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0477_grundfos_com/Documents/Desktop/PACO-PSDs/"/>
    </mc:Choice>
  </mc:AlternateContent>
  <xr:revisionPtr revIDLastSave="10" documentId="8_{2F40E545-1B2F-49B4-9F74-5660D61071BC}" xr6:coauthVersionLast="47" xr6:coauthVersionMax="47" xr10:uidLastSave="{7EE9C263-D22D-41D5-998F-079AAFC71ED1}"/>
  <bookViews>
    <workbookView xWindow="465" yWindow="435" windowWidth="23010" windowHeight="12360" tabRatio="782" firstSheet="2" activeTab="14" xr2:uid="{00000000-000D-0000-FFFF-FFFF00000000}"/>
  </bookViews>
  <sheets>
    <sheet name="Info" sheetId="1" r:id="rId1"/>
    <sheet name="WetEnd" sheetId="2" r:id="rId2"/>
    <sheet name="Case" sheetId="3" r:id="rId3"/>
    <sheet name="Hardware" sheetId="4" r:id="rId4"/>
    <sheet name="Wear Rings" sheetId="5" r:id="rId5"/>
    <sheet name="Pedestal" sheetId="6" r:id="rId6"/>
    <sheet name="PkgGland" sheetId="7" r:id="rId7"/>
    <sheet name="Insert" sheetId="8" r:id="rId8"/>
    <sheet name="Seals" sheetId="9" r:id="rId9"/>
    <sheet name="Sleeves" sheetId="10" r:id="rId10"/>
    <sheet name="Recirc" sheetId="11" r:id="rId11"/>
    <sheet name="ElbowStand" sheetId="12" r:id="rId12"/>
    <sheet name="Bases" sheetId="13" r:id="rId13"/>
    <sheet name="DripPans" sheetId="14" r:id="rId14"/>
    <sheet name="Impeller" sheetId="17" r:id="rId15"/>
  </sheets>
  <definedNames>
    <definedName name="_xlnm._FilterDatabase" localSheetId="12" hidden="1">Bases!$B$6:$Q$766</definedName>
    <definedName name="_xlnm._FilterDatabase" localSheetId="2" hidden="1">Case!$B$6:$R$432</definedName>
    <definedName name="_xlnm._FilterDatabase" localSheetId="13" hidden="1">DripPans!$B$6:$Q$62</definedName>
    <definedName name="_xlnm._FilterDatabase" localSheetId="11" hidden="1">ElbowStand!$B$6:$R$361</definedName>
    <definedName name="_xlnm._FilterDatabase" localSheetId="3" hidden="1">Hardware!$A$6:$X$136</definedName>
    <definedName name="_xlnm._FilterDatabase" localSheetId="14" hidden="1">Impeller!$A$6:$R$706</definedName>
    <definedName name="_xlnm._FilterDatabase" localSheetId="7" hidden="1">Insert!$B$6:$S$771</definedName>
    <definedName name="_xlnm._FilterDatabase" localSheetId="5" hidden="1">Pedestal!$B$6:$U$68</definedName>
    <definedName name="_xlnm._FilterDatabase" localSheetId="10" hidden="1">Recirc!$D$6:$I$6</definedName>
    <definedName name="_xlnm._FilterDatabase" localSheetId="9" hidden="1">Sleeves!$B$6:$R$51</definedName>
    <definedName name="_xlnm._FilterDatabase" localSheetId="4" hidden="1">'Wear Rings'!$B$6:$P$167</definedName>
    <definedName name="_xlnm._FilterDatabase" localSheetId="1" hidden="1">WetEnd!$B$8:$L$176</definedName>
    <definedName name="_xlnm.Print_Area" localSheetId="2">Case!$F$6:$P$6</definedName>
    <definedName name="_xlnm.Print_Area" localSheetId="3">Hardware!$I$132:$J$135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7" l="1"/>
  <c r="N4" i="17"/>
  <c r="M4" i="17"/>
  <c r="L4" i="17"/>
  <c r="K4" i="17"/>
  <c r="J4" i="17"/>
  <c r="I4" i="17"/>
  <c r="E4" i="17"/>
  <c r="C4" i="17"/>
  <c r="E3" i="17"/>
  <c r="C3" i="17"/>
  <c r="A3" i="17"/>
  <c r="Q2" i="17"/>
  <c r="N2" i="17"/>
  <c r="M2" i="17"/>
  <c r="L2" i="17"/>
  <c r="K2" i="17"/>
  <c r="J2" i="17"/>
  <c r="I2" i="17"/>
  <c r="E2" i="17"/>
  <c r="C2" i="17"/>
  <c r="D61" i="14"/>
  <c r="D60" i="14"/>
  <c r="B59" i="14"/>
  <c r="D59" i="14" s="1"/>
  <c r="D58" i="14"/>
  <c r="B58" i="14"/>
  <c r="B57" i="14"/>
  <c r="D57" i="14" s="1"/>
  <c r="D56" i="14"/>
  <c r="B56" i="14"/>
  <c r="B55" i="14"/>
  <c r="D55" i="14" s="1"/>
  <c r="B54" i="14"/>
  <c r="D54" i="14" s="1"/>
  <c r="B53" i="14"/>
  <c r="D53" i="14" s="1"/>
  <c r="D52" i="14"/>
  <c r="B52" i="14"/>
  <c r="B51" i="14"/>
  <c r="D51" i="14" s="1"/>
  <c r="D50" i="14"/>
  <c r="B50" i="14"/>
  <c r="D49" i="14"/>
  <c r="B49" i="14"/>
  <c r="D48" i="14"/>
  <c r="B48" i="14"/>
  <c r="B47" i="14"/>
  <c r="D47" i="14" s="1"/>
  <c r="D46" i="14"/>
  <c r="B46" i="14"/>
  <c r="B45" i="14"/>
  <c r="D45" i="14" s="1"/>
  <c r="D44" i="14"/>
  <c r="B44" i="14"/>
  <c r="D43" i="14"/>
  <c r="B43" i="14"/>
  <c r="D42" i="14"/>
  <c r="B42" i="14"/>
  <c r="B41" i="14"/>
  <c r="D41" i="14" s="1"/>
  <c r="D40" i="14"/>
  <c r="B40" i="14"/>
  <c r="B39" i="14"/>
  <c r="D39" i="14" s="1"/>
  <c r="D38" i="14"/>
  <c r="B38" i="14"/>
  <c r="D37" i="14"/>
  <c r="B37" i="14"/>
  <c r="D36" i="14"/>
  <c r="B36" i="14"/>
  <c r="B35" i="14"/>
  <c r="D35" i="14" s="1"/>
  <c r="D34" i="14"/>
  <c r="B34" i="14"/>
  <c r="B33" i="14"/>
  <c r="D33" i="14" s="1"/>
  <c r="D32" i="14"/>
  <c r="B32" i="14"/>
  <c r="D31" i="14"/>
  <c r="B31" i="14"/>
  <c r="D30" i="14"/>
  <c r="B30" i="14"/>
  <c r="B29" i="14"/>
  <c r="D29" i="14" s="1"/>
  <c r="D28" i="14"/>
  <c r="B28" i="14"/>
  <c r="B27" i="14"/>
  <c r="D27" i="14" s="1"/>
  <c r="D26" i="14"/>
  <c r="B26" i="14"/>
  <c r="D25" i="14"/>
  <c r="B25" i="14"/>
  <c r="D24" i="14"/>
  <c r="B24" i="14"/>
  <c r="B23" i="14"/>
  <c r="D23" i="14" s="1"/>
  <c r="D22" i="14"/>
  <c r="B22" i="14"/>
  <c r="B21" i="14"/>
  <c r="D21" i="14" s="1"/>
  <c r="D20" i="14"/>
  <c r="B20" i="14"/>
  <c r="D19" i="14"/>
  <c r="B19" i="14"/>
  <c r="D18" i="14"/>
  <c r="B18" i="14"/>
  <c r="B17" i="14"/>
  <c r="D17" i="14" s="1"/>
  <c r="D16" i="14"/>
  <c r="B16" i="14"/>
  <c r="B15" i="14"/>
  <c r="D15" i="14" s="1"/>
  <c r="D14" i="14"/>
  <c r="B14" i="14"/>
  <c r="D13" i="14"/>
  <c r="B13" i="14"/>
  <c r="D12" i="14"/>
  <c r="B12" i="14"/>
  <c r="B11" i="14"/>
  <c r="D11" i="14" s="1"/>
  <c r="D10" i="14"/>
  <c r="B10" i="14"/>
  <c r="B9" i="14"/>
  <c r="D9" i="14" s="1"/>
  <c r="D8" i="14"/>
  <c r="B8" i="14"/>
  <c r="D7" i="14"/>
  <c r="B7" i="14"/>
  <c r="P4" i="14"/>
  <c r="N4" i="14"/>
  <c r="M4" i="14"/>
  <c r="I4" i="14"/>
  <c r="D4" i="14"/>
  <c r="C4" i="14"/>
  <c r="D3" i="14"/>
  <c r="C3" i="14"/>
  <c r="A3" i="14"/>
  <c r="Q2" i="14"/>
  <c r="N2" i="14"/>
  <c r="M2" i="14"/>
  <c r="I2" i="14"/>
  <c r="D2" i="14"/>
  <c r="C2" i="14"/>
  <c r="P4" i="13"/>
  <c r="K4" i="13"/>
  <c r="F4" i="13"/>
  <c r="A3" i="13"/>
  <c r="P2" i="13"/>
  <c r="K2" i="13"/>
  <c r="F2" i="13"/>
  <c r="D51" i="10"/>
  <c r="C50" i="10"/>
  <c r="B50" i="10"/>
  <c r="E50" i="10" s="1"/>
  <c r="C49" i="10"/>
  <c r="B49" i="10"/>
  <c r="E49" i="10" s="1"/>
  <c r="C48" i="10"/>
  <c r="B48" i="10"/>
  <c r="E48" i="10" s="1"/>
  <c r="E47" i="10"/>
  <c r="C47" i="10"/>
  <c r="B47" i="10"/>
  <c r="C46" i="10"/>
  <c r="B46" i="10"/>
  <c r="E46" i="10" s="1"/>
  <c r="C45" i="10"/>
  <c r="B45" i="10"/>
  <c r="E45" i="10" s="1"/>
  <c r="C44" i="10"/>
  <c r="B44" i="10"/>
  <c r="E44" i="10" s="1"/>
  <c r="E43" i="10"/>
  <c r="C43" i="10"/>
  <c r="B43" i="10"/>
  <c r="C42" i="10"/>
  <c r="B42" i="10"/>
  <c r="E42" i="10" s="1"/>
  <c r="C41" i="10"/>
  <c r="B41" i="10"/>
  <c r="E41" i="10" s="1"/>
  <c r="C40" i="10"/>
  <c r="B40" i="10"/>
  <c r="E40" i="10" s="1"/>
  <c r="E39" i="10"/>
  <c r="C39" i="10"/>
  <c r="B39" i="10"/>
  <c r="C38" i="10"/>
  <c r="B38" i="10"/>
  <c r="E38" i="10" s="1"/>
  <c r="C37" i="10"/>
  <c r="B37" i="10"/>
  <c r="E37" i="10" s="1"/>
  <c r="C36" i="10"/>
  <c r="B36" i="10"/>
  <c r="E36" i="10" s="1"/>
  <c r="E35" i="10"/>
  <c r="C35" i="10"/>
  <c r="B35" i="10"/>
  <c r="C34" i="10"/>
  <c r="B34" i="10"/>
  <c r="E34" i="10" s="1"/>
  <c r="C33" i="10"/>
  <c r="B33" i="10"/>
  <c r="E33" i="10" s="1"/>
  <c r="C32" i="10"/>
  <c r="B32" i="10"/>
  <c r="E32" i="10" s="1"/>
  <c r="E31" i="10"/>
  <c r="C31" i="10"/>
  <c r="B31" i="10"/>
  <c r="C30" i="10"/>
  <c r="B30" i="10"/>
  <c r="E30" i="10" s="1"/>
  <c r="C29" i="10"/>
  <c r="B29" i="10"/>
  <c r="E29" i="10" s="1"/>
  <c r="C28" i="10"/>
  <c r="B28" i="10"/>
  <c r="E28" i="10" s="1"/>
  <c r="E27" i="10"/>
  <c r="C27" i="10"/>
  <c r="B27" i="10"/>
  <c r="C26" i="10"/>
  <c r="B26" i="10"/>
  <c r="E26" i="10" s="1"/>
  <c r="C25" i="10"/>
  <c r="B25" i="10"/>
  <c r="E25" i="10" s="1"/>
  <c r="C24" i="10"/>
  <c r="B24" i="10"/>
  <c r="E24" i="10" s="1"/>
  <c r="E23" i="10"/>
  <c r="C23" i="10"/>
  <c r="B23" i="10"/>
  <c r="C22" i="10"/>
  <c r="B22" i="10"/>
  <c r="E22" i="10" s="1"/>
  <c r="C21" i="10"/>
  <c r="B21" i="10"/>
  <c r="E21" i="10" s="1"/>
  <c r="C20" i="10"/>
  <c r="B20" i="10"/>
  <c r="E20" i="10" s="1"/>
  <c r="E19" i="10"/>
  <c r="C19" i="10"/>
  <c r="B19" i="10"/>
  <c r="C18" i="10"/>
  <c r="B18" i="10"/>
  <c r="E18" i="10" s="1"/>
  <c r="C17" i="10"/>
  <c r="B17" i="10"/>
  <c r="E17" i="10" s="1"/>
  <c r="C16" i="10"/>
  <c r="B16" i="10"/>
  <c r="E16" i="10" s="1"/>
  <c r="E15" i="10"/>
  <c r="C15" i="10"/>
  <c r="B15" i="10"/>
  <c r="C14" i="10"/>
  <c r="B14" i="10"/>
  <c r="E14" i="10" s="1"/>
  <c r="C13" i="10"/>
  <c r="B13" i="10"/>
  <c r="E13" i="10" s="1"/>
  <c r="C12" i="10"/>
  <c r="B12" i="10"/>
  <c r="E12" i="10" s="1"/>
  <c r="E11" i="10"/>
  <c r="C11" i="10"/>
  <c r="B11" i="10"/>
  <c r="C10" i="10"/>
  <c r="B10" i="10"/>
  <c r="E10" i="10" s="1"/>
  <c r="C9" i="10"/>
  <c r="B9" i="10"/>
  <c r="E9" i="10" s="1"/>
  <c r="C8" i="10"/>
  <c r="B8" i="10"/>
  <c r="E8" i="10" s="1"/>
  <c r="E7" i="10"/>
  <c r="C7" i="10"/>
  <c r="B7" i="10"/>
  <c r="Q4" i="10"/>
  <c r="O4" i="10"/>
  <c r="K4" i="10"/>
  <c r="J4" i="10"/>
  <c r="F4" i="10"/>
  <c r="E4" i="10"/>
  <c r="C4" i="10"/>
  <c r="E3" i="10"/>
  <c r="C3" i="10"/>
  <c r="A3" i="10"/>
  <c r="Q2" i="10"/>
  <c r="K2" i="10"/>
  <c r="J2" i="10"/>
  <c r="H2" i="10"/>
  <c r="F2" i="10"/>
  <c r="E2" i="10"/>
  <c r="C2" i="10"/>
  <c r="E67" i="6"/>
  <c r="C67" i="6"/>
  <c r="C66" i="6"/>
  <c r="E66" i="6" s="1"/>
  <c r="E65" i="6"/>
  <c r="C65" i="6"/>
  <c r="E64" i="6"/>
  <c r="C64" i="6"/>
  <c r="E63" i="6"/>
  <c r="C63" i="6"/>
  <c r="C62" i="6"/>
  <c r="E62" i="6" s="1"/>
  <c r="E61" i="6"/>
  <c r="C61" i="6"/>
  <c r="C60" i="6"/>
  <c r="E60" i="6" s="1"/>
  <c r="E59" i="6"/>
  <c r="C59" i="6"/>
  <c r="E58" i="6"/>
  <c r="C58" i="6"/>
  <c r="E57" i="6"/>
  <c r="C57" i="6"/>
  <c r="C56" i="6"/>
  <c r="E56" i="6" s="1"/>
  <c r="E55" i="6"/>
  <c r="C55" i="6"/>
  <c r="C54" i="6"/>
  <c r="E54" i="6" s="1"/>
  <c r="E53" i="6"/>
  <c r="C53" i="6"/>
  <c r="E52" i="6"/>
  <c r="C52" i="6"/>
  <c r="E51" i="6"/>
  <c r="C51" i="6"/>
  <c r="C50" i="6"/>
  <c r="E50" i="6" s="1"/>
  <c r="E49" i="6"/>
  <c r="C49" i="6"/>
  <c r="C48" i="6"/>
  <c r="E48" i="6" s="1"/>
  <c r="E47" i="6"/>
  <c r="C47" i="6"/>
  <c r="E46" i="6"/>
  <c r="C46" i="6"/>
  <c r="E45" i="6"/>
  <c r="C45" i="6"/>
  <c r="C44" i="6"/>
  <c r="E44" i="6" s="1"/>
  <c r="E43" i="6"/>
  <c r="C43" i="6"/>
  <c r="C42" i="6"/>
  <c r="E42" i="6" s="1"/>
  <c r="E41" i="6"/>
  <c r="C41" i="6"/>
  <c r="E40" i="6"/>
  <c r="C40" i="6"/>
  <c r="E39" i="6"/>
  <c r="C39" i="6"/>
  <c r="C38" i="6"/>
  <c r="E38" i="6" s="1"/>
  <c r="E37" i="6"/>
  <c r="C37" i="6"/>
  <c r="C36" i="6"/>
  <c r="E36" i="6" s="1"/>
  <c r="E35" i="6"/>
  <c r="C35" i="6"/>
  <c r="E34" i="6"/>
  <c r="C34" i="6"/>
  <c r="E33" i="6"/>
  <c r="C33" i="6"/>
  <c r="C32" i="6"/>
  <c r="E32" i="6" s="1"/>
  <c r="E31" i="6"/>
  <c r="C31" i="6"/>
  <c r="C30" i="6"/>
  <c r="E30" i="6" s="1"/>
  <c r="E29" i="6"/>
  <c r="C29" i="6"/>
  <c r="E28" i="6"/>
  <c r="C28" i="6"/>
  <c r="E27" i="6"/>
  <c r="C27" i="6"/>
  <c r="C26" i="6"/>
  <c r="E26" i="6" s="1"/>
  <c r="E25" i="6"/>
  <c r="C25" i="6"/>
  <c r="C24" i="6"/>
  <c r="E24" i="6" s="1"/>
  <c r="E23" i="6"/>
  <c r="C23" i="6"/>
  <c r="E22" i="6"/>
  <c r="C22" i="6"/>
  <c r="E21" i="6"/>
  <c r="C21" i="6"/>
  <c r="C20" i="6"/>
  <c r="E20" i="6" s="1"/>
  <c r="E19" i="6"/>
  <c r="C19" i="6"/>
  <c r="C18" i="6"/>
  <c r="E18" i="6" s="1"/>
  <c r="E17" i="6"/>
  <c r="C17" i="6"/>
  <c r="E16" i="6"/>
  <c r="C16" i="6"/>
  <c r="E15" i="6"/>
  <c r="C15" i="6"/>
  <c r="C14" i="6"/>
  <c r="E14" i="6" s="1"/>
  <c r="E13" i="6"/>
  <c r="C13" i="6"/>
  <c r="C12" i="6"/>
  <c r="E12" i="6" s="1"/>
  <c r="E11" i="6"/>
  <c r="C11" i="6"/>
  <c r="E10" i="6"/>
  <c r="C10" i="6"/>
  <c r="E9" i="6"/>
  <c r="C9" i="6"/>
  <c r="C8" i="6"/>
  <c r="E8" i="6" s="1"/>
  <c r="E7" i="6"/>
  <c r="C7" i="6"/>
  <c r="U4" i="6"/>
  <c r="S4" i="6"/>
  <c r="Q4" i="6"/>
  <c r="O4" i="6"/>
  <c r="M4" i="6"/>
  <c r="L4" i="6"/>
  <c r="K4" i="6"/>
  <c r="J4" i="6"/>
  <c r="I4" i="6"/>
  <c r="H4" i="6"/>
  <c r="E4" i="6"/>
  <c r="D4" i="6"/>
  <c r="E3" i="6"/>
  <c r="D3" i="6"/>
  <c r="A3" i="6"/>
  <c r="U2" i="6"/>
  <c r="S2" i="6"/>
  <c r="O2" i="6"/>
  <c r="M2" i="6"/>
  <c r="L2" i="6"/>
  <c r="K2" i="6"/>
  <c r="J2" i="6"/>
  <c r="I2" i="6"/>
  <c r="E2" i="6"/>
  <c r="D2" i="6"/>
  <c r="B166" i="5"/>
  <c r="D166" i="5" s="1"/>
  <c r="B165" i="5"/>
  <c r="D165" i="5" s="1"/>
  <c r="B164" i="5"/>
  <c r="D164" i="5" s="1"/>
  <c r="B163" i="5"/>
  <c r="D163" i="5" s="1"/>
  <c r="B162" i="5"/>
  <c r="D162" i="5" s="1"/>
  <c r="B161" i="5"/>
  <c r="D161" i="5" s="1"/>
  <c r="B160" i="5"/>
  <c r="D160" i="5" s="1"/>
  <c r="B159" i="5"/>
  <c r="D159" i="5" s="1"/>
  <c r="B158" i="5"/>
  <c r="D158" i="5" s="1"/>
  <c r="B157" i="5"/>
  <c r="D157" i="5" s="1"/>
  <c r="B156" i="5"/>
  <c r="D156" i="5" s="1"/>
  <c r="B155" i="5"/>
  <c r="D155" i="5" s="1"/>
  <c r="B154" i="5"/>
  <c r="D154" i="5" s="1"/>
  <c r="B153" i="5"/>
  <c r="D153" i="5" s="1"/>
  <c r="B152" i="5"/>
  <c r="D152" i="5" s="1"/>
  <c r="B151" i="5"/>
  <c r="D151" i="5" s="1"/>
  <c r="B150" i="5"/>
  <c r="D150" i="5" s="1"/>
  <c r="B149" i="5"/>
  <c r="D149" i="5" s="1"/>
  <c r="B148" i="5"/>
  <c r="D148" i="5" s="1"/>
  <c r="B147" i="5"/>
  <c r="D147" i="5" s="1"/>
  <c r="B146" i="5"/>
  <c r="D146" i="5" s="1"/>
  <c r="B145" i="5"/>
  <c r="D145" i="5" s="1"/>
  <c r="B144" i="5"/>
  <c r="D144" i="5" s="1"/>
  <c r="B143" i="5"/>
  <c r="D143" i="5" s="1"/>
  <c r="B142" i="5"/>
  <c r="D142" i="5" s="1"/>
  <c r="B141" i="5"/>
  <c r="D141" i="5" s="1"/>
  <c r="B140" i="5"/>
  <c r="D140" i="5" s="1"/>
  <c r="B139" i="5"/>
  <c r="D139" i="5" s="1"/>
  <c r="B138" i="5"/>
  <c r="D138" i="5" s="1"/>
  <c r="B137" i="5"/>
  <c r="D137" i="5" s="1"/>
  <c r="B136" i="5"/>
  <c r="D136" i="5" s="1"/>
  <c r="B135" i="5"/>
  <c r="D135" i="5" s="1"/>
  <c r="B134" i="5"/>
  <c r="D134" i="5" s="1"/>
  <c r="B133" i="5"/>
  <c r="D133" i="5" s="1"/>
  <c r="B132" i="5"/>
  <c r="D132" i="5" s="1"/>
  <c r="B131" i="5"/>
  <c r="D131" i="5" s="1"/>
  <c r="B130" i="5"/>
  <c r="D130" i="5" s="1"/>
  <c r="B129" i="5"/>
  <c r="D129" i="5" s="1"/>
  <c r="B128" i="5"/>
  <c r="D128" i="5" s="1"/>
  <c r="B127" i="5"/>
  <c r="D127" i="5" s="1"/>
  <c r="B126" i="5"/>
  <c r="D126" i="5" s="1"/>
  <c r="B125" i="5"/>
  <c r="D125" i="5" s="1"/>
  <c r="B124" i="5"/>
  <c r="D124" i="5" s="1"/>
  <c r="B123" i="5"/>
  <c r="D123" i="5" s="1"/>
  <c r="B122" i="5"/>
  <c r="D122" i="5" s="1"/>
  <c r="B121" i="5"/>
  <c r="D121" i="5" s="1"/>
  <c r="B120" i="5"/>
  <c r="D120" i="5" s="1"/>
  <c r="B119" i="5"/>
  <c r="D119" i="5" s="1"/>
  <c r="B118" i="5"/>
  <c r="D118" i="5" s="1"/>
  <c r="B117" i="5"/>
  <c r="D117" i="5" s="1"/>
  <c r="B116" i="5"/>
  <c r="D116" i="5" s="1"/>
  <c r="B115" i="5"/>
  <c r="D115" i="5" s="1"/>
  <c r="B114" i="5"/>
  <c r="D114" i="5" s="1"/>
  <c r="B113" i="5"/>
  <c r="D113" i="5" s="1"/>
  <c r="B112" i="5"/>
  <c r="D112" i="5" s="1"/>
  <c r="B111" i="5"/>
  <c r="D111" i="5" s="1"/>
  <c r="B110" i="5"/>
  <c r="D110" i="5" s="1"/>
  <c r="B109" i="5"/>
  <c r="D109" i="5" s="1"/>
  <c r="B108" i="5"/>
  <c r="D108" i="5" s="1"/>
  <c r="B107" i="5"/>
  <c r="D107" i="5" s="1"/>
  <c r="B106" i="5"/>
  <c r="D106" i="5" s="1"/>
  <c r="B105" i="5"/>
  <c r="D105" i="5" s="1"/>
  <c r="B104" i="5"/>
  <c r="D104" i="5" s="1"/>
  <c r="B103" i="5"/>
  <c r="D103" i="5" s="1"/>
  <c r="B102" i="5"/>
  <c r="D102" i="5" s="1"/>
  <c r="B101" i="5"/>
  <c r="D101" i="5" s="1"/>
  <c r="B100" i="5"/>
  <c r="D100" i="5" s="1"/>
  <c r="D99" i="5"/>
  <c r="D98" i="5"/>
  <c r="D97" i="5"/>
  <c r="D96" i="5"/>
  <c r="B95" i="5"/>
  <c r="D95" i="5" s="1"/>
  <c r="B94" i="5"/>
  <c r="D94" i="5" s="1"/>
  <c r="D93" i="5"/>
  <c r="D92" i="5"/>
  <c r="B91" i="5"/>
  <c r="D91" i="5" s="1"/>
  <c r="B90" i="5"/>
  <c r="D90" i="5" s="1"/>
  <c r="B89" i="5"/>
  <c r="D89" i="5" s="1"/>
  <c r="D88" i="5"/>
  <c r="D87" i="5"/>
  <c r="B86" i="5"/>
  <c r="D86" i="5" s="1"/>
  <c r="D85" i="5"/>
  <c r="D84" i="5"/>
  <c r="B83" i="5"/>
  <c r="D83" i="5" s="1"/>
  <c r="D82" i="5"/>
  <c r="D81" i="5"/>
  <c r="B80" i="5"/>
  <c r="D80" i="5" s="1"/>
  <c r="D79" i="5"/>
  <c r="D78" i="5"/>
  <c r="B77" i="5"/>
  <c r="D77" i="5" s="1"/>
  <c r="D76" i="5"/>
  <c r="D75" i="5"/>
  <c r="B74" i="5"/>
  <c r="D74" i="5" s="1"/>
  <c r="D73" i="5"/>
  <c r="D72" i="5"/>
  <c r="B71" i="5"/>
  <c r="D71" i="5" s="1"/>
  <c r="D70" i="5"/>
  <c r="D69" i="5"/>
  <c r="B68" i="5"/>
  <c r="D68" i="5" s="1"/>
  <c r="B67" i="5"/>
  <c r="D67" i="5" s="1"/>
  <c r="B66" i="5"/>
  <c r="D66" i="5" s="1"/>
  <c r="B65" i="5"/>
  <c r="D65" i="5" s="1"/>
  <c r="D64" i="5"/>
  <c r="D63" i="5"/>
  <c r="B62" i="5"/>
  <c r="D62" i="5" s="1"/>
  <c r="D61" i="5"/>
  <c r="D60" i="5"/>
  <c r="B59" i="5"/>
  <c r="D59" i="5" s="1"/>
  <c r="D58" i="5"/>
  <c r="D57" i="5"/>
  <c r="D56" i="5"/>
  <c r="D55" i="5"/>
  <c r="B55" i="5"/>
  <c r="D54" i="5"/>
  <c r="B54" i="5"/>
  <c r="B53" i="5"/>
  <c r="D53" i="5" s="1"/>
  <c r="D52" i="5"/>
  <c r="B52" i="5"/>
  <c r="D51" i="5"/>
  <c r="B50" i="5"/>
  <c r="D50" i="5" s="1"/>
  <c r="B49" i="5"/>
  <c r="D49" i="5" s="1"/>
  <c r="D48" i="5"/>
  <c r="D47" i="5"/>
  <c r="B47" i="5"/>
  <c r="B46" i="5"/>
  <c r="D46" i="5" s="1"/>
  <c r="D45" i="5"/>
  <c r="B44" i="5"/>
  <c r="D44" i="5" s="1"/>
  <c r="B43" i="5"/>
  <c r="D43" i="5" s="1"/>
  <c r="B42" i="5"/>
  <c r="D42" i="5" s="1"/>
  <c r="D41" i="5"/>
  <c r="D40" i="5"/>
  <c r="B40" i="5"/>
  <c r="B39" i="5"/>
  <c r="D39" i="5" s="1"/>
  <c r="D38" i="5"/>
  <c r="B38" i="5"/>
  <c r="D37" i="5"/>
  <c r="B37" i="5"/>
  <c r="D36" i="5"/>
  <c r="B36" i="5"/>
  <c r="D35" i="5"/>
  <c r="B35" i="5"/>
  <c r="D34" i="5"/>
  <c r="D33" i="5"/>
  <c r="B32" i="5"/>
  <c r="D32" i="5" s="1"/>
  <c r="D31" i="5"/>
  <c r="D30" i="5"/>
  <c r="D29" i="5"/>
  <c r="B29" i="5"/>
  <c r="D28" i="5"/>
  <c r="D27" i="5"/>
  <c r="D26" i="5"/>
  <c r="B26" i="5"/>
  <c r="D25" i="5"/>
  <c r="D24" i="5"/>
  <c r="B23" i="5"/>
  <c r="D23" i="5" s="1"/>
  <c r="D22" i="5"/>
  <c r="D21" i="5"/>
  <c r="D20" i="5"/>
  <c r="B20" i="5"/>
  <c r="D19" i="5"/>
  <c r="D18" i="5"/>
  <c r="D17" i="5"/>
  <c r="B17" i="5"/>
  <c r="D16" i="5"/>
  <c r="B15" i="5"/>
  <c r="D15" i="5" s="1"/>
  <c r="D14" i="5"/>
  <c r="D13" i="5"/>
  <c r="B13" i="5"/>
  <c r="D12" i="5"/>
  <c r="D11" i="5"/>
  <c r="D10" i="5"/>
  <c r="B10" i="5"/>
  <c r="D9" i="5"/>
  <c r="D8" i="5"/>
  <c r="D7" i="5"/>
  <c r="B7" i="5"/>
  <c r="O4" i="5"/>
  <c r="N4" i="5"/>
  <c r="L4" i="5"/>
  <c r="K4" i="5"/>
  <c r="J4" i="5"/>
  <c r="I4" i="5"/>
  <c r="H4" i="5"/>
  <c r="G4" i="5"/>
  <c r="D4" i="5"/>
  <c r="C4" i="5"/>
  <c r="D3" i="5"/>
  <c r="C3" i="5"/>
  <c r="A3" i="5"/>
  <c r="O2" i="5"/>
  <c r="L2" i="5"/>
  <c r="K2" i="5"/>
  <c r="J2" i="5"/>
  <c r="I2" i="5"/>
  <c r="H2" i="5"/>
  <c r="D2" i="5"/>
  <c r="C2" i="5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D430" i="3"/>
  <c r="B430" i="3"/>
  <c r="D429" i="3"/>
  <c r="B429" i="3"/>
  <c r="D428" i="3"/>
  <c r="B428" i="3"/>
  <c r="B427" i="3"/>
  <c r="D427" i="3" s="1"/>
  <c r="D426" i="3"/>
  <c r="B426" i="3"/>
  <c r="D425" i="3"/>
  <c r="B425" i="3"/>
  <c r="D424" i="3"/>
  <c r="B424" i="3"/>
  <c r="D423" i="3"/>
  <c r="B423" i="3"/>
  <c r="D422" i="3"/>
  <c r="B422" i="3"/>
  <c r="B421" i="3"/>
  <c r="D421" i="3" s="1"/>
  <c r="D420" i="3"/>
  <c r="B420" i="3"/>
  <c r="D419" i="3"/>
  <c r="B419" i="3"/>
  <c r="D418" i="3"/>
  <c r="B418" i="3"/>
  <c r="D417" i="3"/>
  <c r="B417" i="3"/>
  <c r="D416" i="3"/>
  <c r="B416" i="3"/>
  <c r="B415" i="3"/>
  <c r="D415" i="3" s="1"/>
  <c r="D414" i="3"/>
  <c r="B414" i="3"/>
  <c r="D413" i="3"/>
  <c r="B413" i="3"/>
  <c r="D412" i="3"/>
  <c r="B412" i="3"/>
  <c r="D411" i="3"/>
  <c r="B411" i="3"/>
  <c r="D410" i="3"/>
  <c r="B410" i="3"/>
  <c r="B409" i="3"/>
  <c r="D409" i="3" s="1"/>
  <c r="D408" i="3"/>
  <c r="B408" i="3"/>
  <c r="D407" i="3"/>
  <c r="B407" i="3"/>
  <c r="D406" i="3"/>
  <c r="B406" i="3"/>
  <c r="D405" i="3"/>
  <c r="B405" i="3"/>
  <c r="D404" i="3"/>
  <c r="B404" i="3"/>
  <c r="B403" i="3"/>
  <c r="D403" i="3" s="1"/>
  <c r="D402" i="3"/>
  <c r="B402" i="3"/>
  <c r="D401" i="3"/>
  <c r="B401" i="3"/>
  <c r="D400" i="3"/>
  <c r="B400" i="3"/>
  <c r="D399" i="3"/>
  <c r="B399" i="3"/>
  <c r="D398" i="3"/>
  <c r="B398" i="3"/>
  <c r="B397" i="3"/>
  <c r="D397" i="3" s="1"/>
  <c r="D396" i="3"/>
  <c r="B396" i="3"/>
  <c r="D395" i="3"/>
  <c r="B395" i="3"/>
  <c r="D394" i="3"/>
  <c r="B394" i="3"/>
  <c r="D393" i="3"/>
  <c r="B393" i="3"/>
  <c r="D392" i="3"/>
  <c r="B392" i="3"/>
  <c r="B391" i="3"/>
  <c r="D391" i="3" s="1"/>
  <c r="D390" i="3"/>
  <c r="B390" i="3"/>
  <c r="D389" i="3"/>
  <c r="B389" i="3"/>
  <c r="D388" i="3"/>
  <c r="B388" i="3"/>
  <c r="D387" i="3"/>
  <c r="B387" i="3"/>
  <c r="D386" i="3"/>
  <c r="B386" i="3"/>
  <c r="B385" i="3"/>
  <c r="D385" i="3" s="1"/>
  <c r="D384" i="3"/>
  <c r="B384" i="3"/>
  <c r="D383" i="3"/>
  <c r="B383" i="3"/>
  <c r="D382" i="3"/>
  <c r="B382" i="3"/>
  <c r="D381" i="3"/>
  <c r="B381" i="3"/>
  <c r="D380" i="3"/>
  <c r="B380" i="3"/>
  <c r="B379" i="3"/>
  <c r="D379" i="3" s="1"/>
  <c r="D378" i="3"/>
  <c r="B378" i="3"/>
  <c r="D377" i="3"/>
  <c r="B377" i="3"/>
  <c r="D376" i="3"/>
  <c r="B376" i="3"/>
  <c r="D375" i="3"/>
  <c r="B375" i="3"/>
  <c r="D374" i="3"/>
  <c r="B374" i="3"/>
  <c r="B373" i="3"/>
  <c r="D373" i="3" s="1"/>
  <c r="D372" i="3"/>
  <c r="B372" i="3"/>
  <c r="D371" i="3"/>
  <c r="B371" i="3"/>
  <c r="D370" i="3"/>
  <c r="B370" i="3"/>
  <c r="D369" i="3"/>
  <c r="B369" i="3"/>
  <c r="D368" i="3"/>
  <c r="B368" i="3"/>
  <c r="B367" i="3"/>
  <c r="D367" i="3" s="1"/>
  <c r="D366" i="3"/>
  <c r="B366" i="3"/>
  <c r="D365" i="3"/>
  <c r="B365" i="3"/>
  <c r="D364" i="3"/>
  <c r="B364" i="3"/>
  <c r="D363" i="3"/>
  <c r="B363" i="3"/>
  <c r="D362" i="3"/>
  <c r="B362" i="3"/>
  <c r="B361" i="3"/>
  <c r="D361" i="3" s="1"/>
  <c r="D360" i="3"/>
  <c r="B360" i="3"/>
  <c r="D359" i="3"/>
  <c r="B359" i="3"/>
  <c r="D358" i="3"/>
  <c r="B358" i="3"/>
  <c r="D357" i="3"/>
  <c r="B357" i="3"/>
  <c r="D356" i="3"/>
  <c r="B356" i="3"/>
  <c r="B355" i="3"/>
  <c r="D355" i="3" s="1"/>
  <c r="D354" i="3"/>
  <c r="B354" i="3"/>
  <c r="D353" i="3"/>
  <c r="B353" i="3"/>
  <c r="D352" i="3"/>
  <c r="B352" i="3"/>
  <c r="D351" i="3"/>
  <c r="B351" i="3"/>
  <c r="D350" i="3"/>
  <c r="B350" i="3"/>
  <c r="B349" i="3"/>
  <c r="D349" i="3" s="1"/>
  <c r="D348" i="3"/>
  <c r="B348" i="3"/>
  <c r="D347" i="3"/>
  <c r="B347" i="3"/>
  <c r="D346" i="3"/>
  <c r="B346" i="3"/>
  <c r="D345" i="3"/>
  <c r="B345" i="3"/>
  <c r="D344" i="3"/>
  <c r="B344" i="3"/>
  <c r="B343" i="3"/>
  <c r="D343" i="3" s="1"/>
  <c r="D342" i="3"/>
  <c r="B342" i="3"/>
  <c r="D341" i="3"/>
  <c r="B341" i="3"/>
  <c r="D340" i="3"/>
  <c r="B340" i="3"/>
  <c r="D339" i="3"/>
  <c r="B339" i="3"/>
  <c r="D338" i="3"/>
  <c r="B338" i="3"/>
  <c r="B337" i="3"/>
  <c r="D337" i="3" s="1"/>
  <c r="D336" i="3"/>
  <c r="B336" i="3"/>
  <c r="D335" i="3"/>
  <c r="B335" i="3"/>
  <c r="D334" i="3"/>
  <c r="B334" i="3"/>
  <c r="D333" i="3"/>
  <c r="B333" i="3"/>
  <c r="D332" i="3"/>
  <c r="B332" i="3"/>
  <c r="B331" i="3"/>
  <c r="D331" i="3" s="1"/>
  <c r="D330" i="3"/>
  <c r="B330" i="3"/>
  <c r="D329" i="3"/>
  <c r="B329" i="3"/>
  <c r="D328" i="3"/>
  <c r="B328" i="3"/>
  <c r="D327" i="3"/>
  <c r="B327" i="3"/>
  <c r="D326" i="3"/>
  <c r="B326" i="3"/>
  <c r="B325" i="3"/>
  <c r="D325" i="3" s="1"/>
  <c r="D324" i="3"/>
  <c r="B324" i="3"/>
  <c r="D323" i="3"/>
  <c r="B323" i="3"/>
  <c r="D322" i="3"/>
  <c r="B322" i="3"/>
  <c r="D321" i="3"/>
  <c r="B321" i="3"/>
  <c r="D320" i="3"/>
  <c r="B320" i="3"/>
  <c r="B319" i="3"/>
  <c r="D319" i="3" s="1"/>
  <c r="D318" i="3"/>
  <c r="B318" i="3"/>
  <c r="D317" i="3"/>
  <c r="B317" i="3"/>
  <c r="D316" i="3"/>
  <c r="B316" i="3"/>
  <c r="D315" i="3"/>
  <c r="B315" i="3"/>
  <c r="D314" i="3"/>
  <c r="B314" i="3"/>
  <c r="B313" i="3"/>
  <c r="D313" i="3" s="1"/>
  <c r="D312" i="3"/>
  <c r="B312" i="3"/>
  <c r="D311" i="3"/>
  <c r="B311" i="3"/>
  <c r="D310" i="3"/>
  <c r="B310" i="3"/>
  <c r="D309" i="3"/>
  <c r="B309" i="3"/>
  <c r="D308" i="3"/>
  <c r="B308" i="3"/>
  <c r="B307" i="3"/>
  <c r="D307" i="3" s="1"/>
  <c r="D306" i="3"/>
  <c r="B306" i="3"/>
  <c r="B305" i="3"/>
  <c r="D305" i="3" s="1"/>
  <c r="D304" i="3"/>
  <c r="B304" i="3"/>
  <c r="D303" i="3"/>
  <c r="B303" i="3"/>
  <c r="D302" i="3"/>
  <c r="B302" i="3"/>
  <c r="B301" i="3"/>
  <c r="D301" i="3" s="1"/>
  <c r="D300" i="3"/>
  <c r="B300" i="3"/>
  <c r="D299" i="3"/>
  <c r="B299" i="3"/>
  <c r="D298" i="3"/>
  <c r="B298" i="3"/>
  <c r="D297" i="3"/>
  <c r="B297" i="3"/>
  <c r="D296" i="3"/>
  <c r="B296" i="3"/>
  <c r="B295" i="3"/>
  <c r="D295" i="3" s="1"/>
  <c r="B294" i="3"/>
  <c r="D294" i="3" s="1"/>
  <c r="B293" i="3"/>
  <c r="D293" i="3" s="1"/>
  <c r="D292" i="3"/>
  <c r="B292" i="3"/>
  <c r="B291" i="3"/>
  <c r="D291" i="3" s="1"/>
  <c r="B290" i="3"/>
  <c r="D290" i="3" s="1"/>
  <c r="B289" i="3"/>
  <c r="D289" i="3" s="1"/>
  <c r="D288" i="3"/>
  <c r="B288" i="3"/>
  <c r="D287" i="3"/>
  <c r="B287" i="3"/>
  <c r="D286" i="3"/>
  <c r="B286" i="3"/>
  <c r="D285" i="3"/>
  <c r="B285" i="3"/>
  <c r="D284" i="3"/>
  <c r="B284" i="3"/>
  <c r="B283" i="3"/>
  <c r="D283" i="3" s="1"/>
  <c r="B282" i="3"/>
  <c r="D282" i="3" s="1"/>
  <c r="B281" i="3"/>
  <c r="D281" i="3" s="1"/>
  <c r="B280" i="3"/>
  <c r="D280" i="3" s="1"/>
  <c r="B279" i="3"/>
  <c r="D279" i="3" s="1"/>
  <c r="B278" i="3"/>
  <c r="D278" i="3" s="1"/>
  <c r="B277" i="3"/>
  <c r="D277" i="3" s="1"/>
  <c r="D276" i="3"/>
  <c r="B276" i="3"/>
  <c r="D275" i="3"/>
  <c r="B275" i="3"/>
  <c r="D274" i="3"/>
  <c r="B274" i="3"/>
  <c r="D273" i="3"/>
  <c r="B273" i="3"/>
  <c r="D272" i="3"/>
  <c r="B272" i="3"/>
  <c r="B271" i="3"/>
  <c r="D271" i="3" s="1"/>
  <c r="B270" i="3"/>
  <c r="D270" i="3" s="1"/>
  <c r="B269" i="3"/>
  <c r="D269" i="3" s="1"/>
  <c r="B268" i="3"/>
  <c r="D268" i="3" s="1"/>
  <c r="B267" i="3"/>
  <c r="D267" i="3" s="1"/>
  <c r="B266" i="3"/>
  <c r="D266" i="3" s="1"/>
  <c r="B265" i="3"/>
  <c r="D265" i="3" s="1"/>
  <c r="D264" i="3"/>
  <c r="B264" i="3"/>
  <c r="D263" i="3"/>
  <c r="B263" i="3"/>
  <c r="D262" i="3"/>
  <c r="B262" i="3"/>
  <c r="D261" i="3"/>
  <c r="B261" i="3"/>
  <c r="D260" i="3"/>
  <c r="B260" i="3"/>
  <c r="B259" i="3"/>
  <c r="D259" i="3" s="1"/>
  <c r="B258" i="3"/>
  <c r="D258" i="3" s="1"/>
  <c r="B257" i="3"/>
  <c r="D257" i="3" s="1"/>
  <c r="B256" i="3"/>
  <c r="D256" i="3" s="1"/>
  <c r="B255" i="3"/>
  <c r="D255" i="3" s="1"/>
  <c r="B254" i="3"/>
  <c r="D254" i="3" s="1"/>
  <c r="B253" i="3"/>
  <c r="D253" i="3" s="1"/>
  <c r="D252" i="3"/>
  <c r="B252" i="3"/>
  <c r="D251" i="3"/>
  <c r="B251" i="3"/>
  <c r="D250" i="3"/>
  <c r="B250" i="3"/>
  <c r="D249" i="3"/>
  <c r="B249" i="3"/>
  <c r="D248" i="3"/>
  <c r="B248" i="3"/>
  <c r="B247" i="3"/>
  <c r="D247" i="3" s="1"/>
  <c r="B246" i="3"/>
  <c r="D246" i="3" s="1"/>
  <c r="B245" i="3"/>
  <c r="D245" i="3" s="1"/>
  <c r="B244" i="3"/>
  <c r="D244" i="3" s="1"/>
  <c r="B243" i="3"/>
  <c r="D243" i="3" s="1"/>
  <c r="B242" i="3"/>
  <c r="D242" i="3" s="1"/>
  <c r="B241" i="3"/>
  <c r="D241" i="3" s="1"/>
  <c r="D240" i="3"/>
  <c r="B240" i="3"/>
  <c r="D239" i="3"/>
  <c r="B239" i="3"/>
  <c r="D238" i="3"/>
  <c r="B238" i="3"/>
  <c r="D237" i="3"/>
  <c r="B237" i="3"/>
  <c r="D236" i="3"/>
  <c r="B236" i="3"/>
  <c r="B235" i="3"/>
  <c r="D235" i="3" s="1"/>
  <c r="B234" i="3"/>
  <c r="D234" i="3" s="1"/>
  <c r="B233" i="3"/>
  <c r="D233" i="3" s="1"/>
  <c r="B232" i="3"/>
  <c r="D232" i="3" s="1"/>
  <c r="B231" i="3"/>
  <c r="D231" i="3" s="1"/>
  <c r="B230" i="3"/>
  <c r="D230" i="3" s="1"/>
  <c r="B229" i="3"/>
  <c r="D229" i="3" s="1"/>
  <c r="D228" i="3"/>
  <c r="B228" i="3"/>
  <c r="D227" i="3"/>
  <c r="B227" i="3"/>
  <c r="D226" i="3"/>
  <c r="B226" i="3"/>
  <c r="D225" i="3"/>
  <c r="B225" i="3"/>
  <c r="D224" i="3"/>
  <c r="B224" i="3"/>
  <c r="B223" i="3"/>
  <c r="D223" i="3" s="1"/>
  <c r="B222" i="3"/>
  <c r="D222" i="3" s="1"/>
  <c r="B221" i="3"/>
  <c r="D221" i="3" s="1"/>
  <c r="B220" i="3"/>
  <c r="D220" i="3" s="1"/>
  <c r="B219" i="3"/>
  <c r="D219" i="3" s="1"/>
  <c r="B218" i="3"/>
  <c r="D218" i="3" s="1"/>
  <c r="B217" i="3"/>
  <c r="D217" i="3" s="1"/>
  <c r="D216" i="3"/>
  <c r="B216" i="3"/>
  <c r="D215" i="3"/>
  <c r="B215" i="3"/>
  <c r="D214" i="3"/>
  <c r="B214" i="3"/>
  <c r="D213" i="3"/>
  <c r="B213" i="3"/>
  <c r="D212" i="3"/>
  <c r="B212" i="3"/>
  <c r="B211" i="3"/>
  <c r="D211" i="3" s="1"/>
  <c r="B210" i="3"/>
  <c r="D210" i="3" s="1"/>
  <c r="B209" i="3"/>
  <c r="D209" i="3" s="1"/>
  <c r="B208" i="3"/>
  <c r="D208" i="3" s="1"/>
  <c r="B207" i="3"/>
  <c r="D207" i="3" s="1"/>
  <c r="B206" i="3"/>
  <c r="D206" i="3" s="1"/>
  <c r="B205" i="3"/>
  <c r="D205" i="3" s="1"/>
  <c r="D204" i="3"/>
  <c r="B204" i="3"/>
  <c r="D203" i="3"/>
  <c r="B203" i="3"/>
  <c r="D202" i="3"/>
  <c r="B202" i="3"/>
  <c r="D201" i="3"/>
  <c r="B201" i="3"/>
  <c r="D200" i="3"/>
  <c r="B200" i="3"/>
  <c r="B199" i="3"/>
  <c r="D199" i="3" s="1"/>
  <c r="B198" i="3"/>
  <c r="D198" i="3" s="1"/>
  <c r="B197" i="3"/>
  <c r="D197" i="3" s="1"/>
  <c r="B196" i="3"/>
  <c r="D196" i="3" s="1"/>
  <c r="B195" i="3"/>
  <c r="D195" i="3" s="1"/>
  <c r="B194" i="3"/>
  <c r="D194" i="3" s="1"/>
  <c r="B193" i="3"/>
  <c r="D193" i="3" s="1"/>
  <c r="D192" i="3"/>
  <c r="B192" i="3"/>
  <c r="D191" i="3"/>
  <c r="B191" i="3"/>
  <c r="D190" i="3"/>
  <c r="B190" i="3"/>
  <c r="D189" i="3"/>
  <c r="B189" i="3"/>
  <c r="D188" i="3"/>
  <c r="B188" i="3"/>
  <c r="B187" i="3"/>
  <c r="D187" i="3" s="1"/>
  <c r="B186" i="3"/>
  <c r="D186" i="3" s="1"/>
  <c r="B185" i="3"/>
  <c r="D185" i="3" s="1"/>
  <c r="B184" i="3"/>
  <c r="D184" i="3" s="1"/>
  <c r="B183" i="3"/>
  <c r="D183" i="3" s="1"/>
  <c r="B182" i="3"/>
  <c r="D182" i="3" s="1"/>
  <c r="B181" i="3"/>
  <c r="D181" i="3" s="1"/>
  <c r="D180" i="3"/>
  <c r="B180" i="3"/>
  <c r="D179" i="3"/>
  <c r="B179" i="3"/>
  <c r="D178" i="3"/>
  <c r="B178" i="3"/>
  <c r="D177" i="3"/>
  <c r="B177" i="3"/>
  <c r="D176" i="3"/>
  <c r="B176" i="3"/>
  <c r="B175" i="3"/>
  <c r="D175" i="3" s="1"/>
  <c r="B174" i="3"/>
  <c r="D174" i="3" s="1"/>
  <c r="B173" i="3"/>
  <c r="D173" i="3" s="1"/>
  <c r="B172" i="3"/>
  <c r="D172" i="3" s="1"/>
  <c r="B171" i="3"/>
  <c r="D171" i="3" s="1"/>
  <c r="B170" i="3"/>
  <c r="D170" i="3" s="1"/>
  <c r="B169" i="3"/>
  <c r="D169" i="3" s="1"/>
  <c r="D168" i="3"/>
  <c r="B168" i="3"/>
  <c r="D167" i="3"/>
  <c r="B167" i="3"/>
  <c r="D166" i="3"/>
  <c r="B166" i="3"/>
  <c r="D165" i="3"/>
  <c r="B165" i="3"/>
  <c r="D164" i="3"/>
  <c r="B164" i="3"/>
  <c r="B163" i="3"/>
  <c r="D163" i="3" s="1"/>
  <c r="B162" i="3"/>
  <c r="D162" i="3" s="1"/>
  <c r="B161" i="3"/>
  <c r="D161" i="3" s="1"/>
  <c r="B160" i="3"/>
  <c r="D160" i="3" s="1"/>
  <c r="B159" i="3"/>
  <c r="D159" i="3" s="1"/>
  <c r="B158" i="3"/>
  <c r="D158" i="3" s="1"/>
  <c r="B157" i="3"/>
  <c r="D157" i="3" s="1"/>
  <c r="D156" i="3"/>
  <c r="B156" i="3"/>
  <c r="D155" i="3"/>
  <c r="B155" i="3"/>
  <c r="D154" i="3"/>
  <c r="B154" i="3"/>
  <c r="D153" i="3"/>
  <c r="B153" i="3"/>
  <c r="D152" i="3"/>
  <c r="B152" i="3"/>
  <c r="B151" i="3"/>
  <c r="D151" i="3" s="1"/>
  <c r="B150" i="3"/>
  <c r="D150" i="3" s="1"/>
  <c r="B149" i="3"/>
  <c r="D149" i="3" s="1"/>
  <c r="B148" i="3"/>
  <c r="D148" i="3" s="1"/>
  <c r="B147" i="3"/>
  <c r="D147" i="3" s="1"/>
  <c r="B146" i="3"/>
  <c r="D146" i="3" s="1"/>
  <c r="B145" i="3"/>
  <c r="D145" i="3" s="1"/>
  <c r="D144" i="3"/>
  <c r="B144" i="3"/>
  <c r="D143" i="3"/>
  <c r="B143" i="3"/>
  <c r="D142" i="3"/>
  <c r="B142" i="3"/>
  <c r="D141" i="3"/>
  <c r="B141" i="3"/>
  <c r="D140" i="3"/>
  <c r="B140" i="3"/>
  <c r="B139" i="3"/>
  <c r="D139" i="3" s="1"/>
  <c r="B138" i="3"/>
  <c r="D138" i="3" s="1"/>
  <c r="B137" i="3"/>
  <c r="D137" i="3" s="1"/>
  <c r="B136" i="3"/>
  <c r="D136" i="3" s="1"/>
  <c r="B135" i="3"/>
  <c r="D135" i="3" s="1"/>
  <c r="B134" i="3"/>
  <c r="D134" i="3" s="1"/>
  <c r="B133" i="3"/>
  <c r="D133" i="3" s="1"/>
  <c r="D132" i="3"/>
  <c r="B132" i="3"/>
  <c r="D131" i="3"/>
  <c r="B131" i="3"/>
  <c r="D130" i="3"/>
  <c r="B130" i="3"/>
  <c r="D129" i="3"/>
  <c r="B129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B85" i="3"/>
  <c r="D85" i="3" s="1"/>
  <c r="D84" i="3"/>
  <c r="B84" i="3"/>
  <c r="D83" i="3"/>
  <c r="B83" i="3"/>
  <c r="D82" i="3"/>
  <c r="B82" i="3"/>
  <c r="D81" i="3"/>
  <c r="B81" i="3"/>
  <c r="D80" i="3"/>
  <c r="B80" i="3"/>
  <c r="B79" i="3"/>
  <c r="D79" i="3" s="1"/>
  <c r="D78" i="3"/>
  <c r="B78" i="3"/>
  <c r="D77" i="3"/>
  <c r="B77" i="3"/>
  <c r="D76" i="3"/>
  <c r="B76" i="3"/>
  <c r="D75" i="3"/>
  <c r="B75" i="3"/>
  <c r="D74" i="3"/>
  <c r="B74" i="3"/>
  <c r="B73" i="3"/>
  <c r="D73" i="3" s="1"/>
  <c r="B72" i="3"/>
  <c r="D72" i="3" s="1"/>
  <c r="D71" i="3"/>
  <c r="B71" i="3"/>
  <c r="D70" i="3"/>
  <c r="B70" i="3"/>
  <c r="D69" i="3"/>
  <c r="B69" i="3"/>
  <c r="D68" i="3"/>
  <c r="B68" i="3"/>
  <c r="B67" i="3"/>
  <c r="D67" i="3" s="1"/>
  <c r="B66" i="3"/>
  <c r="D66" i="3" s="1"/>
  <c r="D65" i="3"/>
  <c r="B65" i="3"/>
  <c r="D64" i="3"/>
  <c r="B64" i="3"/>
  <c r="D63" i="3"/>
  <c r="B63" i="3"/>
  <c r="D62" i="3"/>
  <c r="B62" i="3"/>
  <c r="B61" i="3"/>
  <c r="D61" i="3" s="1"/>
  <c r="B60" i="3"/>
  <c r="D60" i="3" s="1"/>
  <c r="B59" i="3"/>
  <c r="B58" i="3"/>
  <c r="D58" i="3" s="1"/>
  <c r="B57" i="3"/>
  <c r="D57" i="3" s="1"/>
  <c r="B56" i="3"/>
  <c r="D56" i="3" s="1"/>
  <c r="B55" i="3"/>
  <c r="D55" i="3" s="1"/>
  <c r="D54" i="3"/>
  <c r="B54" i="3"/>
  <c r="B53" i="3"/>
  <c r="D53" i="3" s="1"/>
  <c r="B52" i="3"/>
  <c r="D52" i="3" s="1"/>
  <c r="B51" i="3"/>
  <c r="D51" i="3" s="1"/>
  <c r="B50" i="3"/>
  <c r="D50" i="3" s="1"/>
  <c r="B49" i="3"/>
  <c r="D49" i="3" s="1"/>
  <c r="D48" i="3"/>
  <c r="B48" i="3"/>
  <c r="B47" i="3"/>
  <c r="D47" i="3" s="1"/>
  <c r="B46" i="3"/>
  <c r="D46" i="3" s="1"/>
  <c r="B45" i="3"/>
  <c r="D45" i="3" s="1"/>
  <c r="B44" i="3"/>
  <c r="D44" i="3" s="1"/>
  <c r="B43" i="3"/>
  <c r="D43" i="3" s="1"/>
  <c r="D42" i="3"/>
  <c r="B42" i="3"/>
  <c r="B41" i="3"/>
  <c r="D41" i="3" s="1"/>
  <c r="B40" i="3"/>
  <c r="D40" i="3" s="1"/>
  <c r="B39" i="3"/>
  <c r="D39" i="3" s="1"/>
  <c r="B38" i="3"/>
  <c r="D38" i="3" s="1"/>
  <c r="B37" i="3"/>
  <c r="D37" i="3" s="1"/>
  <c r="D36" i="3"/>
  <c r="B36" i="3"/>
  <c r="B35" i="3"/>
  <c r="D35" i="3" s="1"/>
  <c r="B34" i="3"/>
  <c r="D34" i="3" s="1"/>
  <c r="B33" i="3"/>
  <c r="D33" i="3" s="1"/>
  <c r="B32" i="3"/>
  <c r="D32" i="3" s="1"/>
  <c r="B31" i="3"/>
  <c r="D31" i="3" s="1"/>
  <c r="D30" i="3"/>
  <c r="B30" i="3"/>
  <c r="B29" i="3"/>
  <c r="D29" i="3" s="1"/>
  <c r="B28" i="3"/>
  <c r="D28" i="3" s="1"/>
  <c r="B27" i="3"/>
  <c r="D27" i="3" s="1"/>
  <c r="B26" i="3"/>
  <c r="D26" i="3" s="1"/>
  <c r="B25" i="3"/>
  <c r="D25" i="3" s="1"/>
  <c r="D24" i="3"/>
  <c r="B24" i="3"/>
  <c r="B23" i="3"/>
  <c r="D23" i="3" s="1"/>
  <c r="B22" i="3"/>
  <c r="D22" i="3" s="1"/>
  <c r="B21" i="3"/>
  <c r="D21" i="3" s="1"/>
  <c r="B20" i="3"/>
  <c r="D20" i="3" s="1"/>
  <c r="B19" i="3"/>
  <c r="D19" i="3" s="1"/>
  <c r="D18" i="3"/>
  <c r="B18" i="3"/>
  <c r="B17" i="3"/>
  <c r="D17" i="3" s="1"/>
  <c r="B16" i="3"/>
  <c r="D16" i="3" s="1"/>
  <c r="B15" i="3"/>
  <c r="D15" i="3" s="1"/>
  <c r="B14" i="3"/>
  <c r="D14" i="3" s="1"/>
  <c r="B13" i="3"/>
  <c r="D13" i="3" s="1"/>
  <c r="D12" i="3"/>
  <c r="B12" i="3"/>
  <c r="B11" i="3"/>
  <c r="D11" i="3" s="1"/>
  <c r="B10" i="3"/>
  <c r="D10" i="3" s="1"/>
  <c r="B9" i="3"/>
  <c r="D9" i="3" s="1"/>
  <c r="B8" i="3"/>
  <c r="D8" i="3" s="1"/>
  <c r="B7" i="3"/>
  <c r="D7" i="3" s="1"/>
  <c r="N4" i="3"/>
  <c r="L4" i="3"/>
  <c r="K4" i="3"/>
  <c r="J4" i="3"/>
  <c r="I4" i="3"/>
  <c r="H4" i="3"/>
  <c r="F4" i="3"/>
  <c r="E4" i="3"/>
  <c r="D4" i="3"/>
  <c r="C4" i="3"/>
  <c r="D3" i="3"/>
  <c r="C3" i="3"/>
  <c r="A3" i="3"/>
  <c r="Q2" i="3"/>
  <c r="N2" i="3"/>
  <c r="L2" i="3"/>
  <c r="K2" i="3"/>
  <c r="J2" i="3"/>
  <c r="I2" i="3"/>
  <c r="H2" i="3"/>
  <c r="F2" i="3"/>
  <c r="E2" i="3"/>
  <c r="D2" i="3"/>
  <c r="C2" i="3"/>
</calcChain>
</file>

<file path=xl/sharedStrings.xml><?xml version="1.0" encoding="utf-8"?>
<sst xmlns="http://schemas.openxmlformats.org/spreadsheetml/2006/main" count="46215" uniqueCount="6643">
  <si>
    <t xml:space="preserve">Cells colored red are NOT to be imported.  </t>
  </si>
  <si>
    <t>CodeX</t>
  </si>
  <si>
    <t>Max hp rating</t>
  </si>
  <si>
    <t>RFQ = Refer To Factory, indicating this is a valid selection but bom/price does not exist</t>
  </si>
  <si>
    <t>x0</t>
  </si>
  <si>
    <t>.11 hp/100rpm</t>
  </si>
  <si>
    <t>NA = Not Available, indicating that this selection is not acceptable</t>
  </si>
  <si>
    <t>x3</t>
  </si>
  <si>
    <t>.81 hp/100rpm</t>
  </si>
  <si>
    <t>BOMS tab is being used by Paco to generate SAP material numbers &amp; not used for CKB</t>
  </si>
  <si>
    <t>x4</t>
  </si>
  <si>
    <t>1.55 hp/100rpm</t>
  </si>
  <si>
    <t>Couplings per Coupling Master-  VFD must be Falk T10 or Falk Spacer, all others Not suitable for VFD</t>
  </si>
  <si>
    <t>xa</t>
  </si>
  <si>
    <t>3.02 hp/100rpm</t>
  </si>
  <si>
    <t>For Type LF, The " pump weight" is equal to the sum of the wet end and pedestal weights</t>
  </si>
  <si>
    <t>x5</t>
  </si>
  <si>
    <t>6.84 hp/100rpm</t>
  </si>
  <si>
    <t>For Type LC, The "pump weight" is equal to the wet end weight + motor weight.   Motor weight to be shown as "Included".</t>
  </si>
  <si>
    <t>x6</t>
  </si>
  <si>
    <t>10.32 hp/100rpm</t>
  </si>
  <si>
    <t>For Type LCV, The "pump weight" is equal to the wet end weight + motor weight.   Motor weight to be shown as "Included". Base weight is equal to the "ElbowStand" weight.</t>
  </si>
  <si>
    <t>x8</t>
  </si>
  <si>
    <t>15.06 hp/100rpm</t>
  </si>
  <si>
    <t>250# flange connections not available for any LCV.</t>
  </si>
  <si>
    <t>Revision</t>
  </si>
  <si>
    <t>Date</t>
  </si>
  <si>
    <t>By</t>
  </si>
  <si>
    <t>Description</t>
  </si>
  <si>
    <t>fbt</t>
  </si>
  <si>
    <t>New</t>
  </si>
  <si>
    <t>unknown</t>
  </si>
  <si>
    <t>Completed</t>
  </si>
  <si>
    <t>mod wear rings</t>
  </si>
  <si>
    <t>4a</t>
  </si>
  <si>
    <t>mod x5 &amp; x6 pedestals per dh</t>
  </si>
  <si>
    <t>added pump shaft dia on Pedestal tab</t>
  </si>
  <si>
    <t>changed wear ring matl with case boms</t>
  </si>
  <si>
    <t>added 7" X0 hardware boms</t>
  </si>
  <si>
    <t>added recirc tab</t>
  </si>
  <si>
    <t>Added base tab, SPECIAL NOTE: I copied header info from KP Base tab, DHH to double check!</t>
  </si>
  <si>
    <t xml:space="preserve">Added Drip Pan tab, SPECIAL NOTE: I copied header info from KP Base tab, DHH to double check!, </t>
  </si>
  <si>
    <t>CJZ</t>
  </si>
  <si>
    <t>Added A1-PRICING tab and WetEnd Tab and Priced all worksheets</t>
  </si>
  <si>
    <t>Added all wear rings for 15509</t>
  </si>
  <si>
    <t>Added Lead Times on all items</t>
  </si>
  <si>
    <t>Corrected motor types on certain sleeve data</t>
  </si>
  <si>
    <t>Added weights to stands and drip pans</t>
  </si>
  <si>
    <t>Changed shaft options on pedestal to match product spreadsheet</t>
  </si>
  <si>
    <t>Added back the impeller tab (accidentally deleted) and priced impeller options</t>
  </si>
  <si>
    <t>Corrected lead times on inserts</t>
  </si>
  <si>
    <t>Added 15955 on Hardware Tabs</t>
  </si>
  <si>
    <t>Added Coupling VFD note to info tab</t>
  </si>
  <si>
    <t>Removed BOM column from wet end tab</t>
  </si>
  <si>
    <t>Add weights in WET END tab</t>
  </si>
  <si>
    <t>Impeller TAB – deleted column E and F</t>
  </si>
  <si>
    <t>Added note in info tab- 250#  flanges can not be selected for LCV</t>
  </si>
  <si>
    <t>?</t>
  </si>
  <si>
    <t>jf</t>
  </si>
  <si>
    <t>Returned from Don</t>
  </si>
  <si>
    <t>Added packing gland and lantern ring tabs</t>
  </si>
  <si>
    <t>Added missing impeller boms rows 387-398, &amp; deleted col E (duplicate models col)</t>
  </si>
  <si>
    <t>Added missing X0 models to insert</t>
  </si>
  <si>
    <t>Fixed connection size on Elbow/Stands</t>
  </si>
  <si>
    <t>Added 5" X3 impellers, inserts</t>
  </si>
  <si>
    <t>Added missing models to hardware</t>
  </si>
  <si>
    <t>Corrected Connection size on Elbow/Stand</t>
  </si>
  <si>
    <t>Added missing models to WetEnd</t>
  </si>
  <si>
    <t>Added 1550-9 X3 wear rings</t>
  </si>
  <si>
    <t>Changed existing 1550-9 wear rings as codeX X0</t>
  </si>
  <si>
    <t>Added pricing and lead times to packing gland and lantern ring tabs</t>
  </si>
  <si>
    <t>Added price &amp; leadtimes to missing impellers, rows 387-398</t>
  </si>
  <si>
    <t>Added pricing and lead times to missing models to WetEnd</t>
  </si>
  <si>
    <t>Added pricing and lead times to 1550-9 X3 wear rings</t>
  </si>
  <si>
    <t>Added weights to the pedestals</t>
  </si>
  <si>
    <t>Added note on info tab regarding LCV weight computation method</t>
  </si>
  <si>
    <t>Corrected Insert X0 seal from 21S to 21 (cells "Insert"I7:I14)</t>
  </si>
  <si>
    <t>Returned from Don, added 25957-LC X3 to hardware</t>
  </si>
  <si>
    <t>JIM</t>
  </si>
  <si>
    <t>returned from Don</t>
  </si>
  <si>
    <t>Added 1270-9 X0 to Wet End pricing, updated price id as well</t>
  </si>
  <si>
    <t>Corrected motor frames on insert</t>
  </si>
  <si>
    <t>CHECKED BACK</t>
  </si>
  <si>
    <t>tch</t>
  </si>
  <si>
    <t>corrected LT067 lead times, sleeves tab to show 42 days and not 56 days</t>
  </si>
  <si>
    <t xml:space="preserve">corrected info tab to show rev 22 was a checked back process. </t>
  </si>
  <si>
    <t>jim</t>
  </si>
  <si>
    <t>Final return from Don</t>
  </si>
  <si>
    <t>Adding missing  hardware, price id 198 thru 202</t>
  </si>
  <si>
    <t>Added motor frames 404TCZ &amp; 405TCZ to Insert boms (cells L97,L100,L103,L106,L109,L112)</t>
  </si>
  <si>
    <t>Changed 1015-3 hardware from X7 to X8</t>
  </si>
  <si>
    <t>Changed ShaftMatl_Steel for 1015-3 to Stressproof Steel, AISI 1144 on Pedestal</t>
  </si>
  <si>
    <t>pedestal, shaft material req. Fred had the right shaft req for 80123, X5, 4140 shaft but Don let it equal to 4140 in CKB by saying ShaftMaterial_Steel, should have been ShaftMatl_Steel_4140</t>
  </si>
  <si>
    <t>Added 40129 to insert boms</t>
  </si>
  <si>
    <t>Price_BOM_L_Insert_30 changed bom from 96769366 to 96793367</t>
  </si>
  <si>
    <t>Added wear ring boms, were RTF</t>
  </si>
  <si>
    <t>Added some more case bom numbers</t>
  </si>
  <si>
    <t>Added Price_BOM_L_Baseplates_976</t>
  </si>
  <si>
    <t xml:space="preserve">Removed 10707-LF from X0 WetEnd </t>
  </si>
  <si>
    <t>Added Price_L_WetEnd_61, Price_L_WetEnd_62, Price_L_WetEnd_63 &amp; associated IDs</t>
  </si>
  <si>
    <t>TCH</t>
  </si>
  <si>
    <t>added semicolon to 93 frame in base tab. Rule writte to read between semicolon</t>
  </si>
  <si>
    <t>Changed models from a underscore to a dash in base tab for LC pumps.</t>
  </si>
  <si>
    <t>Added CI 250# case boms, Price_BOM_L_Case_84 thru 87</t>
  </si>
  <si>
    <t>Added JP Single seal to X3</t>
  </si>
  <si>
    <t>Corrected some bom numbers</t>
  </si>
  <si>
    <t>Changed leadtime from text to pointer</t>
  </si>
  <si>
    <t>Add FlangeConfiguration ID to wear rings</t>
  </si>
  <si>
    <t>cjz</t>
  </si>
  <si>
    <t>broke out lc, lcv, lf onto separate records on Wet End Tab to allow lead time variation by product code</t>
  </si>
  <si>
    <t>Added Price_BOM_L_Case_88 (5015-7 case with brz wr)</t>
  </si>
  <si>
    <t>Added CodeX to case boms</t>
  </si>
  <si>
    <t>Changed some case boms</t>
  </si>
  <si>
    <t>Changed A1-pricing tab</t>
  </si>
  <si>
    <t>added X4 to Case tab. Modified Wuxi kit support.</t>
  </si>
  <si>
    <t>impeller tab, revised non SS impellers to use Steel Cold drawn key instead of SS 316 key</t>
  </si>
  <si>
    <t>43(1)</t>
  </si>
  <si>
    <t>fixed 5" pumps and X3 insert</t>
  </si>
  <si>
    <t>Changed some imp boms</t>
  </si>
  <si>
    <t>44(1)</t>
  </si>
  <si>
    <t>Bom on Price_BOM_L_WearRings_62 was 96769296</t>
  </si>
  <si>
    <t>Added Z motors to insert &amp; sleeves where applicable</t>
  </si>
  <si>
    <t>Changed motor frames on Price_BOM_L_Insert_10 to 254JMZ &amp; 256JMZ (were JM)</t>
  </si>
  <si>
    <t>Adding new HW boms for KW kit pumps, and removed thos models from the std Gr5 boms</t>
  </si>
  <si>
    <t>Changed B548 to B584 in case and wear ring tabs</t>
  </si>
  <si>
    <t>Fixed X3, X4 balanced seals (1B vs 2B)</t>
  </si>
  <si>
    <t>Added support for 15507 LC wear rings &amp; cases</t>
  </si>
  <si>
    <t>Fixed some steel base part numbers for the 8015 with 82 pedestal</t>
  </si>
  <si>
    <t>ADDED 8015-5. TO Price_BOM_L_Insert_113-118, is available in 9P</t>
  </si>
  <si>
    <t>52(1)</t>
  </si>
  <si>
    <t>Added bom to some CI bases</t>
  </si>
  <si>
    <t>52(2)</t>
  </si>
  <si>
    <t>Changed wr bom 96769306 from B22 to C</t>
  </si>
  <si>
    <t>Changed boms on Price_BOM_L_Imp_181 &amp; 14</t>
  </si>
  <si>
    <t>Changed motor type on Price_BOM_L_Insert_124 to :X:</t>
  </si>
  <si>
    <t>Added inserts for X3 2012 &amp; 2512 to accomidate riser on JM foot</t>
  </si>
  <si>
    <t xml:space="preserve">Fixed typo on X5 inserts with frame sizes :324TCZ:326TCZ:364TCZ:365TCZ:404TCZ:405TCZ: </t>
  </si>
  <si>
    <t>Added 1595-1 to Price_BOM_L_Hardware_17 thru 26</t>
  </si>
  <si>
    <t>55(1)</t>
  </si>
  <si>
    <t>Changed Price_BOM_L_Sleeves_24 thru 30 to T2 dbl</t>
  </si>
  <si>
    <t>Changed sleeve seal type description from for balanced seals to match SC_SealType.OptionList</t>
  </si>
  <si>
    <t>Fixed some motor frame typos on Drip Pans</t>
  </si>
  <si>
    <t>Starting to add B18 wear rings</t>
  </si>
  <si>
    <t>Added some X3 and XA sleeves boms</t>
  </si>
  <si>
    <t>Fixed frame size on Price_BOM_L_Baseplates_890</t>
  </si>
  <si>
    <t>Added B18 wear rings</t>
  </si>
  <si>
    <t>Added B22 impellers</t>
  </si>
  <si>
    <t>restructure impeller capscrew and key for X0</t>
  </si>
  <si>
    <t>Added PriceID to Price_BOM_L_ElbowStand export as pointer-merge</t>
  </si>
  <si>
    <t>Added ID for 3050-1 X0</t>
  </si>
  <si>
    <t>61a</t>
  </si>
  <si>
    <t>Removing all IDs for 3050-1 X0</t>
  </si>
  <si>
    <t>Added separate 2050 case boms for X0 and X3</t>
  </si>
  <si>
    <t>62a</t>
  </si>
  <si>
    <t>changed Price_BOM_L_WearRings_451 (4070 X3) from 96921179 to 97526557</t>
  </si>
  <si>
    <t>Add coated boms for case, imp and insert</t>
  </si>
  <si>
    <t>forgot coated LCV Stands and Elbows</t>
  </si>
  <si>
    <t>64a</t>
  </si>
  <si>
    <t>Added bom to Price_BOM_L_Sleeves_63 98096193</t>
  </si>
  <si>
    <t>64b</t>
  </si>
  <si>
    <t>Added bom to 4012A &amp; 50957 case and insert coated boms</t>
  </si>
  <si>
    <t>64c</t>
  </si>
  <si>
    <t xml:space="preserve">Added bom 98099203  to Price_BOM_L_Case_96    </t>
  </si>
  <si>
    <t>64d</t>
  </si>
  <si>
    <t>Removing B14 WR</t>
  </si>
  <si>
    <t>Removed 304SS sleeves per Issue #22459</t>
  </si>
  <si>
    <t>Added 40157 X5 case boms</t>
  </si>
  <si>
    <t>Added back in Price_BOM_L_WearRings_1 to support 4070 LC X4 back wear ring which is different than LF</t>
  </si>
  <si>
    <t>Added sleeve bom 91843741  issue 22581</t>
  </si>
  <si>
    <t>Removing B20, B23 &amp; B27 impellers, Issue 22571</t>
  </si>
  <si>
    <t>Changed bom on Price_BOM_L_WearRings_451 from 96921179 to 97526557 Issue 22643</t>
  </si>
  <si>
    <t>Adding bronze sleeves back in as an option for packing, Price_BOM_L_Sleeves_9,24,46,61,68,83,90,112,120</t>
  </si>
  <si>
    <t>Added 4095 to Price_BOM_L_Baseplates_871</t>
  </si>
  <si>
    <t>Added bom 96769359 to Price_BOM_L_Insert_24</t>
  </si>
  <si>
    <t>Added bom 96769263 (IMP,L,50157,X5,B22) to Price_BOM_L_Imp_466, 1178 &amp; 1472</t>
  </si>
  <si>
    <t>Added bom 98189804 to Price_BOM_L_Insert_23</t>
  </si>
  <si>
    <t>Corrected motor frame from 184 to 184JM on Price_BOM_L_Baseplates_846</t>
  </si>
  <si>
    <t>Removed 3" std radius elbows from 25XX LCV pumps and changed to xlxs format</t>
  </si>
  <si>
    <t>Added boms to 1250-1/7 B21 and B22 impellers</t>
  </si>
  <si>
    <t>Added bom to Price_BOM_L_Imp_31</t>
  </si>
  <si>
    <t>Added bom to Price_BOM_L_Case_98</t>
  </si>
  <si>
    <t>jlk</t>
  </si>
  <si>
    <t>Added rules for exporting to Configurator and Quick Price.</t>
  </si>
  <si>
    <t>Changed motor frames on drip pans from "Any" to actual frames</t>
  </si>
  <si>
    <t>Added some coated boms</t>
  </si>
  <si>
    <t xml:space="preserve">Changed leadtime on LC &amp; LF wet ends except X5, X6 X7 to 15 days </t>
  </si>
  <si>
    <t>Changed leadtime on B22 impellers to 56 days, Issue 23405</t>
  </si>
  <si>
    <t>Added coating case and insert boms from DRP issues</t>
  </si>
  <si>
    <t>Added some coating cases Issue 23448,23447,23446</t>
  </si>
  <si>
    <t>Added case bom 98508597</t>
  </si>
  <si>
    <t>put 254JMZ/256JMZ as X3 CI base and not X4,Price_BOM_L_Baseplates_846 and 847</t>
  </si>
  <si>
    <t>Added Price_BOM_LF_DripPans_56</t>
  </si>
  <si>
    <t>Removed 2.5"LR elbow boms and dims</t>
  </si>
  <si>
    <t>Added Packing gland, lantern rings, sleeves and recirc lines for LFE</t>
  </si>
  <si>
    <t>Removed packing gland fro LCV</t>
  </si>
  <si>
    <t>DLH</t>
  </si>
  <si>
    <t>Created specific file for new ES CKB. Removed prices for options that are not used anymore.</t>
  </si>
  <si>
    <t>changed Price_BOM_L_WearRings_116 from 97746569</t>
  </si>
  <si>
    <t>fixing misc issues</t>
  </si>
  <si>
    <t>removed 5015 LCV from F1 stands (always mounted on F2)</t>
  </si>
  <si>
    <t>added col to bases (ShaftGap) to support spacer couplings better.  Need to fill in actual gap to match couplings, others can be 0 to make rules work</t>
  </si>
  <si>
    <t>Changed ImpellerKey_None to None and changed ImpellerCapscrew_X0_None to None</t>
  </si>
  <si>
    <t>jag</t>
  </si>
  <si>
    <t>Changed LF STL Bases to LF2.0 Rail design, 96778134 to 99230599; 96778136 to 99230601; 96778137 to 99230599; 96778139 to 99230601; 996778141 to 99230600; 96778143 to 99230613; 96778144 to 99230600; 96778146 to 99230613</t>
  </si>
  <si>
    <t>Changed LF STL Bases 6P/Falk/404-5 from 96778090 to 99237941 and 6P/Falk/444-445 from 96778094 to 99237973</t>
  </si>
  <si>
    <t>Corrected error on base BOM, inserted correct 99104504, was 96778044, lines affected: Price_BOM_L_Baseplates_708, 709; Corrected error on base BOM, inserted correct 99104525, was 96778046, lines affected: Price_BOM_L_Baseplates_728, 729</t>
  </si>
  <si>
    <t>Corrected case bill for XA 60123 to 96699275 instead of 96699276</t>
  </si>
  <si>
    <t>added Insert 99352555 and sleeve 99352557</t>
  </si>
  <si>
    <t>JR</t>
  </si>
  <si>
    <t>Updated impeller skotchkote price ID's to match Standard Price ID's</t>
  </si>
  <si>
    <t>ACH</t>
  </si>
  <si>
    <t xml:space="preserve">Added :MechSealType21: to Price_BOM_L_Insert_123 &amp; Price_BOM_L_Sleeves_130 for 10153-LF. </t>
  </si>
  <si>
    <t xml:space="preserve">Price_BOM_L_Baseplates_92 updated from 96778133 to 99230599 along with Weight (265 to 255) and LeadTime (LT027 to LT028) per Patrick Krol. </t>
  </si>
  <si>
    <t>Updated Price_BOM_L_Imp_1263 PN from RTF to 98876138 per Dennis Manna.</t>
  </si>
  <si>
    <t>Updated Price_BOM_L_Imp_1275 PN from RTF to 98876161 Per Dennis Manna.</t>
  </si>
  <si>
    <t>Replaced 97746569 part number on BOM # 112 instance with 96854568 Per Patrick K. under Wear Rings tab.</t>
  </si>
  <si>
    <t>Removed part number 96699262 from PSD as the Pattern is no longer available.</t>
  </si>
  <si>
    <t>grd</t>
  </si>
  <si>
    <t>Added part number 97526232 in the wear Ring tab for LF-40707 missing in GXS per Dennis</t>
  </si>
  <si>
    <t>TRH</t>
  </si>
  <si>
    <t>Added Vesconite Wear Rings to Wear Ring Tab.</t>
  </si>
  <si>
    <t>Updated Case Tab with Vesconite(M4) Wear Ring Material.</t>
  </si>
  <si>
    <t>Updated Price_BOM_L_Case_239 wear ring material "all" to match Price_BOM_L_Case_233 as well as adding colons to all wear ring material codes on Case Tab</t>
  </si>
  <si>
    <t>JAG</t>
  </si>
  <si>
    <t>Added 3050-7 to replace the 3050-1</t>
  </si>
  <si>
    <t>Due to differing B18 WR BOMs, Price_BOM_L_WearRings_078 duplicated to 203 and updated models, BOM, &amp; Descriptions accordingly per Patrick Krol.
SAP reference: 99515256 (LC), 9946155 (LCV), 99193050 (LF)</t>
  </si>
  <si>
    <t>On ElbowStand, corrected SuctionConnection to "5 LR" for 4" discharge models to allow selection.</t>
  </si>
  <si>
    <t xml:space="preserve">Modified some lead time IDs on WetEnd, Case, &amp; Impeller tabs with Luaay Ahmad. </t>
  </si>
  <si>
    <t>Modified some lead time IDs on WetEnd for LC &amp; LF; Per Joel Grigar, Stuart Bloomfield, &amp; Joey Lloyd, modified DI case from 80 to 65 on the Case &amp; Insert tabs.</t>
  </si>
  <si>
    <t>Export Set-up</t>
  </si>
  <si>
    <t>C:\PSDexports\043_Lbom-ES_WetEnd_DOE.xml</t>
  </si>
  <si>
    <t>PSD v1.1</t>
  </si>
  <si>
    <t>Price_L_WetEnd</t>
  </si>
  <si>
    <t>ID</t>
  </si>
  <si>
    <t>Model</t>
  </si>
  <si>
    <t>ConstructionCode</t>
  </si>
  <si>
    <t>PriceID</t>
  </si>
  <si>
    <t>LeadtimeID</t>
  </si>
  <si>
    <t>Weight</t>
  </si>
  <si>
    <t>Product</t>
  </si>
  <si>
    <t>PriceList</t>
  </si>
  <si>
    <t>[Attribute type]</t>
  </si>
  <si>
    <t>pointer-merge</t>
  </si>
  <si>
    <t>text</t>
  </si>
  <si>
    <t>pointer</t>
  </si>
  <si>
    <t>double</t>
  </si>
  <si>
    <t>[END]</t>
  </si>
  <si>
    <t>[Attribute width]</t>
  </si>
  <si>
    <t>Price ID</t>
  </si>
  <si>
    <t>Price</t>
  </si>
  <si>
    <t>2022jun LT Wks</t>
  </si>
  <si>
    <t>[START]</t>
  </si>
  <si>
    <t>Price_L_WetEnd_1</t>
  </si>
  <si>
    <t>:10707-LC:</t>
  </si>
  <si>
    <t>10707-LC</t>
  </si>
  <si>
    <t>X0</t>
  </si>
  <si>
    <t>ALC0001</t>
  </si>
  <si>
    <t>LT011</t>
  </si>
  <si>
    <t>Price_L_WetEnd_2</t>
  </si>
  <si>
    <t>X3</t>
  </si>
  <si>
    <t>ALC0002</t>
  </si>
  <si>
    <t>Price_L_WetEnd_3</t>
  </si>
  <si>
    <t>:12501-LC:</t>
  </si>
  <si>
    <t>12501-LC</t>
  </si>
  <si>
    <t>ALC0003</t>
  </si>
  <si>
    <t>Price_L_WetEnd_4</t>
  </si>
  <si>
    <t>:12507-LC:</t>
  </si>
  <si>
    <t>12507-LC</t>
  </si>
  <si>
    <t>ALC0004</t>
  </si>
  <si>
    <t>Price_L_WetEnd_5</t>
  </si>
  <si>
    <t>:12709-LC:</t>
  </si>
  <si>
    <t>12709-LC</t>
  </si>
  <si>
    <t>ALC0005</t>
  </si>
  <si>
    <t>Price_L_WetEnd_6</t>
  </si>
  <si>
    <t>:15509-LC:</t>
  </si>
  <si>
    <t>15509-LC</t>
  </si>
  <si>
    <t>ALC0006</t>
  </si>
  <si>
    <t>Price_L_WetEnd_7</t>
  </si>
  <si>
    <t>:15705-LC:</t>
  </si>
  <si>
    <t>15705-LC</t>
  </si>
  <si>
    <t>ALC0007</t>
  </si>
  <si>
    <t>Price_L_WetEnd_8</t>
  </si>
  <si>
    <t>:15951-LC:</t>
  </si>
  <si>
    <t>15951-LC</t>
  </si>
  <si>
    <t>ALC0008</t>
  </si>
  <si>
    <t>Price_L_WetEnd_9</t>
  </si>
  <si>
    <t>X4</t>
  </si>
  <si>
    <t>ALC0009</t>
  </si>
  <si>
    <t>Price_L_WetEnd_10</t>
  </si>
  <si>
    <t>:15955-LC:</t>
  </si>
  <si>
    <t>15955-LC</t>
  </si>
  <si>
    <t>ALC0010</t>
  </si>
  <si>
    <t>Price_L_WetEnd_11</t>
  </si>
  <si>
    <t>ALC0011</t>
  </si>
  <si>
    <t>Price_L_WetEnd_12</t>
  </si>
  <si>
    <t>:15959-LC:</t>
  </si>
  <si>
    <t>15959-LC</t>
  </si>
  <si>
    <t>ALC0012</t>
  </si>
  <si>
    <t>Price_L_WetEnd_13</t>
  </si>
  <si>
    <t>ALC0013</t>
  </si>
  <si>
    <t>Price_L_WetEnd_14</t>
  </si>
  <si>
    <t>:20501-LC:</t>
  </si>
  <si>
    <t>20501-LC</t>
  </si>
  <si>
    <t>ALC0014</t>
  </si>
  <si>
    <t>Price_L_WetEnd_15</t>
  </si>
  <si>
    <t>:20709-LC:</t>
  </si>
  <si>
    <t>20709-LC</t>
  </si>
  <si>
    <t>ALC0015</t>
  </si>
  <si>
    <t>Price_L_WetEnd_16</t>
  </si>
  <si>
    <t>ALC0016</t>
  </si>
  <si>
    <t>Price_L_WetEnd_17</t>
  </si>
  <si>
    <t>:20953-LC:</t>
  </si>
  <si>
    <t>20953-LC</t>
  </si>
  <si>
    <t>ALC0017</t>
  </si>
  <si>
    <t>Price_L_WetEnd_18</t>
  </si>
  <si>
    <t>ALC0018</t>
  </si>
  <si>
    <t>Price_L_WetEnd_19</t>
  </si>
  <si>
    <t>:20121-LC:</t>
  </si>
  <si>
    <t>20121-LC</t>
  </si>
  <si>
    <t>ALC0019</t>
  </si>
  <si>
    <t>Price_L_WetEnd_20</t>
  </si>
  <si>
    <t>XA</t>
  </si>
  <si>
    <t>ALC0020</t>
  </si>
  <si>
    <t>Price_L_WetEnd_21</t>
  </si>
  <si>
    <t>:25707-LC:</t>
  </si>
  <si>
    <t>25707-LC</t>
  </si>
  <si>
    <t>ALC0021</t>
  </si>
  <si>
    <t>Price_L_WetEnd_22</t>
  </si>
  <si>
    <t>ALC0022</t>
  </si>
  <si>
    <t>Price_L_WetEnd_23</t>
  </si>
  <si>
    <t>:25957-LC:</t>
  </si>
  <si>
    <t>25957-LC</t>
  </si>
  <si>
    <t>ALC0023</t>
  </si>
  <si>
    <t>Price_L_WetEnd_24</t>
  </si>
  <si>
    <t>ALC0024</t>
  </si>
  <si>
    <t>Price_L_WetEnd_25</t>
  </si>
  <si>
    <t>:25123-LC:</t>
  </si>
  <si>
    <t>25123-LC</t>
  </si>
  <si>
    <t>ALC0025</t>
  </si>
  <si>
    <t>Price_L_WetEnd_26</t>
  </si>
  <si>
    <t>ALC0026</t>
  </si>
  <si>
    <t>Price_L_WetEnd_27</t>
  </si>
  <si>
    <t>:30501-LC:</t>
  </si>
  <si>
    <t>30501-LC</t>
  </si>
  <si>
    <t>ALC0027</t>
  </si>
  <si>
    <t>Price_L_WetEnd_28</t>
  </si>
  <si>
    <t>:30707-LC:</t>
  </si>
  <si>
    <t>30707-LC</t>
  </si>
  <si>
    <t>ALC0028</t>
  </si>
  <si>
    <t>Price_L_WetEnd_29</t>
  </si>
  <si>
    <t>ALC0029</t>
  </si>
  <si>
    <t>Price_L_WetEnd_30</t>
  </si>
  <si>
    <t>:30957-LC:</t>
  </si>
  <si>
    <t>30957-LC</t>
  </si>
  <si>
    <t>ALC0030</t>
  </si>
  <si>
    <t>Price_L_WetEnd_31</t>
  </si>
  <si>
    <t>ALC0031</t>
  </si>
  <si>
    <t>Price_L_WetEnd_32</t>
  </si>
  <si>
    <t>:30121-LC:</t>
  </si>
  <si>
    <t>30121-LC</t>
  </si>
  <si>
    <t>ALC0032</t>
  </si>
  <si>
    <t>Price_L_WetEnd_33</t>
  </si>
  <si>
    <t>:30127-LC:</t>
  </si>
  <si>
    <t>30127-LC</t>
  </si>
  <si>
    <t>ALC0033</t>
  </si>
  <si>
    <t>Price_L_WetEnd_34</t>
  </si>
  <si>
    <t>:30157-LC:</t>
  </si>
  <si>
    <t>30157-LC</t>
  </si>
  <si>
    <t>ALC0034</t>
  </si>
  <si>
    <t>Price_L_WetEnd_35</t>
  </si>
  <si>
    <t>:40707-LC:</t>
  </si>
  <si>
    <t>40707-LC</t>
  </si>
  <si>
    <t>ALC0035</t>
  </si>
  <si>
    <t>Price_L_WetEnd_36</t>
  </si>
  <si>
    <t>ALC0036</t>
  </si>
  <si>
    <t>Price_L_WetEnd_37</t>
  </si>
  <si>
    <t>:40957-LC:</t>
  </si>
  <si>
    <t>40957-LC</t>
  </si>
  <si>
    <t>ALC0037</t>
  </si>
  <si>
    <t>Price_L_WetEnd_38</t>
  </si>
  <si>
    <t>ALC0038</t>
  </si>
  <si>
    <t>Price_L_WetEnd_39</t>
  </si>
  <si>
    <t>:40959-LC:</t>
  </si>
  <si>
    <t>40959-LC</t>
  </si>
  <si>
    <t>ALC0039</t>
  </si>
  <si>
    <t>Price_L_WetEnd_40</t>
  </si>
  <si>
    <t>:40129-LC:</t>
  </si>
  <si>
    <t>40129-LC</t>
  </si>
  <si>
    <t>ALC0040</t>
  </si>
  <si>
    <t>Price_L_WetEnd_41</t>
  </si>
  <si>
    <t>:4012A-LC:</t>
  </si>
  <si>
    <t>4012A-LC</t>
  </si>
  <si>
    <t>ALC0041</t>
  </si>
  <si>
    <t>Price_L_WetEnd_42</t>
  </si>
  <si>
    <t>:40157-LC:</t>
  </si>
  <si>
    <t>40157-LC</t>
  </si>
  <si>
    <t>ALC0042</t>
  </si>
  <si>
    <t>Price_L_WetEnd_43</t>
  </si>
  <si>
    <t>X5</t>
  </si>
  <si>
    <t>ALC0043</t>
  </si>
  <si>
    <t>Price_L_WetEnd_44</t>
  </si>
  <si>
    <t>:50957-LC:</t>
  </si>
  <si>
    <t>50957-LC</t>
  </si>
  <si>
    <t>ALC0044</t>
  </si>
  <si>
    <t>Price_L_WetEnd_45</t>
  </si>
  <si>
    <t>:50123-LC:</t>
  </si>
  <si>
    <t>50123-LC</t>
  </si>
  <si>
    <t>ALC0045</t>
  </si>
  <si>
    <t>Price_L_WetEnd_46</t>
  </si>
  <si>
    <t>ALC0046</t>
  </si>
  <si>
    <t>Price_L_WetEnd_47</t>
  </si>
  <si>
    <t>:50157-LC:</t>
  </si>
  <si>
    <t>50157-LC</t>
  </si>
  <si>
    <t>ALC0047</t>
  </si>
  <si>
    <t>Price_L_WetEnd_48</t>
  </si>
  <si>
    <t>:60951-LC:</t>
  </si>
  <si>
    <t>60951-LC</t>
  </si>
  <si>
    <t>ALC0048</t>
  </si>
  <si>
    <t>Price_L_WetEnd_49</t>
  </si>
  <si>
    <t>:60123-LC:</t>
  </si>
  <si>
    <t>60123-LC</t>
  </si>
  <si>
    <t>ALC0049</t>
  </si>
  <si>
    <t>Price_L_WetEnd_50</t>
  </si>
  <si>
    <t>ALC0050</t>
  </si>
  <si>
    <t>Price_L_WetEnd_51</t>
  </si>
  <si>
    <t>:60157-LC:</t>
  </si>
  <si>
    <t>60157-LC</t>
  </si>
  <si>
    <t>ALC0051</t>
  </si>
  <si>
    <t>Price_L_WetEnd_53</t>
  </si>
  <si>
    <t>:80123-LC:</t>
  </si>
  <si>
    <t>80123-LC</t>
  </si>
  <si>
    <t>ALC0053</t>
  </si>
  <si>
    <t>Price_L_WetEnd_54</t>
  </si>
  <si>
    <t>:80155-LC:</t>
  </si>
  <si>
    <t>80155-LC</t>
  </si>
  <si>
    <t>ALC0054</t>
  </si>
  <si>
    <t>Price_L_WetEnd_57</t>
  </si>
  <si>
    <t>:15507-LC:</t>
  </si>
  <si>
    <t>15507-LC</t>
  </si>
  <si>
    <t>ALC2109</t>
  </si>
  <si>
    <t>Price_L_WetEnd_58</t>
  </si>
  <si>
    <t>ALC2110</t>
  </si>
  <si>
    <t>Price_L_WetEnd_59</t>
  </si>
  <si>
    <t>ALC2111</t>
  </si>
  <si>
    <t>Price_L_WetEnd_60</t>
  </si>
  <si>
    <t>ALC2124</t>
  </si>
  <si>
    <t>Price_L_WetEnd_61</t>
  </si>
  <si>
    <t>ALC2125</t>
  </si>
  <si>
    <t>Price_L_WetEnd_62</t>
  </si>
  <si>
    <t>ALC2126</t>
  </si>
  <si>
    <t>Price_L_WetEnd_63</t>
  </si>
  <si>
    <t>ALC2127</t>
  </si>
  <si>
    <t>Price_L_WetEnd_64</t>
  </si>
  <si>
    <t>:10707-LCV:</t>
  </si>
  <si>
    <t>10707-LCV</t>
  </si>
  <si>
    <t>A100001</t>
  </si>
  <si>
    <t>LT002</t>
  </si>
  <si>
    <t>Price_L_WetEnd_65</t>
  </si>
  <si>
    <t>ALF0005</t>
  </si>
  <si>
    <t>Price_L_WetEnd_66</t>
  </si>
  <si>
    <t>:12501-LCV:</t>
  </si>
  <si>
    <t>12501-LCV</t>
  </si>
  <si>
    <t>A100003</t>
  </si>
  <si>
    <t>Price_L_WetEnd_67</t>
  </si>
  <si>
    <t>:12507-LCV:</t>
  </si>
  <si>
    <t>12507-LCV</t>
  </si>
  <si>
    <t>A100004</t>
  </si>
  <si>
    <t>Price_L_WetEnd_68</t>
  </si>
  <si>
    <t>:12709-LCV:</t>
  </si>
  <si>
    <t>12709-LCV</t>
  </si>
  <si>
    <t>Price_L_WetEnd_69</t>
  </si>
  <si>
    <t>:15509-LCV:</t>
  </si>
  <si>
    <t>15509-LCV</t>
  </si>
  <si>
    <t>A100006</t>
  </si>
  <si>
    <t>Price_L_WetEnd_70</t>
  </si>
  <si>
    <t>:15705-LCV:</t>
  </si>
  <si>
    <t>15705-LCV</t>
  </si>
  <si>
    <t>ALF0007</t>
  </si>
  <si>
    <t>Price_L_WetEnd_71</t>
  </si>
  <si>
    <t>:15951-LCV:</t>
  </si>
  <si>
    <t>15951-LCV</t>
  </si>
  <si>
    <t>ALF0008</t>
  </si>
  <si>
    <t>Price_L_WetEnd_72</t>
  </si>
  <si>
    <t>ALF0009</t>
  </si>
  <si>
    <t>Price_L_WetEnd_73</t>
  </si>
  <si>
    <t>:15955-LCV:</t>
  </si>
  <si>
    <t>15955-LCV</t>
  </si>
  <si>
    <t>ALF0010</t>
  </si>
  <si>
    <t>Price_L_WetEnd_74</t>
  </si>
  <si>
    <t>ALF0011</t>
  </si>
  <si>
    <t>Price_L_WetEnd_75</t>
  </si>
  <si>
    <t>:15959-LCV:</t>
  </si>
  <si>
    <t>15959-LCV</t>
  </si>
  <si>
    <t>ALF0012</t>
  </si>
  <si>
    <t>Price_L_WetEnd_76</t>
  </si>
  <si>
    <t>ALF0013</t>
  </si>
  <si>
    <t>Price_L_WetEnd_77</t>
  </si>
  <si>
    <t>:20501-LCV:</t>
  </si>
  <si>
    <t>20501-LCV</t>
  </si>
  <si>
    <t>A100014</t>
  </si>
  <si>
    <t>Price_L_WetEnd_78</t>
  </si>
  <si>
    <t>:20709-LCV:</t>
  </si>
  <si>
    <t>20709-LCV</t>
  </si>
  <si>
    <t>ALF0015</t>
  </si>
  <si>
    <t>Price_L_WetEnd_79</t>
  </si>
  <si>
    <t>ALF0016</t>
  </si>
  <si>
    <t>Price_L_WetEnd_80</t>
  </si>
  <si>
    <t>:20953-LCV:</t>
  </si>
  <si>
    <t>20953-LCV</t>
  </si>
  <si>
    <t>ALF0017</t>
  </si>
  <si>
    <t>Price_L_WetEnd_81</t>
  </si>
  <si>
    <t>ALF0018</t>
  </si>
  <si>
    <t>Price_L_WetEnd_82</t>
  </si>
  <si>
    <t>:20121-LCV:</t>
  </si>
  <si>
    <t>20121-LCV</t>
  </si>
  <si>
    <t>ALF0019</t>
  </si>
  <si>
    <t>Price_L_WetEnd_83</t>
  </si>
  <si>
    <t>ALF0020</t>
  </si>
  <si>
    <t>Price_L_WetEnd_84</t>
  </si>
  <si>
    <t>:25707-LCV:</t>
  </si>
  <si>
    <t>25707-LCV</t>
  </si>
  <si>
    <t>ALF0021</t>
  </si>
  <si>
    <t>Price_L_WetEnd_85</t>
  </si>
  <si>
    <t>ALF0022</t>
  </si>
  <si>
    <t>Price_L_WetEnd_86</t>
  </si>
  <si>
    <t>:25957-LCV:</t>
  </si>
  <si>
    <t>25957-LCV</t>
  </si>
  <si>
    <t>ALF0023</t>
  </si>
  <si>
    <t>Price_L_WetEnd_87</t>
  </si>
  <si>
    <t>ALF0024</t>
  </si>
  <si>
    <t>Price_L_WetEnd_88</t>
  </si>
  <si>
    <t>:25123-LCV:</t>
  </si>
  <si>
    <t>25123-LCV</t>
  </si>
  <si>
    <t>ALF0025</t>
  </si>
  <si>
    <t>Price_L_WetEnd_89</t>
  </si>
  <si>
    <t>ALF0026</t>
  </si>
  <si>
    <t>Price_L_WetEnd_90</t>
  </si>
  <si>
    <t>:30501-LCV:</t>
  </si>
  <si>
    <t>30501-LCV</t>
  </si>
  <si>
    <t>A100027</t>
  </si>
  <si>
    <t>Price_L_WetEnd_91</t>
  </si>
  <si>
    <t>:30707-LCV:</t>
  </si>
  <si>
    <t>30707-LCV</t>
  </si>
  <si>
    <t>ALF0028</t>
  </si>
  <si>
    <t>Price_L_WetEnd_92</t>
  </si>
  <si>
    <t>ALF0029</t>
  </si>
  <si>
    <t>Price_L_WetEnd_93</t>
  </si>
  <si>
    <t>:30957-LCV:</t>
  </si>
  <si>
    <t>30957-LCV</t>
  </si>
  <si>
    <t>ALF0030</t>
  </si>
  <si>
    <t>Price_L_WetEnd_94</t>
  </si>
  <si>
    <t>ALF0031</t>
  </si>
  <si>
    <t>Price_L_WetEnd_95</t>
  </si>
  <si>
    <t>:30121-LCV:</t>
  </si>
  <si>
    <t>30121-LCV</t>
  </si>
  <si>
    <t>ALF0032</t>
  </si>
  <si>
    <t>Price_L_WetEnd_96</t>
  </si>
  <si>
    <t>:30127-LCV:</t>
  </si>
  <si>
    <t>30127-LCV</t>
  </si>
  <si>
    <t>ALF0033</t>
  </si>
  <si>
    <t>Price_L_WetEnd_97</t>
  </si>
  <si>
    <t>:30157-LCV:</t>
  </si>
  <si>
    <t>30157-LCV</t>
  </si>
  <si>
    <t>ALF0034</t>
  </si>
  <si>
    <t>Price_L_WetEnd_98</t>
  </si>
  <si>
    <t>:40707-LCV:</t>
  </si>
  <si>
    <t>40707-LCV</t>
  </si>
  <si>
    <t>ALF0035</t>
  </si>
  <si>
    <t>Price_L_WetEnd_99</t>
  </si>
  <si>
    <t>ALF0036</t>
  </si>
  <si>
    <t>Price_L_WetEnd_100</t>
  </si>
  <si>
    <t>:40957-LCV:</t>
  </si>
  <si>
    <t>40957-LCV</t>
  </si>
  <si>
    <t>ALF0037</t>
  </si>
  <si>
    <t>Price_L_WetEnd_101</t>
  </si>
  <si>
    <t>ALF0038</t>
  </si>
  <si>
    <t>Price_L_WetEnd_102</t>
  </si>
  <si>
    <t>:40959-LCV:</t>
  </si>
  <si>
    <t>40959-LCV</t>
  </si>
  <si>
    <t>ALF0039</t>
  </si>
  <si>
    <t>Price_L_WetEnd_103</t>
  </si>
  <si>
    <t>:40129-LCV:</t>
  </si>
  <si>
    <t>40129-LCV</t>
  </si>
  <si>
    <t>ALF0040</t>
  </si>
  <si>
    <t>Price_L_WetEnd_104</t>
  </si>
  <si>
    <t>:4012A-LCV:</t>
  </si>
  <si>
    <t>4012A-LCV</t>
  </si>
  <si>
    <t>ALF0041</t>
  </si>
  <si>
    <t>Price_L_WetEnd_105</t>
  </si>
  <si>
    <t>:40157-LCV:</t>
  </si>
  <si>
    <t>40157-LCV</t>
  </si>
  <si>
    <t>ALF0042</t>
  </si>
  <si>
    <t>Price_L_WetEnd_106</t>
  </si>
  <si>
    <t>ALF0043</t>
  </si>
  <si>
    <t>Price_L_WetEnd_107</t>
  </si>
  <si>
    <t>:50957-LCV:</t>
  </si>
  <si>
    <t>50957-LCV</t>
  </si>
  <si>
    <t>ALF0044</t>
  </si>
  <si>
    <t>Price_L_WetEnd_108</t>
  </si>
  <si>
    <t>:50123-LCV:</t>
  </si>
  <si>
    <t>50123-LCV</t>
  </si>
  <si>
    <t>ALF0045</t>
  </si>
  <si>
    <t>Price_L_WetEnd_109</t>
  </si>
  <si>
    <t>ALF0046</t>
  </si>
  <si>
    <t>Price_L_WetEnd_110</t>
  </si>
  <si>
    <t>:50157-LCV:</t>
  </si>
  <si>
    <t>50157-LCV</t>
  </si>
  <si>
    <t>ALF0047</t>
  </si>
  <si>
    <t>Price_L_WetEnd_111</t>
  </si>
  <si>
    <t>:60951-LCV:</t>
  </si>
  <si>
    <t>60951-LCV</t>
  </si>
  <si>
    <t>ALF0048</t>
  </si>
  <si>
    <t>Price_L_WetEnd_112</t>
  </si>
  <si>
    <t>:60123-LCV:</t>
  </si>
  <si>
    <t>60123-LCV</t>
  </si>
  <si>
    <t>ALF0049</t>
  </si>
  <si>
    <t>Price_L_WetEnd_113</t>
  </si>
  <si>
    <t>ALF0050</t>
  </si>
  <si>
    <t>Price_L_WetEnd_114</t>
  </si>
  <si>
    <t>:60157-LCV:</t>
  </si>
  <si>
    <t>60157-LCV</t>
  </si>
  <si>
    <t>ALF0051</t>
  </si>
  <si>
    <t>Price_L_WetEnd_115</t>
  </si>
  <si>
    <t>:80123-LCV:</t>
  </si>
  <si>
    <t>80123-LCV</t>
  </si>
  <si>
    <t>ALF0053</t>
  </si>
  <si>
    <t>Price_L_WetEnd_116</t>
  </si>
  <si>
    <t>:80155-LCV:</t>
  </si>
  <si>
    <t>80155-LCV</t>
  </si>
  <si>
    <t>ALF0054</t>
  </si>
  <si>
    <t>Price_L_WetEnd_117</t>
  </si>
  <si>
    <t>:10707-LF:</t>
  </si>
  <si>
    <t>10707-LF</t>
  </si>
  <si>
    <t>ALF0002</t>
  </si>
  <si>
    <t>Price_L_WetEnd_118</t>
  </si>
  <si>
    <t>:12709-LF:</t>
  </si>
  <si>
    <t>12709-LF</t>
  </si>
  <si>
    <t>Price_L_WetEnd_119</t>
  </si>
  <si>
    <t>:15705-LF:</t>
  </si>
  <si>
    <t>15705-LF</t>
  </si>
  <si>
    <t>Price_L_WetEnd_120</t>
  </si>
  <si>
    <t>:15951-LF:</t>
  </si>
  <si>
    <t>15951-LF</t>
  </si>
  <si>
    <t>Price_L_WetEnd_121</t>
  </si>
  <si>
    <t>Price_L_WetEnd_122</t>
  </si>
  <si>
    <t>:15955-LF:</t>
  </si>
  <si>
    <t>15955-LF</t>
  </si>
  <si>
    <t>Price_L_WetEnd_123</t>
  </si>
  <si>
    <t>Price_L_WetEnd_124</t>
  </si>
  <si>
    <t>:15959-LF:</t>
  </si>
  <si>
    <t>15959-LF</t>
  </si>
  <si>
    <t>Price_L_WetEnd_125</t>
  </si>
  <si>
    <t>Price_L_WetEnd_126</t>
  </si>
  <si>
    <t>:20709-LF:</t>
  </si>
  <si>
    <t>20709-LF</t>
  </si>
  <si>
    <t>Price_L_WetEnd_127</t>
  </si>
  <si>
    <t>Price_L_WetEnd_128</t>
  </si>
  <si>
    <t>:20953-LF:</t>
  </si>
  <si>
    <t>20953-LF</t>
  </si>
  <si>
    <t>Price_L_WetEnd_129</t>
  </si>
  <si>
    <t>Price_L_WetEnd_130</t>
  </si>
  <si>
    <t>:20121-LF:</t>
  </si>
  <si>
    <t>20121-LF</t>
  </si>
  <si>
    <t>Price_L_WetEnd_131</t>
  </si>
  <si>
    <t>Price_L_WetEnd_132</t>
  </si>
  <si>
    <t>:25707-LF:</t>
  </si>
  <si>
    <t>25707-LF</t>
  </si>
  <si>
    <t>Price_L_WetEnd_133</t>
  </si>
  <si>
    <t>Price_L_WetEnd_134</t>
  </si>
  <si>
    <t>:25957-LF:</t>
  </si>
  <si>
    <t>25957-LF</t>
  </si>
  <si>
    <t>Price_L_WetEnd_135</t>
  </si>
  <si>
    <t>Price_L_WetEnd_136</t>
  </si>
  <si>
    <t>:25123-LF:</t>
  </si>
  <si>
    <t>25123-LF</t>
  </si>
  <si>
    <t>Price_L_WetEnd_137</t>
  </si>
  <si>
    <t>Price_L_WetEnd_138</t>
  </si>
  <si>
    <t>:30707-LF:</t>
  </si>
  <si>
    <t>30707-LF</t>
  </si>
  <si>
    <t>Price_L_WetEnd_139</t>
  </si>
  <si>
    <t>Price_L_WetEnd_140</t>
  </si>
  <si>
    <t>:30957-LF:</t>
  </si>
  <si>
    <t>30957-LF</t>
  </si>
  <si>
    <t>Price_L_WetEnd_141</t>
  </si>
  <si>
    <t>Price_L_WetEnd_142</t>
  </si>
  <si>
    <t>:30121-LF:</t>
  </si>
  <si>
    <t>30121-LF</t>
  </si>
  <si>
    <t>Price_L_WetEnd_143</t>
  </si>
  <si>
    <t>:30127-LF:</t>
  </si>
  <si>
    <t>30127-LF</t>
  </si>
  <si>
    <t>Price_L_WetEnd_144</t>
  </si>
  <si>
    <t>:30157-LF:</t>
  </si>
  <si>
    <t>30157-LF</t>
  </si>
  <si>
    <t>Price_L_WetEnd_145</t>
  </si>
  <si>
    <t>:40707-LF:</t>
  </si>
  <si>
    <t>40707-LF</t>
  </si>
  <si>
    <t>Price_L_WetEnd_146</t>
  </si>
  <si>
    <t>Price_L_WetEnd_147</t>
  </si>
  <si>
    <t>:40957-LF:</t>
  </si>
  <si>
    <t>40957-LF</t>
  </si>
  <si>
    <t>Price_L_WetEnd_148</t>
  </si>
  <si>
    <t>Price_L_WetEnd_149</t>
  </si>
  <si>
    <t>:40959-LF:</t>
  </si>
  <si>
    <t>40959-LF</t>
  </si>
  <si>
    <t>Price_L_WetEnd_150</t>
  </si>
  <si>
    <t>:40129-LF:</t>
  </si>
  <si>
    <t>40129-LF</t>
  </si>
  <si>
    <t>Price_L_WetEnd_151</t>
  </si>
  <si>
    <t>:4012A-LF:</t>
  </si>
  <si>
    <t>4012A-LF</t>
  </si>
  <si>
    <t>Price_L_WetEnd_152</t>
  </si>
  <si>
    <t>:40157-LF:</t>
  </si>
  <si>
    <t>40157-LF</t>
  </si>
  <si>
    <t>Price_L_WetEnd_153</t>
  </si>
  <si>
    <t>Price_L_WetEnd_154</t>
  </si>
  <si>
    <t>:50957-LF:</t>
  </si>
  <si>
    <t>50957-LF</t>
  </si>
  <si>
    <t>Price_L_WetEnd_155</t>
  </si>
  <si>
    <t>:50123-LF:</t>
  </si>
  <si>
    <t>50123-LF</t>
  </si>
  <si>
    <t>Price_L_WetEnd_156</t>
  </si>
  <si>
    <t>Price_L_WetEnd_157</t>
  </si>
  <si>
    <t>:50157-LF:</t>
  </si>
  <si>
    <t>50157-LF</t>
  </si>
  <si>
    <t>Price_L_WetEnd_158</t>
  </si>
  <si>
    <t>:60951-LF:</t>
  </si>
  <si>
    <t>60951-LF</t>
  </si>
  <si>
    <t>Price_L_WetEnd_159</t>
  </si>
  <si>
    <t>:60123-LF:</t>
  </si>
  <si>
    <t>60123-LF</t>
  </si>
  <si>
    <t>Price_L_WetEnd_160</t>
  </si>
  <si>
    <t>Price_L_WetEnd_161</t>
  </si>
  <si>
    <t>:60157-LF:</t>
  </si>
  <si>
    <t>60157-LF</t>
  </si>
  <si>
    <t>Price_L_WetEnd_162</t>
  </si>
  <si>
    <t>X6</t>
  </si>
  <si>
    <t>ALF0052</t>
  </si>
  <si>
    <t>Price_L_WetEnd_163</t>
  </si>
  <si>
    <t>:80123-LF:</t>
  </si>
  <si>
    <t>80123-LF</t>
  </si>
  <si>
    <t>Price_L_WetEnd_164</t>
  </si>
  <si>
    <t>:80155-LF:</t>
  </si>
  <si>
    <t>80155-LF</t>
  </si>
  <si>
    <t>Price_L_WetEnd_165</t>
  </si>
  <si>
    <t>ALF0055</t>
  </si>
  <si>
    <t>Price_L_WetEnd_166</t>
  </si>
  <si>
    <t>:10153-LF:</t>
  </si>
  <si>
    <t>10153-LF</t>
  </si>
  <si>
    <t>X8</t>
  </si>
  <si>
    <t>ALF0056</t>
  </si>
  <si>
    <t>Price_L_WetEnd_167</t>
  </si>
  <si>
    <t>Price_L_WetEnd_168</t>
  </si>
  <si>
    <t>:30507-LCV:</t>
  </si>
  <si>
    <t>30507-LCV</t>
  </si>
  <si>
    <t>Price_L_WetEnd_169</t>
  </si>
  <si>
    <t>:30507-LC:</t>
  </si>
  <si>
    <t>30507-LC</t>
  </si>
  <si>
    <t>Price_L_WetEnd_170</t>
  </si>
  <si>
    <t>C:\PSDexports\044_Lbom-ES_Case_DOE.xml</t>
  </si>
  <si>
    <t>Price_BOM_L_Case</t>
  </si>
  <si>
    <t>Full Data</t>
  </si>
  <si>
    <t>QP</t>
  </si>
  <si>
    <t>Case Material</t>
  </si>
  <si>
    <t>OptionID</t>
  </si>
  <si>
    <t>PACO MatlCode</t>
  </si>
  <si>
    <t>Wear Ring Material</t>
  </si>
  <si>
    <t>Flange Config</t>
  </si>
  <si>
    <t>Max WP</t>
  </si>
  <si>
    <t>BOM</t>
  </si>
  <si>
    <t>Days</t>
  </si>
  <si>
    <t>Price_BOM_L_Case_001</t>
  </si>
  <si>
    <t>:10707-LC:10707-LCV:10707-LF:</t>
  </si>
  <si>
    <t>Cast Iron, ASTM-A48, CL 30</t>
  </si>
  <si>
    <t>CaseMatl_Cast_Iron_ASTM-A48_CL30</t>
  </si>
  <si>
    <t>C30</t>
  </si>
  <si>
    <t>:B18:</t>
  </si>
  <si>
    <t>NPS</t>
  </si>
  <si>
    <t>:X0:X3:</t>
  </si>
  <si>
    <t>Coating_Standard</t>
  </si>
  <si>
    <t>175psig</t>
  </si>
  <si>
    <t>CASE,L,10707,175#,CI,BRZ WR</t>
  </si>
  <si>
    <t>A100057</t>
  </si>
  <si>
    <t>LT027</t>
  </si>
  <si>
    <t>Price_BOM_L_Case_002</t>
  </si>
  <si>
    <t>:M4:B18:X:</t>
  </si>
  <si>
    <t>CASE,L,10707,175#,CI</t>
  </si>
  <si>
    <t>Price_BOM_L_Case_004</t>
  </si>
  <si>
    <t>Ductile Iron, ASTM-A536-65</t>
  </si>
  <si>
    <t>CaseMatl_Ductile_Iron_ASTM-A536-65</t>
  </si>
  <si>
    <t>J</t>
  </si>
  <si>
    <t>NPT</t>
  </si>
  <si>
    <t>:X3:</t>
  </si>
  <si>
    <t>300psig</t>
  </si>
  <si>
    <t>96699229</t>
  </si>
  <si>
    <t>CASE,L,10707,300#,DI</t>
  </si>
  <si>
    <t>A100058</t>
  </si>
  <si>
    <t>LT034</t>
  </si>
  <si>
    <t>Price_BOM_L_Case_006</t>
  </si>
  <si>
    <t>Coating_Scotchkote134_interior</t>
  </si>
  <si>
    <t>RTF</t>
  </si>
  <si>
    <t>Coating bom</t>
  </si>
  <si>
    <t>LT250</t>
  </si>
  <si>
    <t>Price_BOM_L_Case_007</t>
  </si>
  <si>
    <t>:X:</t>
  </si>
  <si>
    <t>Price_BOM_L_Case_008</t>
  </si>
  <si>
    <t>Coating_Scotchkote134_interior_exterior</t>
  </si>
  <si>
    <t>Price_BOM_L_Case_009</t>
  </si>
  <si>
    <t>Price_BOM_L_Case_010</t>
  </si>
  <si>
    <t>Coating_Scotchkote134_interior_exterior_IncludeImpeller</t>
  </si>
  <si>
    <t>Price_BOM_L_Case_011</t>
  </si>
  <si>
    <t>Price_BOM_L_Case_012</t>
  </si>
  <si>
    <t>Coating_Scotchkote134_interior_IncludeImpeller</t>
  </si>
  <si>
    <t>Price_BOM_L_Case_013</t>
  </si>
  <si>
    <t>Price_BOM_L_Case_014</t>
  </si>
  <si>
    <t>Coating_Special</t>
  </si>
  <si>
    <t>Price_BOM_L_Case_015</t>
  </si>
  <si>
    <t>Price_BOM_L_Case_018</t>
  </si>
  <si>
    <t>:12501-LC:12501-LCV:12507-LC:12507-LCV:</t>
  </si>
  <si>
    <t>:NA:</t>
  </si>
  <si>
    <t>:X0:</t>
  </si>
  <si>
    <t>96699230</t>
  </si>
  <si>
    <t>CASE,L,1250,175#,CI,BRZ WR</t>
  </si>
  <si>
    <t>Price_BOM_L_Case_019</t>
  </si>
  <si>
    <t>Price_BOM_L_Case_020</t>
  </si>
  <si>
    <t>Price_BOM_L_Case_021</t>
  </si>
  <si>
    <t>Price_BOM_L_Case_022</t>
  </si>
  <si>
    <t>Price_BOM_L_Case_023</t>
  </si>
  <si>
    <t>Price_BOM_L_Case_025</t>
  </si>
  <si>
    <t>:12709-LC:12709-LCV:12709-LF:</t>
  </si>
  <si>
    <t>:X0:X3:X4:</t>
  </si>
  <si>
    <t>96699231</t>
  </si>
  <si>
    <t>CASE,L,12709,175#,CI,BRZ WR</t>
  </si>
  <si>
    <t>Price_BOM_L_Case_026</t>
  </si>
  <si>
    <t>Price_BOM_L_Case_028</t>
  </si>
  <si>
    <t>:X3:X4:</t>
  </si>
  <si>
    <t>96699232</t>
  </si>
  <si>
    <t>CASE,L,12709,300#,DI</t>
  </si>
  <si>
    <t>A100060</t>
  </si>
  <si>
    <t>Price_BOM_L_Case_029</t>
  </si>
  <si>
    <t>Price_BOM_L_Case_030</t>
  </si>
  <si>
    <t>Price_BOM_L_Case_031</t>
  </si>
  <si>
    <t>Price_BOM_L_Case_032</t>
  </si>
  <si>
    <t>Price_BOM_L_Case_033</t>
  </si>
  <si>
    <t>Price_BOM_L_Case_034</t>
  </si>
  <si>
    <t>Price_BOM_L_Case_035</t>
  </si>
  <si>
    <t>Price_BOM_L_Case_036</t>
  </si>
  <si>
    <t>Price_BOM_L_Case_039</t>
  </si>
  <si>
    <t>Price_BOM_L_Case_040</t>
  </si>
  <si>
    <t>Price_BOM_L_Case_041</t>
  </si>
  <si>
    <t>:15509-LC:15509-LCV:</t>
  </si>
  <si>
    <t>96699233</t>
  </si>
  <si>
    <t>CASE,L,15509,175#,CI,BRZ WR</t>
  </si>
  <si>
    <t>Price_BOM_L_Case_042</t>
  </si>
  <si>
    <t>CASE,L,1550,175#,CI</t>
  </si>
  <si>
    <t>Price_BOM_L_Case_044</t>
  </si>
  <si>
    <t>Price_BOM_L_Case_045</t>
  </si>
  <si>
    <t>Price_BOM_L_Case_046</t>
  </si>
  <si>
    <t>Price_BOM_L_Case_047</t>
  </si>
  <si>
    <t>Price_BOM_L_Case_048</t>
  </si>
  <si>
    <t>Price_BOM_L_Case_049</t>
  </si>
  <si>
    <t>Price_BOM_L_Case_050</t>
  </si>
  <si>
    <t>Price_BOM_L_Case_051</t>
  </si>
  <si>
    <t>Price_BOM_L_Case_052</t>
  </si>
  <si>
    <t>Price_BOM_L_Case_053</t>
  </si>
  <si>
    <t>Price_BOM_L_Case_056</t>
  </si>
  <si>
    <t>:15705-LC:15705-LCV:15705-LF:</t>
  </si>
  <si>
    <t>:X3:X0:</t>
  </si>
  <si>
    <t>96699234</t>
  </si>
  <si>
    <t>CASE,L,15705,175#,CI,BRZ WR</t>
  </si>
  <si>
    <t>Price_BOM_L_Case_057</t>
  </si>
  <si>
    <t>Price_BOM_L_Case_059</t>
  </si>
  <si>
    <t>96699235</t>
  </si>
  <si>
    <t>CASE,L,15705,300#,DI</t>
  </si>
  <si>
    <t>A100062</t>
  </si>
  <si>
    <t>Price_BOM_L_Case_060</t>
  </si>
  <si>
    <t>Price_BOM_L_Case_062</t>
  </si>
  <si>
    <t>Price_BOM_L_Case_065</t>
  </si>
  <si>
    <t>Price_BOM_L_Case_067</t>
  </si>
  <si>
    <t>Price_BOM_L_Case_068</t>
  </si>
  <si>
    <t>Price_BOM_L_Case_069</t>
  </si>
  <si>
    <t>Price_BOM_L_Case_072</t>
  </si>
  <si>
    <t>:15951-LC:15951-LCV:15951-LF:15955-LC:15955-LCV:15955-LF:15959-LC:15959-LCV:15959-LF:</t>
  </si>
  <si>
    <t>96699236</t>
  </si>
  <si>
    <t>CASE,L,15951,175#,CI,BRZ WR</t>
  </si>
  <si>
    <t>Price_BOM_L_Case_073</t>
  </si>
  <si>
    <t>CASE,L,1595,175#,CI NO WR</t>
  </si>
  <si>
    <t>Price_BOM_L_Case_075</t>
  </si>
  <si>
    <t>96699237</t>
  </si>
  <si>
    <t>CASE,L,15951,300#,DI</t>
  </si>
  <si>
    <t>A100063</t>
  </si>
  <si>
    <t>Price_BOM_L_Case_076</t>
  </si>
  <si>
    <t>CASE,L,1595,175#,CI NO WR COATED</t>
  </si>
  <si>
    <t>Price_BOM_L_Case_078</t>
  </si>
  <si>
    <t>Price_BOM_L_Case_080</t>
  </si>
  <si>
    <t>Price_BOM_L_Case_082</t>
  </si>
  <si>
    <t>Price_BOM_L_Case_084</t>
  </si>
  <si>
    <t>Price_BOM_L_Case_085</t>
  </si>
  <si>
    <t>Price_BOM_L_Case_088</t>
  </si>
  <si>
    <t>:20501-LC:20501-LCV:</t>
  </si>
  <si>
    <t>96699238</t>
  </si>
  <si>
    <t>CASE,L,20501,175#,CI,BRZ WR</t>
  </si>
  <si>
    <t>Price_BOM_L_Case_089</t>
  </si>
  <si>
    <t>Price_BOM_L_Case_090</t>
  </si>
  <si>
    <t>Price_BOM_L_Case_091</t>
  </si>
  <si>
    <t>Price_BOM_L_Case_092</t>
  </si>
  <si>
    <t>Price_BOM_L_Case_093</t>
  </si>
  <si>
    <t>Price_BOM_L_Case_094</t>
  </si>
  <si>
    <t>Price_BOM_L_Case_095</t>
  </si>
  <si>
    <t>Price_BOM_L_Case_096</t>
  </si>
  <si>
    <t>Price_BOM_L_Case_097</t>
  </si>
  <si>
    <t>Price_BOM_L_Case_098</t>
  </si>
  <si>
    <t>Price_BOM_L_Case_099</t>
  </si>
  <si>
    <t>Price_BOM_L_Case_102</t>
  </si>
  <si>
    <t>:20709-LC:20709-LCV:20709-LF:</t>
  </si>
  <si>
    <t>96699239</t>
  </si>
  <si>
    <t>CASE,L,20709,175#,CI,BRZ WR</t>
  </si>
  <si>
    <t>Price_BOM_L_Case_103</t>
  </si>
  <si>
    <t>CASE,L,20709,175#,CI</t>
  </si>
  <si>
    <t>Price_BOM_L_Case_104</t>
  </si>
  <si>
    <t>96699240</t>
  </si>
  <si>
    <t>CASE,L,20709,300#,DI</t>
  </si>
  <si>
    <t>A100065</t>
  </si>
  <si>
    <t>Price_BOM_L_Case_106</t>
  </si>
  <si>
    <t>Price_BOM_L_Case_108</t>
  </si>
  <si>
    <t>Price_BOM_L_Case_110</t>
  </si>
  <si>
    <t>Price_BOM_L_Case_112</t>
  </si>
  <si>
    <t>Price_BOM_L_Case_113</t>
  </si>
  <si>
    <t>Price_BOM_L_Case_114</t>
  </si>
  <si>
    <t>:C30:</t>
  </si>
  <si>
    <t>Price_BOM_L_Case_117</t>
  </si>
  <si>
    <t>:20953-LC:20953-LCV:20953-LF:</t>
  </si>
  <si>
    <t>96699241</t>
  </si>
  <si>
    <t>CASE,L,20953,175#,CI,BRZ WR</t>
  </si>
  <si>
    <t>Price_BOM_L_Case_118</t>
  </si>
  <si>
    <t>Price_BOM_L_Case_119</t>
  </si>
  <si>
    <t>96699242</t>
  </si>
  <si>
    <t>CASE,L,20953,300#,DI</t>
  </si>
  <si>
    <t>A100066</t>
  </si>
  <si>
    <t>Price_BOM_L_Case_120</t>
  </si>
  <si>
    <t>Price_BOM_L_Case_122</t>
  </si>
  <si>
    <t>Price_BOM_L_Case_124</t>
  </si>
  <si>
    <t>Price_BOM_L_Case_126</t>
  </si>
  <si>
    <t>Price_BOM_L_Case_128</t>
  </si>
  <si>
    <t>Price_BOM_L_Case_129</t>
  </si>
  <si>
    <t>Price_BOM_L_Case_132</t>
  </si>
  <si>
    <t>:20121-LC:20121-LCV:20121-LF:</t>
  </si>
  <si>
    <t>:X3:XA:</t>
  </si>
  <si>
    <t>96699243</t>
  </si>
  <si>
    <t>CASE,L,20121,175#,CI</t>
  </si>
  <si>
    <t>Price_BOM_L_Case_133</t>
  </si>
  <si>
    <t>250psig</t>
  </si>
  <si>
    <t>A100067</t>
  </si>
  <si>
    <t>Price_BOM_L_Case_134</t>
  </si>
  <si>
    <t>Price_BOM_L_Case_135</t>
  </si>
  <si>
    <t>Price_BOM_L_Case_136</t>
  </si>
  <si>
    <t>Price_BOM_L_Case_137</t>
  </si>
  <si>
    <t>Price_BOM_L_Case_138</t>
  </si>
  <si>
    <t>Price_BOM_L_Case_140</t>
  </si>
  <si>
    <t>Price_BOM_L_Case_141</t>
  </si>
  <si>
    <t>Price_BOM_L_Case_142</t>
  </si>
  <si>
    <t>Price_BOM_L_Case_143</t>
  </si>
  <si>
    <t>Price_BOM_L_Case_144</t>
  </si>
  <si>
    <t>Price_BOM_L_Case_145</t>
  </si>
  <si>
    <t>Price_BOM_L_Case_146</t>
  </si>
  <si>
    <t>Price_BOM_L_Case_148</t>
  </si>
  <si>
    <t>:25707-LC:25707-LCV:25707-LF:</t>
  </si>
  <si>
    <t>125# ANSI Flange</t>
  </si>
  <si>
    <t>96699244</t>
  </si>
  <si>
    <t>CASE,L,25707,175#,CI,BRZ WR</t>
  </si>
  <si>
    <t>Price_BOM_L_Case_149</t>
  </si>
  <si>
    <t>96864669</t>
  </si>
  <si>
    <t>Price_BOM_L_Case_150</t>
  </si>
  <si>
    <t>250# ANSI Flange</t>
  </si>
  <si>
    <t>96699245</t>
  </si>
  <si>
    <t>CASE,L,25707,250#,DI</t>
  </si>
  <si>
    <t>A100068</t>
  </si>
  <si>
    <t>Price_BOM_L_Case_151</t>
  </si>
  <si>
    <t>Price_BOM_L_Case_153</t>
  </si>
  <si>
    <t>Price_BOM_L_Case_155</t>
  </si>
  <si>
    <t>Price_BOM_L_Case_157</t>
  </si>
  <si>
    <t>Price_BOM_L_Case_159</t>
  </si>
  <si>
    <t>Price_BOM_L_Case_160</t>
  </si>
  <si>
    <t>Price_BOM_L_Case_163</t>
  </si>
  <si>
    <t>:25957-LC:25957-LCV:25957-LF:</t>
  </si>
  <si>
    <t>96699246</t>
  </si>
  <si>
    <t>CASE,L,25957,175#,CI,BRZ WR</t>
  </si>
  <si>
    <t>Price_BOM_L_Case_164</t>
  </si>
  <si>
    <t>Price_BOM_L_Case_165</t>
  </si>
  <si>
    <t>CASE,L,25957,250#,DI</t>
  </si>
  <si>
    <t>A100069</t>
  </si>
  <si>
    <t>Price_BOM_L_Case_166</t>
  </si>
  <si>
    <t>Price_BOM_L_Case_168</t>
  </si>
  <si>
    <t>Price_BOM_L_Case_170</t>
  </si>
  <si>
    <t>Price_BOM_L_Case_172</t>
  </si>
  <si>
    <t>Price_BOM_L_Case_174</t>
  </si>
  <si>
    <t>Price_BOM_L_Case_175</t>
  </si>
  <si>
    <t>Price_BOM_L_Case_178</t>
  </si>
  <si>
    <t>:25123-LC:25123-LCV:25123-LF:</t>
  </si>
  <si>
    <t>CASE,L,25123,175#,CI</t>
  </si>
  <si>
    <t>Price_BOM_L_Case_179</t>
  </si>
  <si>
    <t>CASE,L,25123,250#,DI</t>
  </si>
  <si>
    <t>A100070</t>
  </si>
  <si>
    <t>Price_BOM_L_Case_180</t>
  </si>
  <si>
    <t>Price_BOM_L_Case_181</t>
  </si>
  <si>
    <t>Price_BOM_L_Case_182</t>
  </si>
  <si>
    <t>Price_BOM_L_Case_183</t>
  </si>
  <si>
    <t>Price_BOM_L_Case_184</t>
  </si>
  <si>
    <t>Price_BOM_L_Case_188</t>
  </si>
  <si>
    <t>Price_BOM_L_Case_189</t>
  </si>
  <si>
    <t>Price_BOM_L_Case_190</t>
  </si>
  <si>
    <t>Price_BOM_L_Case_191</t>
  </si>
  <si>
    <t>Price_BOM_L_Case_192</t>
  </si>
  <si>
    <t>Price_BOM_L_Case_194</t>
  </si>
  <si>
    <t>:30501-LC:30501-LCV:30507-LC:30507-LCV:</t>
  </si>
  <si>
    <t>CASE,L,30501,175#,CI</t>
  </si>
  <si>
    <t>Price_BOM_L_Case_195</t>
  </si>
  <si>
    <t>Price_BOM_L_Case_196</t>
  </si>
  <si>
    <t>Price_BOM_L_Case_197</t>
  </si>
  <si>
    <t>Price_BOM_L_Case_198</t>
  </si>
  <si>
    <t>Price_BOM_L_Case_199</t>
  </si>
  <si>
    <t>Price_BOM_L_Case_201</t>
  </si>
  <si>
    <t>:30707-LC:30707-LCV:30707-LF:</t>
  </si>
  <si>
    <t>CASE,L,30707,175#,CI,BRZ WR</t>
  </si>
  <si>
    <t>Price_BOM_L_Case_202</t>
  </si>
  <si>
    <t>Price_BOM_L_Case_203</t>
  </si>
  <si>
    <t>CASE,L,30707,250#,DI</t>
  </si>
  <si>
    <t>A100072</t>
  </si>
  <si>
    <t>Price_BOM_L_Case_205</t>
  </si>
  <si>
    <t>CASE,L,30707,175#,CI COATED</t>
  </si>
  <si>
    <t>Price_BOM_L_Case_207</t>
  </si>
  <si>
    <t>Price_BOM_L_Case_209</t>
  </si>
  <si>
    <t>Price_BOM_L_Case_211</t>
  </si>
  <si>
    <t>Price_BOM_L_Case_212</t>
  </si>
  <si>
    <t>Price_BOM_L_Case_213</t>
  </si>
  <si>
    <t>Price_BOM_L_Case_216</t>
  </si>
  <si>
    <t>:30957-LC:30957-LCV:30957-LF:</t>
  </si>
  <si>
    <t>CASE,L,30957,175#,CI,BRZ WR</t>
  </si>
  <si>
    <t>Price_BOM_L_Case_217</t>
  </si>
  <si>
    <t>Price_BOM_L_Case_218</t>
  </si>
  <si>
    <t>CASE,L,30957,250#,DI</t>
  </si>
  <si>
    <t>A100073</t>
  </si>
  <si>
    <t>Price_BOM_L_Case_219</t>
  </si>
  <si>
    <t>Price_BOM_L_Case_221</t>
  </si>
  <si>
    <t>Price_BOM_L_Case_223</t>
  </si>
  <si>
    <t>Price_BOM_L_Case_225</t>
  </si>
  <si>
    <t>Price_BOM_L_Case_227</t>
  </si>
  <si>
    <t>Price_BOM_L_Case_228</t>
  </si>
  <si>
    <t>Price_BOM_L_Case_232</t>
  </si>
  <si>
    <t>:30121-LC:30121-LCV:30121-LF:30127-LC:30127-LCV:30127-LF:</t>
  </si>
  <si>
    <t>:XA:</t>
  </si>
  <si>
    <t>CASE,L,3012,175#,CI</t>
  </si>
  <si>
    <t>Price_BOM_L_Case_233</t>
  </si>
  <si>
    <t>CASE,L,3012,250#,DI</t>
  </si>
  <si>
    <t>A100074</t>
  </si>
  <si>
    <t>Price_BOM_L_Case_234</t>
  </si>
  <si>
    <t>Price_BOM_L_Case_235</t>
  </si>
  <si>
    <t>Price_BOM_L_Case_236</t>
  </si>
  <si>
    <t>Price_BOM_L_Case_237</t>
  </si>
  <si>
    <t>Price_BOM_L_Case_238</t>
  </si>
  <si>
    <t>Price_BOM_L_Case_239</t>
  </si>
  <si>
    <t>Price_BOM_L_Case_242</t>
  </si>
  <si>
    <t>:30157-LC:30157-LCV:30157-LF:</t>
  </si>
  <si>
    <t>CASE,L,30157,175#,CI</t>
  </si>
  <si>
    <t>Price_BOM_L_Case_243</t>
  </si>
  <si>
    <t>CASE,L,30157,250#,DI</t>
  </si>
  <si>
    <t>A100075</t>
  </si>
  <si>
    <t>Price_BOM_L_Case_245</t>
  </si>
  <si>
    <t>Price_BOM_L_Case_246</t>
  </si>
  <si>
    <t>Price_BOM_L_Case_247</t>
  </si>
  <si>
    <t>Price_BOM_L_Case_248</t>
  </si>
  <si>
    <t>Price_BOM_L_Case_249</t>
  </si>
  <si>
    <t>Price_BOM_L_Case_251</t>
  </si>
  <si>
    <t>:40707-LC:40707-LCV:40707-LF:</t>
  </si>
  <si>
    <t>CASE,L,40707,175#,CI,BRZ WR</t>
  </si>
  <si>
    <t>Price_BOM_L_Case_252</t>
  </si>
  <si>
    <t>Price_BOM_L_Case_253</t>
  </si>
  <si>
    <t>CASE,L,40707,250#,DI</t>
  </si>
  <si>
    <t>A100076</t>
  </si>
  <si>
    <t>Price_BOM_L_Case_254</t>
  </si>
  <si>
    <t>Price_BOM_L_Case_256</t>
  </si>
  <si>
    <t>Price_BOM_L_Case_258</t>
  </si>
  <si>
    <t>Price_BOM_L_Case_260</t>
  </si>
  <si>
    <t>Price_BOM_L_Case_262</t>
  </si>
  <si>
    <t>Price_BOM_L_Case_263</t>
  </si>
  <si>
    <t>Price_BOM_L_Case_266</t>
  </si>
  <si>
    <t>:40957-LC:40957-LCV:40957-LF:40959-LC:40959-LCV:40959-LF:</t>
  </si>
  <si>
    <t>:X3:X4:XA</t>
  </si>
  <si>
    <t>CASE,L,4095,175#,CI,BRZ WR</t>
  </si>
  <si>
    <t>Price_BOM_L_Case_267</t>
  </si>
  <si>
    <t>Price_BOM_L_Case_269</t>
  </si>
  <si>
    <t>Price_BOM_L_Case_271</t>
  </si>
  <si>
    <t>Price_BOM_L_Case_273</t>
  </si>
  <si>
    <t>Price_BOM_L_Case_275</t>
  </si>
  <si>
    <t>Price_BOM_L_Case_277</t>
  </si>
  <si>
    <t>Price_BOM_L_Case_278</t>
  </si>
  <si>
    <t>Price_BOM_L_Case_283</t>
  </si>
  <si>
    <t>:40129-LC:40129-LCV:40129-LF:4012A-LC:4012A-LCV:4012A-LF:</t>
  </si>
  <si>
    <t>CASE,L,4012,175#,CI</t>
  </si>
  <si>
    <t>Price_BOM_L_Case_284</t>
  </si>
  <si>
    <t>CASE,L,4012,250#,DI</t>
  </si>
  <si>
    <t>A100078</t>
  </si>
  <si>
    <t>Price_BOM_L_Case_285</t>
  </si>
  <si>
    <t>Price_BOM_L_Case_286</t>
  </si>
  <si>
    <t>Price_BOM_L_Case_287</t>
  </si>
  <si>
    <t>Price_BOM_L_Case_288</t>
  </si>
  <si>
    <t>Price_BOM_L_Case_289</t>
  </si>
  <si>
    <t>Price_BOM_L_Case_297</t>
  </si>
  <si>
    <t>Price_BOM_L_Case_299</t>
  </si>
  <si>
    <t>:40157-LC:40157-LCV:40157-LF:</t>
  </si>
  <si>
    <t>CASE,L,40157,175#,CI</t>
  </si>
  <si>
    <t>Price_BOM_L_Case_300</t>
  </si>
  <si>
    <t>CASE,L,40157,250#,DI</t>
  </si>
  <si>
    <t>A100079</t>
  </si>
  <si>
    <t>Price_BOM_L_Case_301</t>
  </si>
  <si>
    <t>Price_BOM_L_Case_302</t>
  </si>
  <si>
    <t>Price_BOM_L_Case_303</t>
  </si>
  <si>
    <t>Price_BOM_L_Case_304</t>
  </si>
  <si>
    <t>Price_BOM_L_Case_305</t>
  </si>
  <si>
    <t>Price_BOM_L_Case_306</t>
  </si>
  <si>
    <t>Price_BOM_L_Case_307</t>
  </si>
  <si>
    <t>Price_BOM_L_Case_308</t>
  </si>
  <si>
    <t>Price_BOM_L_Case_309</t>
  </si>
  <si>
    <t>Price_BOM_L_Case_312</t>
  </si>
  <si>
    <t>:X5:</t>
  </si>
  <si>
    <t>Price_BOM_L_Case_313</t>
  </si>
  <si>
    <t>Price_BOM_L_Case_314</t>
  </si>
  <si>
    <t>Price_BOM_L_Case_315</t>
  </si>
  <si>
    <t>Price_BOM_L_Case_316</t>
  </si>
  <si>
    <t>Price_BOM_L_Case_317</t>
  </si>
  <si>
    <t>Price_BOM_L_Case_318</t>
  </si>
  <si>
    <t>Price_BOM_L_Case_321</t>
  </si>
  <si>
    <t>Price_BOM_L_Case_322</t>
  </si>
  <si>
    <t>Price_BOM_L_Case_323</t>
  </si>
  <si>
    <t>Price_BOM_L_Case_324</t>
  </si>
  <si>
    <t>Price_BOM_L_Case_325</t>
  </si>
  <si>
    <t>Price_BOM_L_Case_326</t>
  </si>
  <si>
    <t>Price_BOM_L_Case_328</t>
  </si>
  <si>
    <t>:50957-LC:50957-LCV:50957-LF:</t>
  </si>
  <si>
    <t>:X4:</t>
  </si>
  <si>
    <t>CASE,L,50957,175#,CI,BRZ WR</t>
  </si>
  <si>
    <t>Price_BOM_L_Case_329</t>
  </si>
  <si>
    <t>Price_BOM_L_Case_330</t>
  </si>
  <si>
    <t>CASE,L,50957,250#,DI</t>
  </si>
  <si>
    <t>A100080</t>
  </si>
  <si>
    <t>Price_BOM_L_Case_331</t>
  </si>
  <si>
    <t>Price_BOM_L_Case_334</t>
  </si>
  <si>
    <t>Price_BOM_L_Case_336</t>
  </si>
  <si>
    <t>Price_BOM_L_Case_338</t>
  </si>
  <si>
    <t>Price_BOM_L_Case_340</t>
  </si>
  <si>
    <t>Price_BOM_L_Case_341</t>
  </si>
  <si>
    <t>Price_BOM_L_Case_344</t>
  </si>
  <si>
    <t>:50123-LC:50123-LCV:50123-LF:</t>
  </si>
  <si>
    <t>CASE,L,50123,175#,CI,BRZ WR</t>
  </si>
  <si>
    <t>Price_BOM_L_Case_345</t>
  </si>
  <si>
    <t>CASE,L,50123,250#,DI</t>
  </si>
  <si>
    <t>A100081</t>
  </si>
  <si>
    <t>Price_BOM_L_Case_346</t>
  </si>
  <si>
    <t>:B18:M4:</t>
  </si>
  <si>
    <t>Price_BOM_L_Case_347</t>
  </si>
  <si>
    <t>Price_BOM_L_Case_348</t>
  </si>
  <si>
    <t>Price_BOM_L_Case_349</t>
  </si>
  <si>
    <t>Price_BOM_L_Case_350</t>
  </si>
  <si>
    <t>Price_BOM_L_Case_351</t>
  </si>
  <si>
    <t>Price_BOM_L_Case_352</t>
  </si>
  <si>
    <t>Price_BOM_L_Case_353</t>
  </si>
  <si>
    <t>Price_BOM_L_Case_354</t>
  </si>
  <si>
    <t>Price_BOM_L_Case_355</t>
  </si>
  <si>
    <t>Price_BOM_L_Case_358</t>
  </si>
  <si>
    <t>Price_BOM_L_Case_360</t>
  </si>
  <si>
    <t>Price_BOM_L_Case_361</t>
  </si>
  <si>
    <t>Price_BOM_L_Case_362</t>
  </si>
  <si>
    <t>Price_BOM_L_Case_363</t>
  </si>
  <si>
    <t>Price_BOM_L_Case_364</t>
  </si>
  <si>
    <t>Price_BOM_L_Case_365</t>
  </si>
  <si>
    <t>Price_BOM_L_Case_366</t>
  </si>
  <si>
    <t>Price_BOM_L_Case_367</t>
  </si>
  <si>
    <t>Price_BOM_L_Case_368</t>
  </si>
  <si>
    <t>Price_BOM_L_Case_369</t>
  </si>
  <si>
    <t>Price_BOM_L_Case_372</t>
  </si>
  <si>
    <t>:50157-LC:50157-LCV:50157-LF:</t>
  </si>
  <si>
    <t>CASE,L,50157,175#,CI</t>
  </si>
  <si>
    <t>Price_BOM_L_Case_373</t>
  </si>
  <si>
    <t>CASE,L,50157,250#,DI</t>
  </si>
  <si>
    <t>A100082</t>
  </si>
  <si>
    <t>Price_BOM_L_Case_374</t>
  </si>
  <si>
    <t>Price_BOM_L_Case_375</t>
  </si>
  <si>
    <t>Price_BOM_L_Case_376</t>
  </si>
  <si>
    <t>Price_BOM_L_Case_377</t>
  </si>
  <si>
    <t>Price_BOM_L_Case_378</t>
  </si>
  <si>
    <t>Price_BOM_L_Case_379</t>
  </si>
  <si>
    <t>Price_BOM_L_Case_383</t>
  </si>
  <si>
    <t>Price_BOM_L_Case_384</t>
  </si>
  <si>
    <t>Price_BOM_L_Case_385</t>
  </si>
  <si>
    <t>Price_BOM_L_Case_386</t>
  </si>
  <si>
    <t>Price_BOM_L_Case_387</t>
  </si>
  <si>
    <t>Price_BOM_L_Case_388</t>
  </si>
  <si>
    <t>Price_BOM_L_Case_390</t>
  </si>
  <si>
    <t>:60951-LC:60951-LCV:60951-LF:</t>
  </si>
  <si>
    <t>CASE,L,60951,175#,CI,BRZ WR</t>
  </si>
  <si>
    <t>Price_BOM_L_Case_391</t>
  </si>
  <si>
    <t>Price_BOM_L_Case_392</t>
  </si>
  <si>
    <t>CASE,L,60951,250#,DI</t>
  </si>
  <si>
    <t>A100083</t>
  </si>
  <si>
    <t>Price_BOM_L_Case_393</t>
  </si>
  <si>
    <t>Price_BOM_L_Case_395</t>
  </si>
  <si>
    <t>Price_BOM_L_Case_397</t>
  </si>
  <si>
    <t>Price_BOM_L_Case_399</t>
  </si>
  <si>
    <t>Price_BOM_L_Case_401</t>
  </si>
  <si>
    <t>Price_BOM_L_Case_402</t>
  </si>
  <si>
    <t>Price_BOM_L_Case_405</t>
  </si>
  <si>
    <t>:60123-LC:60123-LCV:60123-LF:</t>
  </si>
  <si>
    <t>CASE,L,60123,XA,175#,CI,BRZ WR</t>
  </si>
  <si>
    <t>Price_BOM_L_Case_406</t>
  </si>
  <si>
    <t>CASE,L,60123,XA,175#,CI NO WR</t>
  </si>
  <si>
    <t>Price_BOM_L_Case_407</t>
  </si>
  <si>
    <t>CASE,L,60123,250#,DI</t>
  </si>
  <si>
    <t>A100084</t>
  </si>
  <si>
    <t>Price_BOM_L_Case_408</t>
  </si>
  <si>
    <t>Price_BOM_L_Case_409</t>
  </si>
  <si>
    <t>Price_BOM_L_Case_410</t>
  </si>
  <si>
    <t>CASE,L,60123,XA,175#,CI NO WR COATED</t>
  </si>
  <si>
    <t>Price_BOM_L_Case_412</t>
  </si>
  <si>
    <t>Price_BOM_L_Case_413</t>
  </si>
  <si>
    <t>Price_BOM_L_Case_414</t>
  </si>
  <si>
    <t>Price_BOM_L_Case_416</t>
  </si>
  <si>
    <t>Price_BOM_L_Case_417</t>
  </si>
  <si>
    <t>Price_BOM_L_Case_418</t>
  </si>
  <si>
    <t>Price_BOM_L_Case_420</t>
  </si>
  <si>
    <t>Price_BOM_L_Case_421</t>
  </si>
  <si>
    <t>Price_BOM_L_Case_422</t>
  </si>
  <si>
    <t>Price_BOM_L_Case_424</t>
  </si>
  <si>
    <t>Price_BOM_L_Case_425</t>
  </si>
  <si>
    <t>Price_BOM_L_Case_426</t>
  </si>
  <si>
    <t>Price_BOM_L_Case_427</t>
  </si>
  <si>
    <t>Price_BOM_L_Case_428</t>
  </si>
  <si>
    <t>Price_BOM_L_Case_429</t>
  </si>
  <si>
    <t>Price_BOM_L_Case_434</t>
  </si>
  <si>
    <t>:60157-LC:60157-LCV:60157-LF:</t>
  </si>
  <si>
    <t>CASE,L,60157,175#,CI</t>
  </si>
  <si>
    <t>Price_BOM_L_Case_435</t>
  </si>
  <si>
    <t>CASE,L,60157,250#,DI</t>
  </si>
  <si>
    <t>A100085</t>
  </si>
  <si>
    <t>Price_BOM_L_Case_436</t>
  </si>
  <si>
    <t>Price_BOM_L_Case_437</t>
  </si>
  <si>
    <t>Price_BOM_L_Case_438</t>
  </si>
  <si>
    <t>Price_BOM_L_Case_439</t>
  </si>
  <si>
    <t>Price_BOM_L_Case_440</t>
  </si>
  <si>
    <t>Price_BOM_L_Case_444</t>
  </si>
  <si>
    <t>Price_BOM_L_Case_445</t>
  </si>
  <si>
    <t>Price_BOM_L_Case_446</t>
  </si>
  <si>
    <t>Price_BOM_L_Case_447</t>
  </si>
  <si>
    <t>Price_BOM_L_Case_448</t>
  </si>
  <si>
    <t>Price_BOM_L_Case_450</t>
  </si>
  <si>
    <t>:X6:</t>
  </si>
  <si>
    <t>Price_BOM_L_Case_451</t>
  </si>
  <si>
    <t>Price_BOM_L_Case_452</t>
  </si>
  <si>
    <t>Price_BOM_L_Case_453</t>
  </si>
  <si>
    <t>Price_BOM_L_Case_454</t>
  </si>
  <si>
    <t>Price_BOM_L_Case_455</t>
  </si>
  <si>
    <t>Price_BOM_L_Case_456</t>
  </si>
  <si>
    <t>Price_BOM_L_Case_458</t>
  </si>
  <si>
    <t>Price_BOM_L_Case_459</t>
  </si>
  <si>
    <t>Price_BOM_L_Case_460</t>
  </si>
  <si>
    <t>Price_BOM_L_Case_461</t>
  </si>
  <si>
    <t>Price_BOM_L_Case_462</t>
  </si>
  <si>
    <t>Price_BOM_L_Case_463</t>
  </si>
  <si>
    <t>Price_BOM_L_Case_464</t>
  </si>
  <si>
    <t>Price_BOM_L_Case_466</t>
  </si>
  <si>
    <t>:80123-LC:80123-LCV:80123-LF:</t>
  </si>
  <si>
    <t>CASE,L,80123,175#,CI,BRZ WR</t>
  </si>
  <si>
    <t>Price_BOM_L_Case_467</t>
  </si>
  <si>
    <t>Price_BOM_L_Case_468</t>
  </si>
  <si>
    <t>Price_BOM_L_Case_470</t>
  </si>
  <si>
    <t>Price_BOM_L_Case_472</t>
  </si>
  <si>
    <t>Price_BOM_L_Case_474</t>
  </si>
  <si>
    <t>Price_BOM_L_Case_476</t>
  </si>
  <si>
    <t>Price_BOM_L_Case_480</t>
  </si>
  <si>
    <t>:80155-LC:80155-LF:</t>
  </si>
  <si>
    <t>CASE,L,80155,175#,CI</t>
  </si>
  <si>
    <t>Price_BOM_L_Case_481</t>
  </si>
  <si>
    <t>CASE,L,80155,250#,DI</t>
  </si>
  <si>
    <t>A100087</t>
  </si>
  <si>
    <t>Price_BOM_L_Case_482</t>
  </si>
  <si>
    <t>Price_BOM_L_Case_483</t>
  </si>
  <si>
    <t>Price_BOM_L_Case_484</t>
  </si>
  <si>
    <t>Price_BOM_L_Case_485</t>
  </si>
  <si>
    <t>Price_BOM_L_Case_486</t>
  </si>
  <si>
    <t>Price_BOM_L_Case_488</t>
  </si>
  <si>
    <t>Price_BOM_L_Case_489</t>
  </si>
  <si>
    <t>Price_BOM_L_Case_490</t>
  </si>
  <si>
    <t>Price_BOM_L_Case_491</t>
  </si>
  <si>
    <t>Price_BOM_L_Case_492</t>
  </si>
  <si>
    <t>Price_BOM_L_Case_493</t>
  </si>
  <si>
    <t>Price_BOM_L_Case_494</t>
  </si>
  <si>
    <t>Price_BOM_L_Case_496</t>
  </si>
  <si>
    <t>Price_BOM_L_Case_497</t>
  </si>
  <si>
    <t>Price_BOM_L_Case_498</t>
  </si>
  <si>
    <t>Price_BOM_L_Case_499</t>
  </si>
  <si>
    <t>Price_BOM_L_Case_500</t>
  </si>
  <si>
    <t>Price_BOM_L_Case_501</t>
  </si>
  <si>
    <t>Price_BOM_L_Case_502</t>
  </si>
  <si>
    <t>Price_BOM_L_Case_504</t>
  </si>
  <si>
    <t>Price_BOM_L_Case_505</t>
  </si>
  <si>
    <t>Price_BOM_L_Case_506</t>
  </si>
  <si>
    <t>Price_BOM_L_Case_507</t>
  </si>
  <si>
    <t>Price_BOM_L_Case_508</t>
  </si>
  <si>
    <t>Price_BOM_L_Case_509</t>
  </si>
  <si>
    <t>Price_BOM_L_Case_510</t>
  </si>
  <si>
    <t>Price_BOM_L_Case_512</t>
  </si>
  <si>
    <t>Price_BOM_L_Case_513</t>
  </si>
  <si>
    <t>Price_BOM_L_Case_514</t>
  </si>
  <si>
    <t>Price_BOM_L_Case_515</t>
  </si>
  <si>
    <t>Price_BOM_L_Case_516</t>
  </si>
  <si>
    <t>Price_BOM_L_Case_517</t>
  </si>
  <si>
    <t>Price_BOM_L_Case_519</t>
  </si>
  <si>
    <t>Price_BOM_L_Case_520</t>
  </si>
  <si>
    <t>Price_BOM_L_Case_521</t>
  </si>
  <si>
    <t>Price_BOM_L_Case_522</t>
  </si>
  <si>
    <t>Price_BOM_L_Case_523</t>
  </si>
  <si>
    <t>Price_BOM_L_Case_524</t>
  </si>
  <si>
    <t>Price_BOM_L_Case_526</t>
  </si>
  <si>
    <t>:X8:</t>
  </si>
  <si>
    <t>CASE,L,10153,175#,CI</t>
  </si>
  <si>
    <t>Price_BOM_L_Case_527</t>
  </si>
  <si>
    <t>CASE,L,10153,250#,DI</t>
  </si>
  <si>
    <t>A100089</t>
  </si>
  <si>
    <t>Price_BOM_L_Case_528</t>
  </si>
  <si>
    <t>Price_BOM_L_Case_529</t>
  </si>
  <si>
    <t>Price_BOM_L_Case_530</t>
  </si>
  <si>
    <t>Price_BOM_L_Case_531</t>
  </si>
  <si>
    <t>Price_BOM_L_Case_532</t>
  </si>
  <si>
    <t>Price_BOM_L_Case_535</t>
  </si>
  <si>
    <t>Price_BOM_L_Case_536</t>
  </si>
  <si>
    <t>Price_BOM_L_Case_537</t>
  </si>
  <si>
    <t>Price_BOM_L_Case_538</t>
  </si>
  <si>
    <t>Price_BOM_L_Case_539</t>
  </si>
  <si>
    <t>Price_BOM_L_Case_540</t>
  </si>
  <si>
    <t>Price_BOM_L_Case_542</t>
  </si>
  <si>
    <t>:15507-LC:15507-LCV:</t>
  </si>
  <si>
    <t>Price_BOM_L_Case_543</t>
  </si>
  <si>
    <t>Price_BOM_L_Case_544</t>
  </si>
  <si>
    <t>Price_BOM_L_Case_545</t>
  </si>
  <si>
    <t>Price_BOM_L_Case_546</t>
  </si>
  <si>
    <t>Price_BOM_L_Case_547</t>
  </si>
  <si>
    <t>Price_BOM_L_Case_549</t>
  </si>
  <si>
    <t>:N5:</t>
  </si>
  <si>
    <t>CASE,L,10707,175#,CI,N60</t>
  </si>
  <si>
    <t>Price_BOM_L_Case_550</t>
  </si>
  <si>
    <t>CASE,L,12709,175#,CI,N60</t>
  </si>
  <si>
    <t>Price_BOM_L_Case_551</t>
  </si>
  <si>
    <t>CASE,L,15509,175#,CI,N60</t>
  </si>
  <si>
    <t>Price_BOM_L_Case_552</t>
  </si>
  <si>
    <t>CASE,L,15705,175#,CI,N60</t>
  </si>
  <si>
    <t>Price_BOM_L_Case_553</t>
  </si>
  <si>
    <t>CASE,L,15951,175#,CI,N60</t>
  </si>
  <si>
    <t>Price_BOM_L_Case_554</t>
  </si>
  <si>
    <t>CASE,L,20709,175#,CI,N60</t>
  </si>
  <si>
    <t>Price_BOM_L_Case_555</t>
  </si>
  <si>
    <t>CASE,L,20953,175#,CI,N60</t>
  </si>
  <si>
    <t>Price_BOM_L_Case_556</t>
  </si>
  <si>
    <t>Price_BOM_L_Case_557</t>
  </si>
  <si>
    <t>CASE,L,25707,175#,CI,N60</t>
  </si>
  <si>
    <t>Price_BOM_L_Case_558</t>
  </si>
  <si>
    <t>CASE,L,25957,175#,CI,N60</t>
  </si>
  <si>
    <t>Price_BOM_L_Case_559</t>
  </si>
  <si>
    <t>Price_BOM_L_Case_560</t>
  </si>
  <si>
    <t>CASE,L,30707,175#,CI,N60</t>
  </si>
  <si>
    <t>Price_BOM_L_Case_561</t>
  </si>
  <si>
    <t>CASE,L,30957,175#,CI,N60</t>
  </si>
  <si>
    <t>Price_BOM_L_Case_562</t>
  </si>
  <si>
    <t>Price_BOM_L_Case_563</t>
  </si>
  <si>
    <t>Price_BOM_L_Case_564</t>
  </si>
  <si>
    <t>CASE,L,40707,175#,CI,N60</t>
  </si>
  <si>
    <t>Price_BOM_L_Case_565</t>
  </si>
  <si>
    <t>CASE,L,4095,175#,CI,N60</t>
  </si>
  <si>
    <t>Price_BOM_L_Case_566</t>
  </si>
  <si>
    <t>Price_BOM_L_Case_567</t>
  </si>
  <si>
    <t>Price_BOM_L_Case_568</t>
  </si>
  <si>
    <t>Price_BOM_L_Case_569</t>
  </si>
  <si>
    <t>CASE,L,50957,175#,CI,N60</t>
  </si>
  <si>
    <t>Price_BOM_L_Case_570</t>
  </si>
  <si>
    <t>CASE,L,50123,175#,CI,N60</t>
  </si>
  <si>
    <t>Price_BOM_L_Case_571</t>
  </si>
  <si>
    <t>Price_BOM_L_Case_572</t>
  </si>
  <si>
    <t>CASE,L,60951,175#,CI,N60</t>
  </si>
  <si>
    <t>Price_BOM_L_Case_573</t>
  </si>
  <si>
    <t>CASE,L,60123,175#,CI,N60</t>
  </si>
  <si>
    <t>Price_BOM_L_Case_574</t>
  </si>
  <si>
    <t>Price_BOM_L_Case_575</t>
  </si>
  <si>
    <t>Price_BOM_L_Case_576</t>
  </si>
  <si>
    <t>CASE,L,80123,175#,CI,N60</t>
  </si>
  <si>
    <t>Price_BOM_L_Case_577</t>
  </si>
  <si>
    <t>Price_BOM_L_Case_578</t>
  </si>
  <si>
    <t>Price_BOM_L_Case_579</t>
  </si>
  <si>
    <t>Price_BOM_L_Case_580</t>
  </si>
  <si>
    <t>Yellow means no Case bom has wear ring included.  Most of the pumps have the first option where the Case BOM has a WR included.</t>
  </si>
  <si>
    <t>Z:\DOE PSD Exports\046_Lbom-ES_Hardware_DOE.xml</t>
  </si>
  <si>
    <t>Price_BOM_L_Hardware</t>
  </si>
  <si>
    <t>FlangeConfiguration</t>
  </si>
  <si>
    <t>HardwareMaterial</t>
  </si>
  <si>
    <t>PumpOptions</t>
  </si>
  <si>
    <t>codeX</t>
  </si>
  <si>
    <t>Option ID</t>
  </si>
  <si>
    <t>Material</t>
  </si>
  <si>
    <t>Item</t>
  </si>
  <si>
    <t>PriceType</t>
  </si>
  <si>
    <t>Price Description</t>
  </si>
  <si>
    <t>:10707-LC:12709-LC:15705-LC:10707-LCV:12709-LCV:15705-LCV:</t>
  </si>
  <si>
    <t>Hardware_Steel_Gr5</t>
  </si>
  <si>
    <t>HW,LC,7: X0,STL GRADE5</t>
  </si>
  <si>
    <t>A100091</t>
  </si>
  <si>
    <t>Price Adder for Steel, Grade 5 hardware for Type L</t>
  </si>
  <si>
    <t>Hardware_SS_316</t>
  </si>
  <si>
    <t>A100094</t>
  </si>
  <si>
    <t>Price Adder for Stainless Steel, AISI 316 for Type L</t>
  </si>
  <si>
    <t>LT147</t>
  </si>
  <si>
    <t>:10707-LC:12709-LC:15705-LC:20709-LC:10707-LCV:12709-LCV:15705-LCV:20709-LCV:</t>
  </si>
  <si>
    <t>96699201</t>
  </si>
  <si>
    <t>HW,LC,7" X3,STL GRADE5</t>
  </si>
  <si>
    <t>Hardware_Steel_Gr8</t>
  </si>
  <si>
    <t>HW,LC,7" X3,STL GRADE8</t>
  </si>
  <si>
    <t>A100092</t>
  </si>
  <si>
    <t>Price Adder for Steel, Grade 8 hardware for Type L</t>
  </si>
  <si>
    <t>:10707-LF:12709-LF:15705-LF:20709-LF:</t>
  </si>
  <si>
    <t>HW,LF,7" X3,STL GRADE5</t>
  </si>
  <si>
    <t>HW,LF,7" X3,STL GRADE8</t>
  </si>
  <si>
    <t>:12501-LC:12501-LCV:12507-LC:12507-LCV:15507-LC:15507-LCV:15509-LC:15509-LCV:20501-LC:20501-LCV:30501-LC:30507-LC:</t>
  </si>
  <si>
    <t>96699191</t>
  </si>
  <si>
    <t>HW,LC,5" X0,STL GRADE5</t>
  </si>
  <si>
    <t>:15951-LC:15951-LCV:15955-LC:15955-LCV:15959-LC:15959-LCV:20953-LC:20953-LCV:</t>
  </si>
  <si>
    <t>96699202</t>
  </si>
  <si>
    <t>HW,LC,9.5" X3,STL GRADE5</t>
  </si>
  <si>
    <t>HW,LC,9.5" X3,STL GRADE8</t>
  </si>
  <si>
    <t>:15951-LF:15955-LF:15959-LF:20953-LF:</t>
  </si>
  <si>
    <t>HW,LF,9.5" X3,STL GRADE5</t>
  </si>
  <si>
    <t>HW,LF,9.5" X3,STL GRADE8</t>
  </si>
  <si>
    <t>:15507-LC:15507-LCV:15509-LC:15509-LCV:</t>
  </si>
  <si>
    <t>96699203</t>
  </si>
  <si>
    <t>HW,LC,1550 X3,STL GRADE5</t>
  </si>
  <si>
    <t>HW,LC,2050 X3,STL GRADE5</t>
  </si>
  <si>
    <t>HW,LC,2050 X3,STL GRADE8</t>
  </si>
  <si>
    <t>:30501-LC:30507-LC:</t>
  </si>
  <si>
    <t>HW,LC,3050 X3,STL GRADE5</t>
  </si>
  <si>
    <t>:20121-LC:20121-LCV:</t>
  </si>
  <si>
    <t>HW,LC,2012 X3,STL GRADE5</t>
  </si>
  <si>
    <t>HW,LC,2012 X3,STL GRADE8</t>
  </si>
  <si>
    <t>HW,LF,2012 X3,STL GRADE5</t>
  </si>
  <si>
    <t>HW,LF,2012 X3,STL GRADE8</t>
  </si>
  <si>
    <t>:25707-LC:30707-LC:40707-LC:25707-LCV:30707-LCV:40707-LCV:</t>
  </si>
  <si>
    <t>:25707-LF:30707-LF:40707-LF:</t>
  </si>
  <si>
    <t>:25957-LC:25957-LCV:30957-LC:30957-LCV:40957-LC:40957-LCV:</t>
  </si>
  <si>
    <t>:25957-LF:30957-LF:40957-LF:</t>
  </si>
  <si>
    <t>:25123-LC:25123-LCV:</t>
  </si>
  <si>
    <t>96699206</t>
  </si>
  <si>
    <t>HW,LC,2512 X3,STL GRADE5</t>
  </si>
  <si>
    <t>HW,LC,2512 X3,STL GRADE8</t>
  </si>
  <si>
    <t>HW,LF,2512 X3,STL GRADE5</t>
  </si>
  <si>
    <t>HW,LF,2512 X3,STL GRADE8</t>
  </si>
  <si>
    <t>:20709-LC:20709-LCV:</t>
  </si>
  <si>
    <t>96699209</t>
  </si>
  <si>
    <t>HW,LC,7" X4,STL GRADE5</t>
  </si>
  <si>
    <t>HW,LC,7" X4,STL GRADE8</t>
  </si>
  <si>
    <t>96699210</t>
  </si>
  <si>
    <t>HW,LF,7" X4,STL GRADE5</t>
  </si>
  <si>
    <t>HW,LF,7" X4,STL GRADE8</t>
  </si>
  <si>
    <t>96699211</t>
  </si>
  <si>
    <t>HW,LC,9.5" X4,STL GRADE5</t>
  </si>
  <si>
    <t>HW,LC,9.5" X4,STL GRADE8</t>
  </si>
  <si>
    <t>96699212</t>
  </si>
  <si>
    <t>HW,LF,9.5" X4,STL GRADE5</t>
  </si>
  <si>
    <t>HW,LF,9.5" X4,STL GRADE8</t>
  </si>
  <si>
    <t>96699213</t>
  </si>
  <si>
    <t>HW,LC,12" XA,STL GRADE5</t>
  </si>
  <si>
    <t>HW,LC,12" XA,STL GRADE8</t>
  </si>
  <si>
    <t>96699214</t>
  </si>
  <si>
    <t>HW,LF,12" XA,STL GRADE5</t>
  </si>
  <si>
    <t>HW,LF,12" XA,STL GRADE8</t>
  </si>
  <si>
    <t>:25957-LC:25957-LCV:40957-LC:40957-LCV:50957-LC:50957-LCV:</t>
  </si>
  <si>
    <t>:30957-LC:30957-LCV:40959-LC:40959-LCV:60951-LC:60951-LCV:</t>
  </si>
  <si>
    <t>:50123-LC:50123-LCV:60123-LC:60123-LCV:</t>
  </si>
  <si>
    <t>:25123-LC:25123-LCV:30121-LC:30121-LCV:30127-LC:30127-LCV:40129-LC:40129-LCV:4012A-LC:4012A-LCV:50123-LC:50123-LCV:60123-LC:60123-LCV:</t>
  </si>
  <si>
    <t>:50123-LF:60123-LF:</t>
  </si>
  <si>
    <t>:25123-LF:30121-LF:30127-LF:40129-LF:4012A-LF:50123-LF:60123-LF:</t>
  </si>
  <si>
    <t>:30157-LC:30157-LCV:40157-LC:40157-LCV:</t>
  </si>
  <si>
    <t>HW,LC,15" XA,STL GRADE5</t>
  </si>
  <si>
    <t>HW,LC,15" XA,STL GRADE8</t>
  </si>
  <si>
    <t>:30157-LF:40157-LF:</t>
  </si>
  <si>
    <t>HW,LF,15" XA,STL GRADE5</t>
  </si>
  <si>
    <t>HW,LF,15" XA,STL GRADE8</t>
  </si>
  <si>
    <t>:50123-LC:50123-LCV:60123-LC:60123-LCV:80123-LC:80123-LCV:</t>
  </si>
  <si>
    <t>HW,LC,12" X5,STL GRADE5</t>
  </si>
  <si>
    <t>HW,LC,12" X5,STL GRADE8</t>
  </si>
  <si>
    <t>:50123-LF:60123-LF:80123-LF:</t>
  </si>
  <si>
    <t>HW,LF,12" X5,STL GRADE5</t>
  </si>
  <si>
    <t>HW,LF,12" X5,STL GRADE8</t>
  </si>
  <si>
    <t>:50157-LC:50157-LCV:</t>
  </si>
  <si>
    <t>HW,LC,15" X5,STL GRADE5</t>
  </si>
  <si>
    <t>:40157-LC:40157-LCV:50157-LC:50157-LCV:60157-LC:60157-LCV:</t>
  </si>
  <si>
    <t>HW,LC,15" X5,STL GRADE8</t>
  </si>
  <si>
    <t>HW,LF,15" X5,STL GRADE5</t>
  </si>
  <si>
    <t>:40157-LF:50157-LF:60157-LF:</t>
  </si>
  <si>
    <t>HW,LF,15" X5,STL GRADE8</t>
  </si>
  <si>
    <t>HW,LF,8015 X5,STL GRADE5</t>
  </si>
  <si>
    <t>HW,LF,8015 X5,STL GRADE8</t>
  </si>
  <si>
    <t>HW,LC,8015 X5,STL GRADE5</t>
  </si>
  <si>
    <t>HW,LC,8015 X5,STL GRADE8</t>
  </si>
  <si>
    <t>HW,LCV,8015 X5,STL GRADE5</t>
  </si>
  <si>
    <t>HW,LCV,8015 X5,STL GRADE8</t>
  </si>
  <si>
    <t>HW,LF,6015 X6,STL GRADE5</t>
  </si>
  <si>
    <t>HW,LF,6015 X6,STL GRADE8</t>
  </si>
  <si>
    <t>96699225</t>
  </si>
  <si>
    <t>HW,LF,8015 X6,STL GRADE5</t>
  </si>
  <si>
    <t>HW,LF,8015 X6,STL GRADE8</t>
  </si>
  <si>
    <t>96699208</t>
  </si>
  <si>
    <t>HW,LF,1015 X7,STL GRADE5</t>
  </si>
  <si>
    <t>HW,LF,1015 X7,STL GRADE8</t>
  </si>
  <si>
    <t>:30957-LF:40959-LF:60951-LF:</t>
  </si>
  <si>
    <t>:25957-LF:40957-LF:50957-LF:</t>
  </si>
  <si>
    <t>:25123-LF:30121-LF:30127-LF:40129-LF:4012A-LF:</t>
  </si>
  <si>
    <t>These pumps do not use KW kits, so need pipe plugs added</t>
  </si>
  <si>
    <t>:25123-LC:25123-LCV:30121-LC:30121-LCV:30127-LC:30127-LCV:40129-LC:40129-LCV:4012A-LC:4012A-LCV:</t>
  </si>
  <si>
    <t>:40157-LC:40157-LCV:60157-LC:60157-LCV:</t>
  </si>
  <si>
    <t>:40157-LF:60157-LF:</t>
  </si>
  <si>
    <t>C:\PSDexports\Lbom_WearRings.xml</t>
  </si>
  <si>
    <t>Price_BOM_L_WearRings</t>
  </si>
  <si>
    <t>QP (FORMULA)</t>
  </si>
  <si>
    <t>(FORMULA)</t>
  </si>
  <si>
    <t>MatlCode</t>
  </si>
  <si>
    <t>Coating</t>
  </si>
  <si>
    <t>Price_BOM_L_WearRings_001</t>
  </si>
  <si>
    <t>WRMatl_Bronze_CDA90500</t>
  </si>
  <si>
    <t>Bronze, ASTM B584, C90500</t>
  </si>
  <si>
    <t>B18</t>
  </si>
  <si>
    <t>:Coating_Standard:</t>
  </si>
  <si>
    <t>Included</t>
  </si>
  <si>
    <t>A100097</t>
  </si>
  <si>
    <t>n</t>
  </si>
  <si>
    <t>Price_BOM_L_WearRings_002</t>
  </si>
  <si>
    <t>:J:</t>
  </si>
  <si>
    <t>:Coating_Standard:Coating_Epoxy:Coating_Scotchkote134_interior:Coating_Scotchkote134_interior_exterior:Coating_Scotchkote134_interior_IncludeImpeller:Coating_Scotchkote134_interior_exterior_IncludeImpeller:Coating_Special:</t>
  </si>
  <si>
    <t>WEAR RING, 1.62"X 1.88"X0.62" B18</t>
  </si>
  <si>
    <t>A100098</t>
  </si>
  <si>
    <t>Price_BOM_L_WearRings_003</t>
  </si>
  <si>
    <t>:Coating_Epoxy:Coating_Scotchkote134_interior:Coating_Scotchkote134_interior_exterior:Coating_Scotchkote134_interior_IncludeImpeller:Coating_Scotchkote134_interior_exterior_IncludeImpeller:Coating_Special:</t>
  </si>
  <si>
    <t>Price_BOM_L_WearRings_006</t>
  </si>
  <si>
    <t>Price_BOM_L_WearRings_007</t>
  </si>
  <si>
    <t>WEAR RING, 2.12"x 2.63"x0.62"B18</t>
  </si>
  <si>
    <t>Price_BOM_L_WearRings_008</t>
  </si>
  <si>
    <t>Price_BOM_L_WearRings_011</t>
  </si>
  <si>
    <t>Price_BOM_L_WearRings_012</t>
  </si>
  <si>
    <t>WEAR RING, 2.12"x 2.50"x 1.00" B18</t>
  </si>
  <si>
    <t>Price_BOM_L_WearRings_015</t>
  </si>
  <si>
    <t>A102112</t>
  </si>
  <si>
    <t>Price_BOM_L_WearRings_016</t>
  </si>
  <si>
    <t>Price_BOM_L_WearRings_019</t>
  </si>
  <si>
    <t>Price_BOM_L_WearRings_020</t>
  </si>
  <si>
    <t>WEAR RING,L,15705,B18</t>
  </si>
  <si>
    <t>Price_BOM_L_WearRings_021</t>
  </si>
  <si>
    <t>Price_BOM_L_WearRings_023</t>
  </si>
  <si>
    <t>:15951-LC:15951-LCV:15951-LF:</t>
  </si>
  <si>
    <t>Price_BOM_L_WearRings_024</t>
  </si>
  <si>
    <t>WEAR RING, 2.50"X 3.00"X0.88" B18</t>
  </si>
  <si>
    <t>A102180</t>
  </si>
  <si>
    <t>Price_BOM_L_WearRings_025</t>
  </si>
  <si>
    <t>Price_BOM_L_WearRings_027</t>
  </si>
  <si>
    <t>:15955-LC:15955-LCV:15955-LF:</t>
  </si>
  <si>
    <t>Price_BOM_L_WearRings_028</t>
  </si>
  <si>
    <t>Price_BOM_L_WearRings_029</t>
  </si>
  <si>
    <t>Price_BOM_L_WearRings_031</t>
  </si>
  <si>
    <t>:15959-LC:15959-LCV:15959-LF:</t>
  </si>
  <si>
    <t>Price_BOM_L_WearRings_032</t>
  </si>
  <si>
    <t>Price_BOM_L_WearRings_033</t>
  </si>
  <si>
    <t>Price_BOM_L_WearRings_035</t>
  </si>
  <si>
    <t>Price_BOM_L_WearRings_036</t>
  </si>
  <si>
    <t>WEAR RING, 3.00"x 3.50"x0.75" B18</t>
  </si>
  <si>
    <t>A102172</t>
  </si>
  <si>
    <t>Price_BOM_L_WearRings_037</t>
  </si>
  <si>
    <t>Price_BOM_L_WearRings_039</t>
  </si>
  <si>
    <t>Price_BOM_L_WearRings_040</t>
  </si>
  <si>
    <t>Price_BOM_L_WearRings_041</t>
  </si>
  <si>
    <t>Price_BOM_L_WearRings_043</t>
  </si>
  <si>
    <t>:C30:J:X:</t>
  </si>
  <si>
    <t>WEAR RING,L,2012,B18</t>
  </si>
  <si>
    <t>A102183</t>
  </si>
  <si>
    <t>Price_BOM_L_WearRings_045</t>
  </si>
  <si>
    <t>Price_BOM_L_WearRings_046</t>
  </si>
  <si>
    <t>:J:X:</t>
  </si>
  <si>
    <t>A102173</t>
  </si>
  <si>
    <t>Price_BOM_L_WearRings_048</t>
  </si>
  <si>
    <t>Price_BOM_L_WearRings_049</t>
  </si>
  <si>
    <t>Price_BOM_L_WearRings_050</t>
  </si>
  <si>
    <t>Price_BOM_L_WearRings_052</t>
  </si>
  <si>
    <t>Price_BOM_L_WearRings_053</t>
  </si>
  <si>
    <t>WEAR RING,L,25123,B18</t>
  </si>
  <si>
    <t>A102184</t>
  </si>
  <si>
    <t>Price_BOM_L_WearRings_055</t>
  </si>
  <si>
    <t>WEAR RING, 4.25"X4.75"X0.75"B18</t>
  </si>
  <si>
    <t>A102177</t>
  </si>
  <si>
    <t>Price_BOM_L_WearRings_056</t>
  </si>
  <si>
    <t>Price_BOM_L_WearRings_058</t>
  </si>
  <si>
    <t>Price_BOM_L_WearRings_059</t>
  </si>
  <si>
    <t>Price_BOM_L_WearRings_060</t>
  </si>
  <si>
    <t>WEAR RING,L,30957,X3,B18</t>
  </si>
  <si>
    <t>A102175</t>
  </si>
  <si>
    <t>Price_BOM_L_WearRings_062</t>
  </si>
  <si>
    <t>Price_BOM_L_WearRings_063</t>
  </si>
  <si>
    <t>WEAR RING, 4.83"x 7.13"x0.81" B18</t>
  </si>
  <si>
    <t>Price_BOM_L_WearRings_064</t>
  </si>
  <si>
    <t>WEAR RING,L,30957,XA,B18</t>
  </si>
  <si>
    <t>A102196</t>
  </si>
  <si>
    <t>Price_BOM_L_WearRings_066</t>
  </si>
  <si>
    <t>Price_BOM_L_WearRings_067</t>
  </si>
  <si>
    <t>:30121-LC:30121-LCV:30121-LF:</t>
  </si>
  <si>
    <t>WEAR RING,L,30121,B18</t>
  </si>
  <si>
    <t>A102185</t>
  </si>
  <si>
    <t>Price_BOM_L_WearRings_069</t>
  </si>
  <si>
    <t>:30127-LC:30127-LCV:30127-LF:</t>
  </si>
  <si>
    <t>WEAR RING,L,30127,B18</t>
  </si>
  <si>
    <t>A102186</t>
  </si>
  <si>
    <t>Price_BOM_L_WearRings_071</t>
  </si>
  <si>
    <t>WEAR RING,L,30157,B18</t>
  </si>
  <si>
    <t>A102187</t>
  </si>
  <si>
    <t>Price_BOM_L_WearRings_073</t>
  </si>
  <si>
    <t>Price_BOM_L_WearRings_074</t>
  </si>
  <si>
    <t>WEAR RING, 5.38"x 6.25"x1.00" B18</t>
  </si>
  <si>
    <t>A102176</t>
  </si>
  <si>
    <t>Price_BOM_L_WearRings_076</t>
  </si>
  <si>
    <t>Price_BOM_L_WearRings_077</t>
  </si>
  <si>
    <t>:40707-LC:40707-LCV:</t>
  </si>
  <si>
    <t>RTF-96865702</t>
  </si>
  <si>
    <t>WEAR RING,LC,40707,X4,B18</t>
  </si>
  <si>
    <t>A102197</t>
  </si>
  <si>
    <t>Price_BOM_L_WearRings_078</t>
  </si>
  <si>
    <t>WEAR RING, 4.83"x 6.25"x1.44" B18</t>
  </si>
  <si>
    <t>Price_BOM_L_WearRings_079</t>
  </si>
  <si>
    <t>RTF-97746563</t>
  </si>
  <si>
    <t>WEAR RING,LF,40707,X4,B18</t>
  </si>
  <si>
    <t>Price_BOM_L_WearRings_081</t>
  </si>
  <si>
    <t>WEAR RING,LF,40707,X4,B18 [LF]</t>
  </si>
  <si>
    <t>Price_BOM_L_WearRings_082</t>
  </si>
  <si>
    <t>:X3:X4:XA:</t>
  </si>
  <si>
    <t>Price_BOM_L_WearRings_083</t>
  </si>
  <si>
    <t>A102179</t>
  </si>
  <si>
    <t>Price_BOM_L_WearRings_085</t>
  </si>
  <si>
    <t>Price_BOM_L_WearRings_086</t>
  </si>
  <si>
    <t>:40129-LC:40129-LCV:40129-LF:</t>
  </si>
  <si>
    <t>WEAR RING,L,40129,B18</t>
  </si>
  <si>
    <t>A102188</t>
  </si>
  <si>
    <t>Price_BOM_L_WearRings_088</t>
  </si>
  <si>
    <t>:4012A-LC:4012A-LCV:4012A-LF:</t>
  </si>
  <si>
    <t>Price_BOM_L_WearRings_090</t>
  </si>
  <si>
    <t>:XA:X5:</t>
  </si>
  <si>
    <t>WEAR RING,L,40157,B18</t>
  </si>
  <si>
    <t>A102189</t>
  </si>
  <si>
    <t>Price_BOM_L_WearRings_092</t>
  </si>
  <si>
    <t>WEAR RING, 6.75"x 7.13"x1.00" B18</t>
  </si>
  <si>
    <t>Price_BOM_L_WearRings_093</t>
  </si>
  <si>
    <t>WEAR RING,L,50957,B18</t>
  </si>
  <si>
    <t>A102182</t>
  </si>
  <si>
    <t>Price_BOM_L_WearRings_095</t>
  </si>
  <si>
    <t>Price_BOM_L_WearRings_096</t>
  </si>
  <si>
    <t>WEAR RING, 7.25"x 7.63"x1.12" B18</t>
  </si>
  <si>
    <t>Price_BOM_L_WearRings_097</t>
  </si>
  <si>
    <t>WEAR RING,L,50123,XA,B18</t>
  </si>
  <si>
    <t>A102198</t>
  </si>
  <si>
    <t>Price_BOM_L_WearRings_099</t>
  </si>
  <si>
    <t>Price_BOM_L_WearRings_100</t>
  </si>
  <si>
    <t>Price_BOM_L_WearRings_101</t>
  </si>
  <si>
    <t>WEAR RING,L,50123,X5,B18</t>
  </si>
  <si>
    <t>A102199</t>
  </si>
  <si>
    <t>Price_BOM_L_WearRings_103</t>
  </si>
  <si>
    <t>Price_BOM_L_WearRings_104</t>
  </si>
  <si>
    <t>WEAR RING,L,50157,B18</t>
  </si>
  <si>
    <t>Price_BOM_L_WearRings_105</t>
  </si>
  <si>
    <t>A102200</t>
  </si>
  <si>
    <t>Price_BOM_L_WearRings_107</t>
  </si>
  <si>
    <t>Price_BOM_L_WearRings_108</t>
  </si>
  <si>
    <t>Price_BOM_L_WearRings_109</t>
  </si>
  <si>
    <t>WEAR RING,L,60951,B18</t>
  </si>
  <si>
    <t>A102201</t>
  </si>
  <si>
    <t>Price_BOM_L_WearRings_111</t>
  </si>
  <si>
    <t>Price_BOM_L_WearRings_112</t>
  </si>
  <si>
    <t>WEAR RING,L,60123,XA,B18</t>
  </si>
  <si>
    <t>Price_BOM_L_WearRings_113</t>
  </si>
  <si>
    <t>A102202</t>
  </si>
  <si>
    <t>Price_BOM_L_WearRings_115</t>
  </si>
  <si>
    <t>Price_BOM_L_WearRings_116</t>
  </si>
  <si>
    <t>WEAR RING,L,60123,X5,B18</t>
  </si>
  <si>
    <t>Price_BOM_L_WearRings_117</t>
  </si>
  <si>
    <t>A102203</t>
  </si>
  <si>
    <t>Price_BOM_L_WearRings_119</t>
  </si>
  <si>
    <t>Price_BOM_L_WearRings_120</t>
  </si>
  <si>
    <t>WEAR RING,L,60157,B18</t>
  </si>
  <si>
    <t>A102191</t>
  </si>
  <si>
    <t>Price_BOM_L_WearRings_121</t>
  </si>
  <si>
    <t>WEAR RING,L,60157,X6,B18</t>
  </si>
  <si>
    <t>A102204</t>
  </si>
  <si>
    <t>Price_BOM_L_WearRings_124</t>
  </si>
  <si>
    <t>WEAR RING, 8.25"X 8.75"X0.87" B18</t>
  </si>
  <si>
    <t>Price_BOM_L_WearRings_125</t>
  </si>
  <si>
    <t>WEAR RING,L,80123,B18</t>
  </si>
  <si>
    <t>A102205</t>
  </si>
  <si>
    <t>Price_BOM_L_WearRings_127</t>
  </si>
  <si>
    <t>Price_BOM_L_WearRings_128</t>
  </si>
  <si>
    <t>:80155-LC:80155-LCV:80155-LF:</t>
  </si>
  <si>
    <t>A102206</t>
  </si>
  <si>
    <t>Price_BOM_L_WearRings_129</t>
  </si>
  <si>
    <t>A102190</t>
  </si>
  <si>
    <t>Price_BOM_L_WearRings_130</t>
  </si>
  <si>
    <t>A100286</t>
  </si>
  <si>
    <t>LT059</t>
  </si>
  <si>
    <t>Price_BOM_L_WearRings_131</t>
  </si>
  <si>
    <t>Price_BOM_L_WearRings_134</t>
  </si>
  <si>
    <t>Price_BOM_L_WearRings_135</t>
  </si>
  <si>
    <t>Price_BOM_L_WearRings_136</t>
  </si>
  <si>
    <t>A102207</t>
  </si>
  <si>
    <t>Price_BOM_L_WearRings_138</t>
  </si>
  <si>
    <t>WRMatl_Nitronic60_S21800</t>
  </si>
  <si>
    <t>Nitronic 60, ASTM A276 UNS S21800</t>
  </si>
  <si>
    <t>N5</t>
  </si>
  <si>
    <t>A102114</t>
  </si>
  <si>
    <t>Price_BOM_L_WearRings_139</t>
  </si>
  <si>
    <t>Price_BOM_L_WearRings_140</t>
  </si>
  <si>
    <t>Price_BOM_L_WearRings_141</t>
  </si>
  <si>
    <t>Price_BOM_L_WearRings_142</t>
  </si>
  <si>
    <t>Price_BOM_L_WearRings_143</t>
  </si>
  <si>
    <t>Price_BOM_L_WearRings_144</t>
  </si>
  <si>
    <t>Price_BOM_L_WearRings_145</t>
  </si>
  <si>
    <t>Price_BOM_L_WearRings_146</t>
  </si>
  <si>
    <t>Price_BOM_L_WearRings_147</t>
  </si>
  <si>
    <t>Price_BOM_L_WearRings_148</t>
  </si>
  <si>
    <t>Price_BOM_L_WearRings_149</t>
  </si>
  <si>
    <t>Price_BOM_L_WearRings_150</t>
  </si>
  <si>
    <t>Price_BOM_L_WearRings_151</t>
  </si>
  <si>
    <t>Price_BOM_L_WearRings_152</t>
  </si>
  <si>
    <t>Price_BOM_L_WearRings_153</t>
  </si>
  <si>
    <t>Price_BOM_L_WearRings_154</t>
  </si>
  <si>
    <t>Price_BOM_L_WearRings_155</t>
  </si>
  <si>
    <t>Price_BOM_L_WearRings_156</t>
  </si>
  <si>
    <t>Price_BOM_L_WearRings_157</t>
  </si>
  <si>
    <t>Price_BOM_L_WearRings_158</t>
  </si>
  <si>
    <t>Price_BOM_L_WearRings_159</t>
  </si>
  <si>
    <t>Price_BOM_L_WearRings_160</t>
  </si>
  <si>
    <t>Price_BOM_L_WearRings_161</t>
  </si>
  <si>
    <t>Price_BOM_L_WearRings_162</t>
  </si>
  <si>
    <t>Price_BOM_L_WearRings_163</t>
  </si>
  <si>
    <t>Price_BOM_L_WearRings_164</t>
  </si>
  <si>
    <t>Price_BOM_L_WearRings_165</t>
  </si>
  <si>
    <t>Price_BOM_L_WearRings_166</t>
  </si>
  <si>
    <t>Price_BOM_L_WearRings_167</t>
  </si>
  <si>
    <t>Price_BOM_L_WearRings_168</t>
  </si>
  <si>
    <t>WRMatl_Vesconite</t>
  </si>
  <si>
    <t>Vesconite</t>
  </si>
  <si>
    <t>M4</t>
  </si>
  <si>
    <t>:C30:J:</t>
  </si>
  <si>
    <t>WEAR RING, 1.62"x1.88"x0.62", M4</t>
  </si>
  <si>
    <t>Price_BOM_L_WearRings_169</t>
  </si>
  <si>
    <t>WEAR RING, 2.12"x2.63"x0.62", M4</t>
  </si>
  <si>
    <t>Price_BOM_L_WearRings_170</t>
  </si>
  <si>
    <t>WEAR RING, 2.50"x3.00"x0.75", M4</t>
  </si>
  <si>
    <t>Price_BOM_L_WearRings_171</t>
  </si>
  <si>
    <t>WEAR RING, 2.50"x 3.00"x0.88" M4</t>
  </si>
  <si>
    <t>Price_BOM_L_WearRings_172</t>
  </si>
  <si>
    <t>Price_BOM_L_WearRings_173</t>
  </si>
  <si>
    <t>Price_BOM_L_WearRings_174</t>
  </si>
  <si>
    <t>WEAR RING, 3.00"x3.50"x0.75", M4</t>
  </si>
  <si>
    <t>Price_BOM_L_WearRings_175</t>
  </si>
  <si>
    <t>Price_BOM_L_WearRings_176</t>
  </si>
  <si>
    <t>Price_BOM_L_WearRings_177</t>
  </si>
  <si>
    <t>WEAR RING, 3.50"x4.00"x0.69", M4</t>
  </si>
  <si>
    <t>Price_BOM_L_WearRings_178</t>
  </si>
  <si>
    <t>Price_BOM_L_WearRings_179</t>
  </si>
  <si>
    <t>Price_BOM_L_WearRings_180</t>
  </si>
  <si>
    <t>WEAR RING, 4.25"x4.75"x0.75", M4</t>
  </si>
  <si>
    <t>Price_BOM_L_WearRings_181</t>
  </si>
  <si>
    <t>WEAR RING, 4.00"x 4.50"x0.75" M4</t>
  </si>
  <si>
    <t>Price_BOM_L_WearRings_182</t>
  </si>
  <si>
    <t>WEAR RING,L,3095-7-XA,M4</t>
  </si>
  <si>
    <t>Price_BOM_L_WearRings_183</t>
  </si>
  <si>
    <t>WEAR RING,L,3012-1 &amp; 7 &amp; 3015-7,M4</t>
  </si>
  <si>
    <t>Price_BOM_L_WearRings_184</t>
  </si>
  <si>
    <t>Price_BOM_L_WearRings_185</t>
  </si>
  <si>
    <t>Price_BOM_L_WearRings_186</t>
  </si>
  <si>
    <t>WEAR RING, 5.38"x6.25"x1.00", M4</t>
  </si>
  <si>
    <t>Price_BOM_L_WearRings_187</t>
  </si>
  <si>
    <t>WEAR RING,L,4070-7-X4</t>
  </si>
  <si>
    <t>Price_BOM_L_WearRings_188</t>
  </si>
  <si>
    <t>WEAR RING,L,4095-7 &amp; 9,M4</t>
  </si>
  <si>
    <t>Price_BOM_L_WearRings_189</t>
  </si>
  <si>
    <t>WEAR RING,L,4012-9 &amp; A &amp; 4015-7,M4</t>
  </si>
  <si>
    <t>Price_BOM_L_WearRings_190</t>
  </si>
  <si>
    <t>Price_BOM_L_WearRings_191</t>
  </si>
  <si>
    <t>Price_BOM_L_WearRings_192</t>
  </si>
  <si>
    <t>WEAR RING,L,50957,M4</t>
  </si>
  <si>
    <t>Price_BOM_L_WearRings_193</t>
  </si>
  <si>
    <t>WEAR RING,L,5012-3,XA,M4</t>
  </si>
  <si>
    <t>Price_BOM_L_WearRings_194</t>
  </si>
  <si>
    <t>WEAR RING,L,5012-3,X5,M4</t>
  </si>
  <si>
    <t>Price_BOM_L_WearRings_195</t>
  </si>
  <si>
    <t>WEAR RING,L,5015-7,M4</t>
  </si>
  <si>
    <t>Price_BOM_L_WearRings_196</t>
  </si>
  <si>
    <t>WEAR RING,L,6095-1,M4</t>
  </si>
  <si>
    <t>Price_BOM_L_WearRings_197</t>
  </si>
  <si>
    <t>WEAR RING,L,6012-3-XA,M4</t>
  </si>
  <si>
    <t>Price_BOM_L_WearRings_198</t>
  </si>
  <si>
    <t>WEAR RING,L,6012-3-X5,M4</t>
  </si>
  <si>
    <t>Price_BOM_L_WearRings_199</t>
  </si>
  <si>
    <t>WEAR RING,L,6015-7,M4</t>
  </si>
  <si>
    <t>Price_BOM_L_WearRings_200</t>
  </si>
  <si>
    <t>WEAR RING,L,8012-3,M4</t>
  </si>
  <si>
    <t>Price_BOM_L_WearRings_201</t>
  </si>
  <si>
    <t>WEAR RING, 2.12"X 2.50"X1.00" M4</t>
  </si>
  <si>
    <t>Price_BOM_L_WearRings_202</t>
  </si>
  <si>
    <t>WEAR RING,L,10153,M4</t>
  </si>
  <si>
    <t>Price_BOM_L_WearRings_203</t>
  </si>
  <si>
    <t>WEAR RING, 4.83"x 5.50"x0.75" B18</t>
  </si>
  <si>
    <t>Price_BOM_L_Pedestal</t>
  </si>
  <si>
    <t>ShaftMaterial</t>
  </si>
  <si>
    <t>sort</t>
  </si>
  <si>
    <t>Min HP/100</t>
  </si>
  <si>
    <t>Max HP/100</t>
  </si>
  <si>
    <t>Pump ShaftDia</t>
  </si>
  <si>
    <t>Lubrication</t>
  </si>
  <si>
    <t>Pedestal</t>
  </si>
  <si>
    <t>Shaft Material</t>
  </si>
  <si>
    <t>Part Number</t>
  </si>
  <si>
    <t>Moisture Seal</t>
  </si>
  <si>
    <t>Weights</t>
  </si>
  <si>
    <t>Price_BOM_L_Pedestal_1</t>
  </si>
  <si>
    <t>:10707-LF:12709-LF:15705-LF:15951-LF:15955-LF:15959-LF:20709-LF:20953-LF:20121-LF:25707-LF:25957-LF:25123-LF:30707-LF:30957-LF:40707-LF:40957-LF:</t>
  </si>
  <si>
    <t>BearingFrame3P</t>
  </si>
  <si>
    <t>Greased for life</t>
  </si>
  <si>
    <t>3P</t>
  </si>
  <si>
    <t>ShaftMatl_StressproofSteel_AISI-1144</t>
  </si>
  <si>
    <t>A100442</t>
  </si>
  <si>
    <t>Price_BOM_L_Pedestal_2</t>
  </si>
  <si>
    <t>BearingFrame3N</t>
  </si>
  <si>
    <t>Regreasable</t>
  </si>
  <si>
    <t>3N</t>
  </si>
  <si>
    <t>91869856</t>
  </si>
  <si>
    <t>A100443</t>
  </si>
  <si>
    <t>Price_BOM_L_Pedestal_3</t>
  </si>
  <si>
    <t>BearingFrame3M</t>
  </si>
  <si>
    <t>Lubrication_Oil_Bath</t>
  </si>
  <si>
    <t>3M</t>
  </si>
  <si>
    <t>91869854</t>
  </si>
  <si>
    <t>A100444</t>
  </si>
  <si>
    <t>LT249</t>
  </si>
  <si>
    <t>Price_BOM_L_Pedestal_4</t>
  </si>
  <si>
    <t>ShaftMatl_SS_AISI-303</t>
  </si>
  <si>
    <t>A100445</t>
  </si>
  <si>
    <t>Price_BOM_L_Pedestal_5</t>
  </si>
  <si>
    <t>91869861</t>
  </si>
  <si>
    <t>A100446</t>
  </si>
  <si>
    <t>Price_BOM_L_Pedestal_6</t>
  </si>
  <si>
    <t>91869860</t>
  </si>
  <si>
    <t>A100447</t>
  </si>
  <si>
    <t>Price_BOM_L_Pedestal_10</t>
  </si>
  <si>
    <t>ShaftMatl_SS_AISI-416</t>
  </si>
  <si>
    <t>A100451</t>
  </si>
  <si>
    <t>LT076</t>
  </si>
  <si>
    <t>Price_BOM_L_Pedestal_11</t>
  </si>
  <si>
    <t>ShaftMatl_17-4PH</t>
  </si>
  <si>
    <t>A100452</t>
  </si>
  <si>
    <t>LT077</t>
  </si>
  <si>
    <t>Price_BOM_L_Pedestal_12</t>
  </si>
  <si>
    <t>91869899</t>
  </si>
  <si>
    <t>A100453</t>
  </si>
  <si>
    <t>Price_BOM_L_Pedestal_13</t>
  </si>
  <si>
    <t>A100454</t>
  </si>
  <si>
    <t>Price_BOM_L_Pedestal_14</t>
  </si>
  <si>
    <t>91869910</t>
  </si>
  <si>
    <t>A100455</t>
  </si>
  <si>
    <t>Price_BOM_L_Pedestal_15</t>
  </si>
  <si>
    <t>A100456</t>
  </si>
  <si>
    <t>Price_BOM_L_Pedestal_16</t>
  </si>
  <si>
    <t>:15955-LF:15959-LF:20709-LF:20953-LF:25707-LF:25957-LF:30707-LF:40707-LF:40957-LF:50957-LF:</t>
  </si>
  <si>
    <t>BearingFrame6P</t>
  </si>
  <si>
    <t>6P</t>
  </si>
  <si>
    <t>A100457</t>
  </si>
  <si>
    <t>Price_BOM_L_Pedestal_17</t>
  </si>
  <si>
    <t>BearingFrame6M</t>
  </si>
  <si>
    <t>6M</t>
  </si>
  <si>
    <t>91869855</t>
  </si>
  <si>
    <t>A100458</t>
  </si>
  <si>
    <t>Price_BOM_L_Pedestal_18</t>
  </si>
  <si>
    <t>BearingFrame6N</t>
  </si>
  <si>
    <t>6N</t>
  </si>
  <si>
    <t>91869857</t>
  </si>
  <si>
    <t>A100459</t>
  </si>
  <si>
    <t>Price_BOM_L_Pedestal_19</t>
  </si>
  <si>
    <t>A100460</t>
  </si>
  <si>
    <t>Price_BOM_L_Pedestal_20</t>
  </si>
  <si>
    <t>91869862</t>
  </si>
  <si>
    <t>A100461</t>
  </si>
  <si>
    <t>Price_BOM_L_Pedestal_21</t>
  </si>
  <si>
    <t>91869863</t>
  </si>
  <si>
    <t>A100462</t>
  </si>
  <si>
    <t>Price_BOM_L_Pedestal_25</t>
  </si>
  <si>
    <t>A100466</t>
  </si>
  <si>
    <t>Price_BOM_L_Pedestal_26</t>
  </si>
  <si>
    <t>A100467</t>
  </si>
  <si>
    <t>Price_BOM_L_Pedestal_27</t>
  </si>
  <si>
    <t>91869896</t>
  </si>
  <si>
    <t>A100468</t>
  </si>
  <si>
    <t>Price_BOM_L_Pedestal_28</t>
  </si>
  <si>
    <t>A100469</t>
  </si>
  <si>
    <t>Price_BOM_L_Pedestal_29</t>
  </si>
  <si>
    <t>91869900</t>
  </si>
  <si>
    <t>A100470</t>
  </si>
  <si>
    <t>Price_BOM_L_Pedestal_30</t>
  </si>
  <si>
    <t>A100471</t>
  </si>
  <si>
    <t>Price_BOM_L_Pedestal_31</t>
  </si>
  <si>
    <t>:20121-LF:25123-LF:30957-LF:30121-LF:30127-LF:30157-LF:40959-LF:40129-LF:4012A-LF:40157-LF:50123-LF:60951-LF:60123-LF:</t>
  </si>
  <si>
    <t>A100472</t>
  </si>
  <si>
    <t>Price_BOM_L_Pedestal_32</t>
  </si>
  <si>
    <t>A100473</t>
  </si>
  <si>
    <t>Price_BOM_L_Pedestal_33</t>
  </si>
  <si>
    <t>A100474</t>
  </si>
  <si>
    <t>Price_BOM_L_Pedestal_34</t>
  </si>
  <si>
    <t>A100475</t>
  </si>
  <si>
    <t>Price_BOM_L_Pedestal_35</t>
  </si>
  <si>
    <t>A100476</t>
  </si>
  <si>
    <t>Price_BOM_L_Pedestal_36</t>
  </si>
  <si>
    <t>A100477</t>
  </si>
  <si>
    <t>Price_BOM_L_Pedestal_40</t>
  </si>
  <si>
    <t>A100481</t>
  </si>
  <si>
    <t>Price_BOM_L_Pedestal_41</t>
  </si>
  <si>
    <t>A100482</t>
  </si>
  <si>
    <t>Price_BOM_L_Pedestal_42</t>
  </si>
  <si>
    <t>A100483</t>
  </si>
  <si>
    <t>Price_BOM_L_Pedestal_43</t>
  </si>
  <si>
    <t>A100484</t>
  </si>
  <si>
    <t>Price_BOM_L_Pedestal_44</t>
  </si>
  <si>
    <t>A100485</t>
  </si>
  <si>
    <t>Price_BOM_L_Pedestal_45</t>
  </si>
  <si>
    <t>A100486</t>
  </si>
  <si>
    <t>Price_BOM_L_Pedestal_46</t>
  </si>
  <si>
    <t>:40157-LF:50123-LF:50157-LF:60123-LF:60157-LF:80123-LF:80155-LF:</t>
  </si>
  <si>
    <t>BearingFrame82</t>
  </si>
  <si>
    <t>ShaftMatl_Steel_4140</t>
  </si>
  <si>
    <t>91869770</t>
  </si>
  <si>
    <t>A100487</t>
  </si>
  <si>
    <t>Price_BOM_L_Pedestal_47</t>
  </si>
  <si>
    <t>BearingFrame8A</t>
  </si>
  <si>
    <t>8A</t>
  </si>
  <si>
    <t>91869772</t>
  </si>
  <si>
    <t>A100488</t>
  </si>
  <si>
    <t>Price_BOM_L_Pedestal_48</t>
  </si>
  <si>
    <t>BearingFrame8P</t>
  </si>
  <si>
    <t>8P</t>
  </si>
  <si>
    <t>91869849</t>
  </si>
  <si>
    <t>A100489</t>
  </si>
  <si>
    <t>Price_BOM_L_Pedestal_49</t>
  </si>
  <si>
    <t>91869786</t>
  </si>
  <si>
    <t>A100490</t>
  </si>
  <si>
    <t>Price_BOM_L_Pedestal_50</t>
  </si>
  <si>
    <t>91869787</t>
  </si>
  <si>
    <t>A100491</t>
  </si>
  <si>
    <t>Price_BOM_L_Pedestal_51</t>
  </si>
  <si>
    <t>91869921</t>
  </si>
  <si>
    <t>A100492</t>
  </si>
  <si>
    <t>Price_BOM_L_Pedestal_55</t>
  </si>
  <si>
    <t>91869895</t>
  </si>
  <si>
    <t>A100496</t>
  </si>
  <si>
    <t>Price_BOM_L_Pedestal_56</t>
  </si>
  <si>
    <t>A100497</t>
  </si>
  <si>
    <t>Price_BOM_L_Pedestal_57</t>
  </si>
  <si>
    <t>A100498</t>
  </si>
  <si>
    <t>Price_BOM_L_Pedestal_58</t>
  </si>
  <si>
    <t>A100499</t>
  </si>
  <si>
    <t>Price_BOM_L_Pedestal_59</t>
  </si>
  <si>
    <t>91869911</t>
  </si>
  <si>
    <t>A100500</t>
  </si>
  <si>
    <t>Price_BOM_L_Pedestal_60</t>
  </si>
  <si>
    <t>A100501</t>
  </si>
  <si>
    <t>Price_BOM_L_Pedestal_61</t>
  </si>
  <si>
    <t>:60157-LF:80155-LF:</t>
  </si>
  <si>
    <t>BearingFrame9P</t>
  </si>
  <si>
    <t>9P</t>
  </si>
  <si>
    <t>91869804</t>
  </si>
  <si>
    <t>A100502</t>
  </si>
  <si>
    <t>Price_BOM_L_Pedestal_62</t>
  </si>
  <si>
    <t>91869806</t>
  </si>
  <si>
    <t>A100503</t>
  </si>
  <si>
    <t>Price_BOM_L_Pedestal_64</t>
  </si>
  <si>
    <t>A100505</t>
  </si>
  <si>
    <t>Price_BOM_L_Pedestal_65</t>
  </si>
  <si>
    <t>A100506</t>
  </si>
  <si>
    <t>Price_BOM_L_Pedestal_66</t>
  </si>
  <si>
    <t>BearingFrame9Q</t>
  </si>
  <si>
    <t>9Q</t>
  </si>
  <si>
    <t>91869805</t>
  </si>
  <si>
    <t>A100507</t>
  </si>
  <si>
    <t>Price_BOM_L_Pedestal_67</t>
  </si>
  <si>
    <t>A100508</t>
  </si>
  <si>
    <t>Price_BOM_L_Pedestal_69</t>
  </si>
  <si>
    <t>A100510</t>
  </si>
  <si>
    <t>Price_BOM_L_Pedestal_70</t>
  </si>
  <si>
    <t>A100511</t>
  </si>
  <si>
    <t>Price_BOM_L_Pedestal_71</t>
  </si>
  <si>
    <t>BearingFrame93</t>
  </si>
  <si>
    <t>91869773</t>
  </si>
  <si>
    <t>A100512</t>
  </si>
  <si>
    <t>Price_BOM_L_Pedestal_72</t>
  </si>
  <si>
    <t>91869796</t>
  </si>
  <si>
    <t>A100513</t>
  </si>
  <si>
    <t>Price_BOM_L_Pedestal_74</t>
  </si>
  <si>
    <t>A100515</t>
  </si>
  <si>
    <t>Price_BOM_L_Pedestal_75</t>
  </si>
  <si>
    <t>A100516</t>
  </si>
  <si>
    <t>Price_BOM_L_Pedestal_76</t>
  </si>
  <si>
    <t>all</t>
  </si>
  <si>
    <t>Special/Other</t>
  </si>
  <si>
    <t>ShaftMatl_Special</t>
  </si>
  <si>
    <t>A100517</t>
  </si>
  <si>
    <t>LT029</t>
  </si>
  <si>
    <t>Price_BOM_L_PackingGland</t>
  </si>
  <si>
    <t>ProductLine</t>
  </si>
  <si>
    <t>GlandMaterial</t>
  </si>
  <si>
    <t>MechSealOptions</t>
  </si>
  <si>
    <t>ConstCode</t>
  </si>
  <si>
    <t>Seal Type</t>
  </si>
  <si>
    <t>BOM description</t>
  </si>
  <si>
    <t>Price_BOM_L_PackingGland_1</t>
  </si>
  <si>
    <t>:LC:LF:LFE:</t>
  </si>
  <si>
    <t>All</t>
  </si>
  <si>
    <t>Packing</t>
  </si>
  <si>
    <t>PackingGland_SS</t>
  </si>
  <si>
    <t>A102058</t>
  </si>
  <si>
    <t>Price_BOM_L_PackingGland_2</t>
  </si>
  <si>
    <t>:X4:XA:</t>
  </si>
  <si>
    <t>A102059</t>
  </si>
  <si>
    <t>Price_BOM_L_PackingGland_3</t>
  </si>
  <si>
    <t>A102060</t>
  </si>
  <si>
    <t>LT049</t>
  </si>
  <si>
    <t>Price_BOM_L_PackingGland_4</t>
  </si>
  <si>
    <t>A102061</t>
  </si>
  <si>
    <t>Price_BOM_L_PackingGland_5</t>
  </si>
  <si>
    <t>A102062</t>
  </si>
  <si>
    <t>Price_BOM_L_PackingGland_6</t>
  </si>
  <si>
    <t>PackingGland_Special</t>
  </si>
  <si>
    <t>A102063</t>
  </si>
  <si>
    <t>C:\PSDexports\047_Lbom-ES_Insert_DOE.xml</t>
  </si>
  <si>
    <t>Price_BOM_L_Insert</t>
  </si>
  <si>
    <t>CaseMaterial</t>
  </si>
  <si>
    <t>PACOMatlCode</t>
  </si>
  <si>
    <t>SealType</t>
  </si>
  <si>
    <t>Orientation</t>
  </si>
  <si>
    <t>MotorType</t>
  </si>
  <si>
    <t>MotorFrame</t>
  </si>
  <si>
    <t>Sealing</t>
  </si>
  <si>
    <t>Motor Type</t>
  </si>
  <si>
    <t>Mtr Fr</t>
  </si>
  <si>
    <t>Price_BOM_L_Insert_1</t>
  </si>
  <si>
    <t>:12501-LC:12507-LC:15507-LC:15509-LC:20501-LC:30501-LC:30507-LC:</t>
  </si>
  <si>
    <t>Opt_InsertProvided</t>
  </si>
  <si>
    <t>:MechSealType21:</t>
  </si>
  <si>
    <t>:Horizontal:</t>
  </si>
  <si>
    <t>:D:</t>
  </si>
  <si>
    <t>:56J:</t>
  </si>
  <si>
    <t>Single Seal, Type 21S</t>
  </si>
  <si>
    <t>INSERT,5"PUMP,X0,HRZ,CI</t>
  </si>
  <si>
    <t>A100518</t>
  </si>
  <si>
    <t>Price_BOM_L_Insert_2</t>
  </si>
  <si>
    <t>INSERT,5"PUMP,X0,HRZ,DI</t>
  </si>
  <si>
    <t>A100519</t>
  </si>
  <si>
    <t>LT051</t>
  </si>
  <si>
    <t>Price_BOM_L_Insert_3</t>
  </si>
  <si>
    <t>:12501-LCV:12507-LCV:15507-LCV:15509-LCV:20501-LCV:12501-LC:12507-LC:15507-LC:15509-LC:20501-LC:30501-LC:30507-LC:</t>
  </si>
  <si>
    <t>:Vertical:</t>
  </si>
  <si>
    <t>INSERT,5"PUMP,X0,VRT,CI</t>
  </si>
  <si>
    <t>Price_BOM_L_Insert_4</t>
  </si>
  <si>
    <t>INSERT,5"PUMP,X0,VRT,DI</t>
  </si>
  <si>
    <t>Price_BOM_L_Insert_5</t>
  </si>
  <si>
    <t>:10707-LC:12709-LC:15705-LC:</t>
  </si>
  <si>
    <t>INSERT,7"PUMP,X0,HRZ,CI</t>
  </si>
  <si>
    <t>Price_BOM_L_Insert_6</t>
  </si>
  <si>
    <t>INSERT,7"PUMP,X0,HRZ,DI</t>
  </si>
  <si>
    <t>Price_BOM_L_Insert_7</t>
  </si>
  <si>
    <t>:10707-LCV:10707-LC:12709-LCV:12709-LC:15705-LCV:15705-LC:</t>
  </si>
  <si>
    <t>INSERT,7"PUMP,X0,VRT,CI</t>
  </si>
  <si>
    <t>Price_BOM_L_Insert_8</t>
  </si>
  <si>
    <t>INSERT,7"PUMP,X0,VRT,DI</t>
  </si>
  <si>
    <t>Price_BOM_L_Insert_9</t>
  </si>
  <si>
    <t>:10707-LC:12709-LC:15705-LC:15951-LC:15955-LC:15959-LC:20709-LC:20953-LC:25707-LC:25957-LC:30707-LC:30957-LC:40707-LC:40957-LC:</t>
  </si>
  <si>
    <t>:MechSealType21S:MechSealType1Unbal:</t>
  </si>
  <si>
    <t>:V:</t>
  </si>
  <si>
    <t>:143JM:145JM:182JM:184JM:</t>
  </si>
  <si>
    <t>Single Seal, Type 21S:Single Seal, Type 1</t>
  </si>
  <si>
    <t>INSERT,LC,X3,JM,SGL, 4.5"AK,CI</t>
  </si>
  <si>
    <t>A100522</t>
  </si>
  <si>
    <t>Price_BOM_L_Insert_10</t>
  </si>
  <si>
    <t>:213JM:215JM:254JMZ:256JMZ:</t>
  </si>
  <si>
    <t>INSERT,LC,X3,JM,SGL, 8.5"AK,CI</t>
  </si>
  <si>
    <t>Price_BOM_L_Insert_11</t>
  </si>
  <si>
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</si>
  <si>
    <t>INSERT,LCV,X3,JM,SGL, 4.5"AK,CI</t>
  </si>
  <si>
    <t>Price_BOM_L_Insert_12</t>
  </si>
  <si>
    <t>INSERT,LCV,X3,JM,SGL, 8.5"AK,CI</t>
  </si>
  <si>
    <t>Price_BOM_L_Insert_13</t>
  </si>
  <si>
    <t>:10707-LC:12709-LC:15705-LC:15951-LC:15955-LC:15959-LC:20709-LC:20953-LC:20121-LC:25707-LC:25957-LC:25123-LC:30707-LC:30957-LC:40707-LC:40957-LC:</t>
  </si>
  <si>
    <t>150psig</t>
  </si>
  <si>
    <t>:Opt_Packing:</t>
  </si>
  <si>
    <t>:I:Z:</t>
  </si>
  <si>
    <t>:143JP:145JP:182JP:184JP:</t>
  </si>
  <si>
    <t>INSERT,LC,X3,JP,PKG, 4.5"AK,CI</t>
  </si>
  <si>
    <t>A100521</t>
  </si>
  <si>
    <t>Price_BOM_L_Insert_14</t>
  </si>
  <si>
    <t>:I:</t>
  </si>
  <si>
    <t>:213JPZ:215JPZ:254JPZ:256JPZ:</t>
  </si>
  <si>
    <t>INSERT,LC,X3,JP,PKG, 8.5"AK,CI</t>
  </si>
  <si>
    <t>Price_BOM_L_Insert_15</t>
  </si>
  <si>
    <t>INSERT,LC,X3,JP,SGL, 4.5"AK,CI</t>
  </si>
  <si>
    <t>Price_BOM_L_Insert_16</t>
  </si>
  <si>
    <t>INSERT,LC,X3,JP,SGL, 8.5"AK,CI</t>
  </si>
  <si>
    <t>Price_BOM_L_Insert_17</t>
  </si>
  <si>
    <t>INSERT,LC,X3,JP,SGL, 4.5"AK,DI</t>
  </si>
  <si>
    <t>A100523</t>
  </si>
  <si>
    <t>Price_BOM_L_Insert_18</t>
  </si>
  <si>
    <t>INSERT,LC,X3,JP,SGL, 8.5"AK,DI</t>
  </si>
  <si>
    <t>Price_BOM_L_Insert_19</t>
  </si>
  <si>
    <t>:MechSealDoubleType21:MechSealDoubleType2:</t>
  </si>
  <si>
    <t>INSERT,LC,X3,JP,DBL, 4.5"AK,CI</t>
  </si>
  <si>
    <t>Price_BOM_L_Insert_20</t>
  </si>
  <si>
    <t>INSERT,LC,X3,JP,DBL, 8.5"AK,CI</t>
  </si>
  <si>
    <t>Price_BOM_L_Insert_21</t>
  </si>
  <si>
    <t>:MechSealType2B:</t>
  </si>
  <si>
    <t>INSERT,LC,X3,JP,BAL, 4.5"AK,CI</t>
  </si>
  <si>
    <t>Price_BOM_L_Insert_22</t>
  </si>
  <si>
    <t>INSERT,LC,X3,JP,BAL, 8.5"AK,CI</t>
  </si>
  <si>
    <t>Price_BOM_L_Insert_23</t>
  </si>
  <si>
    <t>INSERT,LC,X3,JP,BAL, 4.5"AK,DI</t>
  </si>
  <si>
    <t>Price_BOM_L_Insert_24</t>
  </si>
  <si>
    <t>INSERT,LC,X3,JP,BAL, 8.5"AK,DI</t>
  </si>
  <si>
    <t>Price_BOM_L_Insert_25</t>
  </si>
  <si>
    <t>:A:B:</t>
  </si>
  <si>
    <t>INSERT,LF,X3,PKG,CI</t>
  </si>
  <si>
    <t>A100532</t>
  </si>
  <si>
    <t>Price_BOM_L_Insert_26</t>
  </si>
  <si>
    <t>INSERT,LF,X3,SGL,CI</t>
  </si>
  <si>
    <t>Price_BOM_L_Insert_27</t>
  </si>
  <si>
    <t>INSERT,LF,X3,SGL,DI</t>
  </si>
  <si>
    <t>A100533</t>
  </si>
  <si>
    <t>Price_BOM_L_Insert_28</t>
  </si>
  <si>
    <t>INSERT,LF,X3,DBL,CI</t>
  </si>
  <si>
    <t>Price_BOM_L_Insert_29</t>
  </si>
  <si>
    <t>INSERT,LF,X3,BAL,CI</t>
  </si>
  <si>
    <t>Price_BOM_L_Insert_30</t>
  </si>
  <si>
    <t>INSERT,LF,X3,BAL,DI</t>
  </si>
  <si>
    <t>Price_BOM_L_Insert_31</t>
  </si>
  <si>
    <t>:15507-LC:15509-LC:20501-LC:30501-LC:30507-LC:</t>
  </si>
  <si>
    <t>INSERT,LC,5"PUMP,X3,CI</t>
  </si>
  <si>
    <t>Price_BOM_L_Insert_32</t>
  </si>
  <si>
    <t>:15951-LC:15951-LCV:15955-LC:15955-LCV:15959-LC:15959-LCV:20709-LC:20709-LCV:20953-LC:20953-LCV:25707-LC:25707-LCV:25957-LC:25957-LCV:30707-LC:30707-LCV:40957-LC:40957-LCV:50957-LC:50957-LCV:</t>
  </si>
  <si>
    <t>:Horizontal:Vertical:</t>
  </si>
  <si>
    <t>:W:Y:</t>
  </si>
  <si>
    <t>:213JMZ:215JMZ:213JM:215JM:254JM:256JM:</t>
  </si>
  <si>
    <t>INSERT,LC,X4,JM,SGL, 8.5"AK,CI</t>
  </si>
  <si>
    <t>A100525</t>
  </si>
  <si>
    <t>Price_BOM_L_Insert_33</t>
  </si>
  <si>
    <t>:284JM:286JM:324JM:326JM:364JMZ:365JMZ:404JMZ:405JMZ:</t>
  </si>
  <si>
    <t>INSERT,LC,X4,JM,SGL,12.5"AK,CI</t>
  </si>
  <si>
    <t>Price_BOM_L_Insert_34</t>
  </si>
  <si>
    <t>INSERT,LC,4070,X4,JM,SGL, 8.5"AK,CI</t>
  </si>
  <si>
    <t>Price_BOM_L_Insert_35</t>
  </si>
  <si>
    <t>INSERT,LC,4070,X4,JM,SGL,12.5"AK,CI</t>
  </si>
  <si>
    <t>Price_BOM_L_Insert_36</t>
  </si>
  <si>
    <t>:G:K:</t>
  </si>
  <si>
    <t>:213JP:215JP:254JP:256JP:</t>
  </si>
  <si>
    <t>INSERT,LC,X4,JP,SGL, 8.5"AK,CI</t>
  </si>
  <si>
    <t>A100524</t>
  </si>
  <si>
    <t>Price_BOM_L_Insert_37</t>
  </si>
  <si>
    <t>:284JP:286JP:324JP:326JP:364JP:365JP:364JPZ:365JPZ:404JPZ:405JPZ:</t>
  </si>
  <si>
    <t>INSERT,LC,X4,JP,SGL,12.5"AK,CI</t>
  </si>
  <si>
    <t>Price_BOM_L_Insert_38</t>
  </si>
  <si>
    <t>INSERT,LC,X4,JP,SGL, 8.5"AK,DI</t>
  </si>
  <si>
    <t>A100526</t>
  </si>
  <si>
    <t>Price_BOM_L_Insert_39</t>
  </si>
  <si>
    <t>INSERT,LC,X4,JP,SGL,12.5"AK,DI</t>
  </si>
  <si>
    <t>Price_BOM_L_Insert_40</t>
  </si>
  <si>
    <t>:15951-LC:15955-LC:15959-LC:20709-LC:20953-LC:25707-LC:25957-LC:30707-LC:40957-LC:50957-LC:</t>
  </si>
  <si>
    <t>:K:</t>
  </si>
  <si>
    <t>INSERT,LC,X4,JP,PKG, 8.5"AK,CI</t>
  </si>
  <si>
    <t>Price_BOM_L_Insert_41</t>
  </si>
  <si>
    <t>INSERT,LC,X4,JP,PKG,12.5"AK,CI</t>
  </si>
  <si>
    <t>Price_BOM_L_Insert_42</t>
  </si>
  <si>
    <t>:MechSealDoubleType1:</t>
  </si>
  <si>
    <t>INSERT,LC,X4,JP,DBL, 8.5"AK,CI</t>
  </si>
  <si>
    <t>Price_BOM_L_Insert_43</t>
  </si>
  <si>
    <t>INSERT,LC,X4,JP,DBL,12.5"AK,CI</t>
  </si>
  <si>
    <t>Price_BOM_L_Insert_44</t>
  </si>
  <si>
    <t>:MechSealType1Bal:</t>
  </si>
  <si>
    <t>INSERT,LC,X4,JP,BAL, 8.5"AK,CI</t>
  </si>
  <si>
    <t>Price_BOM_L_Insert_45</t>
  </si>
  <si>
    <t>INSERT,LC,X4,JP,BAL,12.5"AK,CI</t>
  </si>
  <si>
    <t>Price_BOM_L_Insert_46</t>
  </si>
  <si>
    <t>INSERT,LC,X4,JP,BAL, 8.5"AK,DI</t>
  </si>
  <si>
    <t>Price_BOM_L_Insert_47</t>
  </si>
  <si>
    <t>INSERT,LC,X4,JP,BAL,12.5"AK,DI</t>
  </si>
  <si>
    <t>Price_BOM_L_Insert_48</t>
  </si>
  <si>
    <t>INSERT,LC,4070,X4,JP,SGL, 8.5"AK,CI</t>
  </si>
  <si>
    <t>Price_BOM_L_Insert_49</t>
  </si>
  <si>
    <t>INSERT,LC,4070,X4,JP,SGL,12.5"AK,CI</t>
  </si>
  <si>
    <t>Price_BOM_L_Insert_50</t>
  </si>
  <si>
    <t>INSERT,LC,4070,X4,JP,SGL, 8.5"AK,DI</t>
  </si>
  <si>
    <t>Price_BOM_L_Insert_51</t>
  </si>
  <si>
    <t>INSERT,LC,4070,X4,JP,SGL,12.5"AK,DI</t>
  </si>
  <si>
    <t>Price_BOM_L_Insert_52</t>
  </si>
  <si>
    <t>INSERT,LC,4070,X4,JP,PKG, 8.5"AK,CI</t>
  </si>
  <si>
    <t>Price_BOM_L_Insert_53</t>
  </si>
  <si>
    <t>INSERT,LC,4070,X4,JP,PKG,12.5"AK,CI</t>
  </si>
  <si>
    <t>Price_BOM_L_Insert_54</t>
  </si>
  <si>
    <t>INSERT,LC,4070,X4,JP,DBL, 8.5"AK,CI</t>
  </si>
  <si>
    <t>Price_BOM_L_Insert_55</t>
  </si>
  <si>
    <t>INSERT,LC,4070,X4,JP,DBL,12.5"AK,CI</t>
  </si>
  <si>
    <t>Price_BOM_L_Insert_56</t>
  </si>
  <si>
    <t>INSERT,LC,4070,X4,JP,BAL, 8.5"AK,CI</t>
  </si>
  <si>
    <t>Price_BOM_L_Insert_57</t>
  </si>
  <si>
    <t>INSERT,LC,4070,X4,JP,BAL,12.5"AK,CI</t>
  </si>
  <si>
    <t>Price_BOM_L_Insert_58</t>
  </si>
  <si>
    <t>INSERT,LC,4070,X4,JP,BAL, 8.5"AK,DI</t>
  </si>
  <si>
    <t>Price_BOM_L_Insert_59</t>
  </si>
  <si>
    <t>INSERT,LC,4070,X4,JP,BAL,12.5"AK,DI</t>
  </si>
  <si>
    <t>Price_BOM_L_Insert_60</t>
  </si>
  <si>
    <t>:15951-LF:15955-LF:15959-LF:20709-LF:20953-LF:25707-LF:25957-LF:30707-LF:40957-LF:50957-LF:</t>
  </si>
  <si>
    <t>INSERT,LF,X4,SGL,CI</t>
  </si>
  <si>
    <t>A100534</t>
  </si>
  <si>
    <t>Price_BOM_L_Insert_61</t>
  </si>
  <si>
    <t>INSERT,LF,X4,SGL,DI</t>
  </si>
  <si>
    <t>A100535</t>
  </si>
  <si>
    <t>Price_BOM_L_Insert_62</t>
  </si>
  <si>
    <t>INSERT,LF,X4,PKG,CI</t>
  </si>
  <si>
    <t>Price_BOM_L_Insert_63</t>
  </si>
  <si>
    <t>INSERT,LF,X4,DBL,CI</t>
  </si>
  <si>
    <t>Price_BOM_L_Insert_64</t>
  </si>
  <si>
    <t>INSERT,LF,X4,BAL,CI</t>
  </si>
  <si>
    <t>Price_BOM_L_Insert_65</t>
  </si>
  <si>
    <t>INSERT,LF,X4,BAL,DI</t>
  </si>
  <si>
    <t>Price_BOM_L_Insert_66</t>
  </si>
  <si>
    <t>INSERT,LF,4070,X4,SGL,CI</t>
  </si>
  <si>
    <t>Price_BOM_L_Insert_67</t>
  </si>
  <si>
    <t>INSERT,LF,4070,X4,SGL,DI</t>
  </si>
  <si>
    <t>Price_BOM_L_Insert_68</t>
  </si>
  <si>
    <t>INSERT,LF,4070,X4,PKG,CI</t>
  </si>
  <si>
    <t>Price_BOM_L_Insert_69</t>
  </si>
  <si>
    <t>INSERT,LF,4070,X4,DBL,CI</t>
  </si>
  <si>
    <t>Price_BOM_L_Insert_70</t>
  </si>
  <si>
    <t>INSERT,LF,4070,X4,BAL,CI</t>
  </si>
  <si>
    <t>Price_BOM_L_Insert_71</t>
  </si>
  <si>
    <t>INSERT,LF,4070,X4,BAL,DI</t>
  </si>
  <si>
    <t>Price_BOM_L_Insert_72</t>
  </si>
  <si>
    <t>:20121-LC:20121-LCV:25123-LC:25123-LCV:30957-LC:30957-LCV:30121-LC:30121-LCV:30127-LC:30127-LCV:30157-LC:30157-LCV:40959-LC:40959-LCV:4012A-LC:4012A-LCV:40129-LC:40129-LCV:40157-LC:40157-LCV:50123-LC:50123-LCV:60951-LC:60951-LCV:60123-LC:60123-LCV:</t>
  </si>
  <si>
    <t>Single Seal, Type 1</t>
  </si>
  <si>
    <t>INSERT,LC,XA,JM,SGL, 8.5"AK,CI</t>
  </si>
  <si>
    <t>A100530</t>
  </si>
  <si>
    <t>Price_BOM_L_Insert_73</t>
  </si>
  <si>
    <t>INSERT,LC,XA,JM,SGL,12.5"AK,CI</t>
  </si>
  <si>
    <t>Price_BOM_L_Insert_74</t>
  </si>
  <si>
    <t>INSERT,LC,XA,JP,SGL, 8.5"AK,CI</t>
  </si>
  <si>
    <t>A100529</t>
  </si>
  <si>
    <t>Price_BOM_L_Insert_75</t>
  </si>
  <si>
    <t>Double Seal, Type 1</t>
  </si>
  <si>
    <t>INSERT,LC,XA,JP,SGL,12.5"AK,CI</t>
  </si>
  <si>
    <t>Price_BOM_L_Insert_76</t>
  </si>
  <si>
    <t>INSERT,LC,XA,JP,SGL, 8.5"AK,DI</t>
  </si>
  <si>
    <t>A100531</t>
  </si>
  <si>
    <t>Price_BOM_L_Insert_77</t>
  </si>
  <si>
    <t>INSERT,LC,XA,JP,SGL,12.5"AK,DI</t>
  </si>
  <si>
    <t>Price_BOM_L_Insert_78</t>
  </si>
  <si>
    <t>:20121-LC:25123-LC:30957-LC:30121-LC:30127-LC:30157-LC:40959-LC:4012A-LC:40129-LC:40157-LC:50123-LC:60951-LC:60123-LC:</t>
  </si>
  <si>
    <t>INSERT,LC,XA,JP,PKG, 8.5"AK,CI</t>
  </si>
  <si>
    <t>Price_BOM_L_Insert_79</t>
  </si>
  <si>
    <t>INSERT,LC,XA,JP,PKG,12.5"AK,CI</t>
  </si>
  <si>
    <t>Price_BOM_L_Insert_80</t>
  </si>
  <si>
    <t>INSERT,LC,XA,JP,BAL, 8.5"AK,CI</t>
  </si>
  <si>
    <t>Price_BOM_L_Insert_81</t>
  </si>
  <si>
    <t>INSERT,LC,XA,JP,BAL,12.5"AK,CI</t>
  </si>
  <si>
    <t>Price_BOM_L_Insert_82</t>
  </si>
  <si>
    <t>INSERT,LC,XA,JP,BAL, 8.5"AK,DI</t>
  </si>
  <si>
    <t>Price_BOM_L_Insert_83</t>
  </si>
  <si>
    <t>INSERT,LC,XA,JP,BAL,12.5"AK,DI</t>
  </si>
  <si>
    <t>Price_BOM_L_Insert_84</t>
  </si>
  <si>
    <t>:20121-LF:25123-LF:30957-LF:30121-LF:30127-LF:30157-LF:40959-LF:4012A-LF:40129-LF:40157-LF:50123-LF:60951-LF:60123-LF:</t>
  </si>
  <si>
    <t>INSERT,LF,XA,SGL,CI</t>
  </si>
  <si>
    <t>A100542</t>
  </si>
  <si>
    <t>Price_BOM_L_Insert_85</t>
  </si>
  <si>
    <t>INSERT,LF,XA,SGL,DI</t>
  </si>
  <si>
    <t>A100543</t>
  </si>
  <si>
    <t>Price_BOM_L_Insert_86</t>
  </si>
  <si>
    <t>INSERT,LF,XA,PKG,CI</t>
  </si>
  <si>
    <t>Price_BOM_L_Insert_87</t>
  </si>
  <si>
    <t>Single Seal, Type 1B</t>
  </si>
  <si>
    <t>INSERT,LF,XA,BAL,CI</t>
  </si>
  <si>
    <t>Price_BOM_L_Insert_88</t>
  </si>
  <si>
    <t>INSERT,LF,XA,BAL,DI</t>
  </si>
  <si>
    <t>Price_BOM_L_Insert_89</t>
  </si>
  <si>
    <t>:40157-LC:40157-LCV:50123-LC:50123-LCV:50157-LC:50157-LCV:60123-LC:60123-LCV:60157-LC:60157-LCV:80123-LC:80123-LCV:80155-LC:80155-LCV:</t>
  </si>
  <si>
    <t>:L:N:</t>
  </si>
  <si>
    <t>:213TCZ:215TCZ:254TCS:256TCZ:</t>
  </si>
  <si>
    <t>INSERT,LC,X5,SGL,213TCZ-256TCZ,CI</t>
  </si>
  <si>
    <t>A100527</t>
  </si>
  <si>
    <t>Price_BOM_L_Insert_90</t>
  </si>
  <si>
    <t>:284TCZ:286TCZ:</t>
  </si>
  <si>
    <t>INSERT,LC,X5,SGL,284TCZ-286TCZ,CI</t>
  </si>
  <si>
    <t>Price_BOM_L_Insert_91</t>
  </si>
  <si>
    <t>:324TCZ:326TCZ:364TCZ:365TCZ:404TCZ:405TCZ:</t>
  </si>
  <si>
    <t>INSERT,LC,X5,SGL,324TCZ-365TCZ,CI</t>
  </si>
  <si>
    <t>Price_BOM_L_Insert_92</t>
  </si>
  <si>
    <t>INSERT,LC,X5,SGL,213TCZ-256TCZ,DI</t>
  </si>
  <si>
    <t>A100528</t>
  </si>
  <si>
    <t>Price_BOM_L_Insert_93</t>
  </si>
  <si>
    <t>INSERT,LC,X5,SGL,284TCZ-286TCZ,DI</t>
  </si>
  <si>
    <t>Price_BOM_L_Insert_94</t>
  </si>
  <si>
    <t>INSERT,LC,X5,SGL,324TCZ-365TCZ,DI</t>
  </si>
  <si>
    <t>Price_BOM_L_Insert_95</t>
  </si>
  <si>
    <t>:N:</t>
  </si>
  <si>
    <t>INSERT,LC,X5,PKG,213TCZ-256TCZ,CI</t>
  </si>
  <si>
    <t>Price_BOM_L_Insert_96</t>
  </si>
  <si>
    <t>INSERT,LC,X5,PKG,284TCZ-286TCZ,CI</t>
  </si>
  <si>
    <t>Price_BOM_L_Insert_97</t>
  </si>
  <si>
    <t>INSERT,LC,X5,PKG,324TCZ-365TCZ,CI</t>
  </si>
  <si>
    <t>Price_BOM_L_Insert_98</t>
  </si>
  <si>
    <t>INSERT,LC,X5,BAL,213TCZ-256TCZ,CI</t>
  </si>
  <si>
    <t>Price_BOM_L_Insert_99</t>
  </si>
  <si>
    <t>INSERT,LC,X5,BAL,284TCZ-286TCZ,CI</t>
  </si>
  <si>
    <t>Price_BOM_L_Insert_100</t>
  </si>
  <si>
    <t>INSERT,LC,X5,BAL,324TCZ-365TCZ,CI</t>
  </si>
  <si>
    <t>Price_BOM_L_Insert_101</t>
  </si>
  <si>
    <t>INSERT,LC,X5,BAL,213TCZ-256TCZ,DI</t>
  </si>
  <si>
    <t>Price_BOM_L_Insert_102</t>
  </si>
  <si>
    <t>INSERT,LC,X5,BAL,284TCZ-286TCZ,DI</t>
  </si>
  <si>
    <t>Price_BOM_L_Insert_103</t>
  </si>
  <si>
    <t>INSERT,LC,X5,BAL,324TCZ-365TCZ,DI</t>
  </si>
  <si>
    <t>Price_BOM_L_Insert_104</t>
  </si>
  <si>
    <t>:MechSealDoubleType2:</t>
  </si>
  <si>
    <t>INSERT,LC,X5,DBL,213TCZ-256TCZ,CI</t>
  </si>
  <si>
    <t>Price_BOM_L_Insert_105</t>
  </si>
  <si>
    <t>INSERT,LC,X5,DBL,284TCZ-286TCZ,CI</t>
  </si>
  <si>
    <t>Price_BOM_L_Insert_106</t>
  </si>
  <si>
    <t>INSERT,LC,X5,DBL,324TCZ-365TCZ,CI</t>
  </si>
  <si>
    <t>Price_BOM_L_Insert_107</t>
  </si>
  <si>
    <t>INSERT,LF,X5,SGL,CI</t>
  </si>
  <si>
    <t>A100536</t>
  </si>
  <si>
    <t>Price_BOM_L_Insert_108</t>
  </si>
  <si>
    <t>INSERT,LF,X5,SGL,DI</t>
  </si>
  <si>
    <t>A100537</t>
  </si>
  <si>
    <t>Price_BOM_L_Insert_109</t>
  </si>
  <si>
    <t>INSERT,LF,X5,PKG,CI</t>
  </si>
  <si>
    <t>Price_BOM_L_Insert_110</t>
  </si>
  <si>
    <t>INSERT,LF,X5,BAL,CI</t>
  </si>
  <si>
    <t>Price_BOM_L_Insert_111</t>
  </si>
  <si>
    <t>INSERT,LF,X5,BAL,DI</t>
  </si>
  <si>
    <t>Price_BOM_L_Insert_112</t>
  </si>
  <si>
    <t>INSERT,LF,X5,DBL,CI</t>
  </si>
  <si>
    <t>Price_BOM_L_Insert_113</t>
  </si>
  <si>
    <t>INSERT,LF,X6,BAL,CI</t>
  </si>
  <si>
    <t>A100538</t>
  </si>
  <si>
    <t>Price_BOM_L_Insert_114</t>
  </si>
  <si>
    <t>INSERT,LF,X6,BAL,DI</t>
  </si>
  <si>
    <t>A100539</t>
  </si>
  <si>
    <t>Price_BOM_L_Insert_115</t>
  </si>
  <si>
    <t>INSERT,LF,X6,SGL,CI</t>
  </si>
  <si>
    <t>Price_BOM_L_Insert_116</t>
  </si>
  <si>
    <t>INSERT,LF,X6,SGL,DI</t>
  </si>
  <si>
    <t>Price_BOM_L_Insert_117</t>
  </si>
  <si>
    <t>INSERT,LF,X6,DBL,CI</t>
  </si>
  <si>
    <t>Price_BOM_L_Insert_118</t>
  </si>
  <si>
    <t>INSERT,LF,X6,PKG,CI</t>
  </si>
  <si>
    <t>Price_BOM_L_Insert_119</t>
  </si>
  <si>
    <t>INSERT,LF,X8,DBL,CI</t>
  </si>
  <si>
    <t>A100540</t>
  </si>
  <si>
    <t>Price_BOM_L_Insert_120</t>
  </si>
  <si>
    <t>INSERT,LF,X8,DBL,DI</t>
  </si>
  <si>
    <t>A100541</t>
  </si>
  <si>
    <t>Price_BOM_L_Insert_121</t>
  </si>
  <si>
    <t>INSERT,LF,X8,PKG,CI</t>
  </si>
  <si>
    <t>Price_BOM_L_Insert_122</t>
  </si>
  <si>
    <t>INSERT,LF,X8,PKG,DI</t>
  </si>
  <si>
    <t>Price_BOM_L_Insert_123</t>
  </si>
  <si>
    <t>:MechSealType2::MechSealType21:</t>
  </si>
  <si>
    <t>INSERT,LF,X8,SGL,CI</t>
  </si>
  <si>
    <t>Price_BOM_L_Insert_124</t>
  </si>
  <si>
    <t>X</t>
  </si>
  <si>
    <t>A100544</t>
  </si>
  <si>
    <t>Price_BOM_L_Insert_125</t>
  </si>
  <si>
    <t>:15507-LCV:15509-LCV:20501-LCV:30501-LCV:30507-LCV:</t>
  </si>
  <si>
    <t>:X:V:</t>
  </si>
  <si>
    <t>Price_BOM_L_Insert_126</t>
  </si>
  <si>
    <t>:20121-LC:25123-LC:</t>
  </si>
  <si>
    <t>Price_BOM_L_Insert_127</t>
  </si>
  <si>
    <t>Price_BOM_L_Insert_128</t>
  </si>
  <si>
    <t>Price_BOM_L_Insert_129</t>
  </si>
  <si>
    <t>Price_BOM_L_Insert_130</t>
  </si>
  <si>
    <t>Price_BOM_L_Insert_131</t>
  </si>
  <si>
    <t>Price_BOM_L_Insert_132</t>
  </si>
  <si>
    <t>Price_BOM_L_Insert_133</t>
  </si>
  <si>
    <t>Price_BOM_L_Insert_134</t>
  </si>
  <si>
    <t>Price_BOM_L_Insert_135</t>
  </si>
  <si>
    <t>Price_BOM_L_Insert_136</t>
  </si>
  <si>
    <t>INSERT,LC,X3,JM,SGL, 4.5"AK,CI COATED</t>
  </si>
  <si>
    <t>Price_BOM_L_Insert_137</t>
  </si>
  <si>
    <t>INSERT,LC,X3,JM,SGL, 8.5"AK,CI COATED</t>
  </si>
  <si>
    <t>Price_BOM_L_Insert_138</t>
  </si>
  <si>
    <t>Price_BOM_L_Insert_139</t>
  </si>
  <si>
    <t>Price_BOM_L_Insert_140</t>
  </si>
  <si>
    <t>Price_BOM_L_Insert_141</t>
  </si>
  <si>
    <t>Price_BOM_L_Insert_142</t>
  </si>
  <si>
    <t>Price_BOM_L_Insert_143</t>
  </si>
  <si>
    <t>Price_BOM_L_Insert_144</t>
  </si>
  <si>
    <t>Price_BOM_L_Insert_145</t>
  </si>
  <si>
    <t>Price_BOM_L_Insert_146</t>
  </si>
  <si>
    <t>Price_BOM_L_Insert_147</t>
  </si>
  <si>
    <t>Price_BOM_L_Insert_148</t>
  </si>
  <si>
    <t>Price_BOM_L_Insert_149</t>
  </si>
  <si>
    <t>Price_BOM_L_Insert_150</t>
  </si>
  <si>
    <t>Price_BOM_L_Insert_151</t>
  </si>
  <si>
    <t>Price_BOM_L_Insert_152</t>
  </si>
  <si>
    <t>Price_BOM_L_Insert_153</t>
  </si>
  <si>
    <t>Price_BOM_L_Insert_154</t>
  </si>
  <si>
    <t>Price_BOM_L_Insert_155</t>
  </si>
  <si>
    <t>Price_BOM_L_Insert_156</t>
  </si>
  <si>
    <t>Price_BOM_L_Insert_157</t>
  </si>
  <si>
    <t>Price_BOM_L_Insert_158</t>
  </si>
  <si>
    <t>Price_BOM_L_Insert_159</t>
  </si>
  <si>
    <t>Price_BOM_L_Insert_160</t>
  </si>
  <si>
    <t>Price_BOM_L_Insert_161</t>
  </si>
  <si>
    <t>Price_BOM_L_Insert_162</t>
  </si>
  <si>
    <t>Price_BOM_L_Insert_163</t>
  </si>
  <si>
    <t>Price_BOM_L_Insert_164</t>
  </si>
  <si>
    <t>Price_BOM_L_Insert_165</t>
  </si>
  <si>
    <t>Price_BOM_L_Insert_166</t>
  </si>
  <si>
    <t>Price_BOM_L_Insert_167</t>
  </si>
  <si>
    <t>Price_BOM_L_Insert_168</t>
  </si>
  <si>
    <t>Price_BOM_L_Insert_169</t>
  </si>
  <si>
    <t>Price_BOM_L_Insert_170</t>
  </si>
  <si>
    <t>Price_BOM_L_Insert_171</t>
  </si>
  <si>
    <t>Price_BOM_L_Insert_172</t>
  </si>
  <si>
    <t>Price_BOM_L_Insert_173</t>
  </si>
  <si>
    <t>Price_BOM_L_Insert_174</t>
  </si>
  <si>
    <t>Price_BOM_L_Insert_175</t>
  </si>
  <si>
    <t>Price_BOM_L_Insert_176</t>
  </si>
  <si>
    <t>Price_BOM_L_Insert_177</t>
  </si>
  <si>
    <t>Price_BOM_L_Insert_178</t>
  </si>
  <si>
    <t>Price_BOM_L_Insert_179</t>
  </si>
  <si>
    <t>Price_BOM_L_Insert_180</t>
  </si>
  <si>
    <t>Price_BOM_L_Insert_181</t>
  </si>
  <si>
    <t>Price_BOM_L_Insert_182</t>
  </si>
  <si>
    <t>Price_BOM_L_Insert_183</t>
  </si>
  <si>
    <t>Price_BOM_L_Insert_184</t>
  </si>
  <si>
    <t>Price_BOM_L_Insert_185</t>
  </si>
  <si>
    <t>Price_BOM_L_Insert_186</t>
  </si>
  <si>
    <t>Price_BOM_L_Insert_187</t>
  </si>
  <si>
    <t>Price_BOM_L_Insert_188</t>
  </si>
  <si>
    <t>Price_BOM_L_Insert_189</t>
  </si>
  <si>
    <t>Price_BOM_L_Insert_190</t>
  </si>
  <si>
    <t>Price_BOM_L_Insert_191</t>
  </si>
  <si>
    <t>Price_BOM_L_Insert_192</t>
  </si>
  <si>
    <t>Price_BOM_L_Insert_193</t>
  </si>
  <si>
    <t>Price_BOM_L_Insert_194</t>
  </si>
  <si>
    <t>Price_BOM_L_Insert_195</t>
  </si>
  <si>
    <t>Price_BOM_L_Insert_196</t>
  </si>
  <si>
    <t>Price_BOM_L_Insert_197</t>
  </si>
  <si>
    <t>Price_BOM_L_Insert_198</t>
  </si>
  <si>
    <t>Price_BOM_L_Insert_199</t>
  </si>
  <si>
    <t>Price_BOM_L_Insert_200</t>
  </si>
  <si>
    <t>INSERT,LC,XA,JM,SGL,12.5"AK,CI COATED</t>
  </si>
  <si>
    <t>Price_BOM_L_Insert_201</t>
  </si>
  <si>
    <t>Price_BOM_L_Insert_202</t>
  </si>
  <si>
    <t>Price_BOM_L_Insert_203</t>
  </si>
  <si>
    <t>Price_BOM_L_Insert_204</t>
  </si>
  <si>
    <t>Price_BOM_L_Insert_205</t>
  </si>
  <si>
    <t>Price_BOM_L_Insert_206</t>
  </si>
  <si>
    <t>Price_BOM_L_Insert_207</t>
  </si>
  <si>
    <t>Price_BOM_L_Insert_208</t>
  </si>
  <si>
    <t>Price_BOM_L_Insert_209</t>
  </si>
  <si>
    <t>Price_BOM_L_Insert_210</t>
  </si>
  <si>
    <t>Price_BOM_L_Insert_211</t>
  </si>
  <si>
    <t>Price_BOM_L_Insert_212</t>
  </si>
  <si>
    <t>Price_BOM_L_Insert_213</t>
  </si>
  <si>
    <t>Price_BOM_L_Insert_214</t>
  </si>
  <si>
    <t>Price_BOM_L_Insert_215</t>
  </si>
  <si>
    <t>Price_BOM_L_Insert_216</t>
  </si>
  <si>
    <t>Price_BOM_L_Insert_217</t>
  </si>
  <si>
    <t>Price_BOM_L_Insert_218</t>
  </si>
  <si>
    <t>Price_BOM_L_Insert_219</t>
  </si>
  <si>
    <t>Price_BOM_L_Insert_220</t>
  </si>
  <si>
    <t>Price_BOM_L_Insert_221</t>
  </si>
  <si>
    <t>Price_BOM_L_Insert_222</t>
  </si>
  <si>
    <t>Price_BOM_L_Insert_223</t>
  </si>
  <si>
    <t>Price_BOM_L_Insert_224</t>
  </si>
  <si>
    <t>Price_BOM_L_Insert_225</t>
  </si>
  <si>
    <t>Price_BOM_L_Insert_226</t>
  </si>
  <si>
    <t>Price_BOM_L_Insert_227</t>
  </si>
  <si>
    <t>Price_BOM_L_Insert_228</t>
  </si>
  <si>
    <t>Price_BOM_L_Insert_229</t>
  </si>
  <si>
    <t>Price_BOM_L_Insert_230</t>
  </si>
  <si>
    <t>Price_BOM_L_Insert_231</t>
  </si>
  <si>
    <t>Price_BOM_L_Insert_232</t>
  </si>
  <si>
    <t>Price_BOM_L_Insert_233</t>
  </si>
  <si>
    <t>Price_BOM_L_Insert_234</t>
  </si>
  <si>
    <t>Price_BOM_L_Insert_235</t>
  </si>
  <si>
    <t>Price_BOM_L_Insert_236</t>
  </si>
  <si>
    <t>Price_BOM_L_Insert_237</t>
  </si>
  <si>
    <t>Price_BOM_L_Insert_238</t>
  </si>
  <si>
    <t>Price_BOM_L_Insert_239</t>
  </si>
  <si>
    <t>Price_BOM_L_Insert_240</t>
  </si>
  <si>
    <t>Price_BOM_L_Insert_241</t>
  </si>
  <si>
    <t>Price_BOM_L_Insert_242</t>
  </si>
  <si>
    <t>Price_BOM_L_Insert_243</t>
  </si>
  <si>
    <t>Price_BOM_L_Insert_244</t>
  </si>
  <si>
    <t>Price_BOM_L_Insert_245</t>
  </si>
  <si>
    <t>Price_BOM_L_Insert_246</t>
  </si>
  <si>
    <t>Price_BOM_L_Insert_247</t>
  </si>
  <si>
    <t>Price_BOM_L_Insert_248</t>
  </si>
  <si>
    <t>Price_BOM_L_Insert_249</t>
  </si>
  <si>
    <t>Price_BOM_L_Insert_250</t>
  </si>
  <si>
    <t>Price_BOM_L_Insert_251</t>
  </si>
  <si>
    <t>Price_BOM_L_Insert_252</t>
  </si>
  <si>
    <t>Price_BOM_L_Insert_253</t>
  </si>
  <si>
    <t>Price_BOM_L_Insert_254</t>
  </si>
  <si>
    <t>Price_BOM_L_Insert_255</t>
  </si>
  <si>
    <t>Price_BOM_L_Insert_256</t>
  </si>
  <si>
    <t>Price_BOM_L_Insert_257</t>
  </si>
  <si>
    <t>Price_BOM_L_Insert_258</t>
  </si>
  <si>
    <t>Price_BOM_L_Insert_259</t>
  </si>
  <si>
    <t>Price_BOM_L_Insert_260</t>
  </si>
  <si>
    <t>Price_BOM_L_Insert_261</t>
  </si>
  <si>
    <t>Price_BOM_L_Insert_262</t>
  </si>
  <si>
    <t>Price_BOM_L_Insert_263</t>
  </si>
  <si>
    <t>Price_BOM_L_Insert_264</t>
  </si>
  <si>
    <t>Price_BOM_L_Insert_265</t>
  </si>
  <si>
    <t>Price_BOM_L_Insert_266</t>
  </si>
  <si>
    <t>Price_BOM_L_Insert_267</t>
  </si>
  <si>
    <t>Price_BOM_L_Insert_268</t>
  </si>
  <si>
    <t>Price_BOM_L_Insert_269</t>
  </si>
  <si>
    <t>Price_BOM_L_Insert_270</t>
  </si>
  <si>
    <t>Price_BOM_L_Insert_271</t>
  </si>
  <si>
    <t>Price_BOM_L_Insert_272</t>
  </si>
  <si>
    <t>Price_BOM_L_Insert_273</t>
  </si>
  <si>
    <t>Price_BOM_L_Insert_274</t>
  </si>
  <si>
    <t>Price_BOM_L_Insert_275</t>
  </si>
  <si>
    <t>Price_BOM_L_Insert_276</t>
  </si>
  <si>
    <t>Price_BOM_L_Insert_277</t>
  </si>
  <si>
    <t>Price_BOM_L_Insert_278</t>
  </si>
  <si>
    <t>Price_BOM_L_Insert_279</t>
  </si>
  <si>
    <t>Price_BOM_L_Insert_280</t>
  </si>
  <si>
    <t>Price_BOM_L_Insert_281</t>
  </si>
  <si>
    <t>Price_BOM_L_Insert_282</t>
  </si>
  <si>
    <t>Price_BOM_L_Insert_283</t>
  </si>
  <si>
    <t>Price_BOM_L_Insert_284</t>
  </si>
  <si>
    <t>Price_BOM_L_Insert_285</t>
  </si>
  <si>
    <t>Price_BOM_L_Insert_286</t>
  </si>
  <si>
    <t>Price_BOM_L_Insert_287</t>
  </si>
  <si>
    <t>Price_BOM_L_Insert_288</t>
  </si>
  <si>
    <t>Price_BOM_L_Insert_289</t>
  </si>
  <si>
    <t>Price_BOM_L_Insert_290</t>
  </si>
  <si>
    <t>Price_BOM_L_Insert_291</t>
  </si>
  <si>
    <t>Price_BOM_L_Insert_292</t>
  </si>
  <si>
    <t>Price_BOM_L_Insert_293</t>
  </si>
  <si>
    <t>Price_BOM_L_Insert_294</t>
  </si>
  <si>
    <t>Price_BOM_L_Insert_295</t>
  </si>
  <si>
    <t>Price_BOM_L_Insert_296</t>
  </si>
  <si>
    <t>Price_BOM_L_Insert_297</t>
  </si>
  <si>
    <t>Price_BOM_L_Insert_298</t>
  </si>
  <si>
    <t>Price_BOM_L_Insert_299</t>
  </si>
  <si>
    <t>Price_BOM_L_Insert_300</t>
  </si>
  <si>
    <t>Price_BOM_L_Insert_301</t>
  </si>
  <si>
    <t>Price_BOM_L_Insert_302</t>
  </si>
  <si>
    <t>Price_BOM_L_Insert_303</t>
  </si>
  <si>
    <t>Price_BOM_L_Insert_304</t>
  </si>
  <si>
    <t>Price_BOM_L_Insert_305</t>
  </si>
  <si>
    <t>Price_BOM_L_Insert_306</t>
  </si>
  <si>
    <t>Price_BOM_L_Insert_307</t>
  </si>
  <si>
    <t>Price_BOM_L_Insert_308</t>
  </si>
  <si>
    <t>Price_BOM_L_Insert_309</t>
  </si>
  <si>
    <t>Price_BOM_L_Insert_310</t>
  </si>
  <si>
    <t>Price_BOM_L_Insert_311</t>
  </si>
  <si>
    <t>Price_BOM_L_Insert_312</t>
  </si>
  <si>
    <t>Price_BOM_L_Insert_313</t>
  </si>
  <si>
    <t>Price_BOM_L_Insert_314</t>
  </si>
  <si>
    <t>Price_BOM_L_Insert_315</t>
  </si>
  <si>
    <t>Price_BOM_L_Insert_316</t>
  </si>
  <si>
    <t>Price_BOM_L_Insert_317</t>
  </si>
  <si>
    <t>Price_BOM_L_Insert_318</t>
  </si>
  <si>
    <t>Price_BOM_L_Insert_319</t>
  </si>
  <si>
    <t>Price_BOM_L_Insert_320</t>
  </si>
  <si>
    <t>Price_BOM_L_Insert_321</t>
  </si>
  <si>
    <t>Price_BOM_L_Insert_322</t>
  </si>
  <si>
    <t>Price_BOM_L_Insert_323</t>
  </si>
  <si>
    <t>Price_BOM_L_Insert_324</t>
  </si>
  <si>
    <t>Price_BOM_L_Insert_325</t>
  </si>
  <si>
    <t>Price_BOM_L_Insert_326</t>
  </si>
  <si>
    <t>Price_BOM_L_Insert_327</t>
  </si>
  <si>
    <t>Price_BOM_L_Insert_328</t>
  </si>
  <si>
    <t>Price_BOM_L_Insert_329</t>
  </si>
  <si>
    <t>Price_BOM_L_Insert_330</t>
  </si>
  <si>
    <t>Price_BOM_L_Insert_331</t>
  </si>
  <si>
    <t>Price_BOM_L_Insert_332</t>
  </si>
  <si>
    <t>Price_BOM_L_Insert_333</t>
  </si>
  <si>
    <t>Price_BOM_L_Insert_334</t>
  </si>
  <si>
    <t>Price_BOM_L_Insert_335</t>
  </si>
  <si>
    <t>Price_BOM_L_Insert_336</t>
  </si>
  <si>
    <t>Price_BOM_L_Insert_337</t>
  </si>
  <si>
    <t>Price_BOM_L_Insert_338</t>
  </si>
  <si>
    <t>Price_BOM_L_Insert_339</t>
  </si>
  <si>
    <t>Price_BOM_L_Insert_340</t>
  </si>
  <si>
    <t>Price_BOM_L_Insert_341</t>
  </si>
  <si>
    <t>Price_BOM_L_Insert_342</t>
  </si>
  <si>
    <t>Price_BOM_L_Insert_343</t>
  </si>
  <si>
    <t>Price_BOM_L_Insert_344</t>
  </si>
  <si>
    <t>Price_BOM_L_Insert_345</t>
  </si>
  <si>
    <t>Price_BOM_L_Insert_346</t>
  </si>
  <si>
    <t>Price_BOM_L_Insert_347</t>
  </si>
  <si>
    <t>Price_BOM_L_Insert_348</t>
  </si>
  <si>
    <t>Price_BOM_L_Insert_349</t>
  </si>
  <si>
    <t>Price_BOM_L_Insert_350</t>
  </si>
  <si>
    <t>Price_BOM_L_Insert_351</t>
  </si>
  <si>
    <t>Price_BOM_L_Insert_352</t>
  </si>
  <si>
    <t>Price_BOM_L_Insert_353</t>
  </si>
  <si>
    <t>Price_BOM_L_Insert_354</t>
  </si>
  <si>
    <t>Price_BOM_L_Insert_355</t>
  </si>
  <si>
    <t>Price_BOM_L_Insert_356</t>
  </si>
  <si>
    <t>Price_BOM_L_Insert_357</t>
  </si>
  <si>
    <t>Price_BOM_L_Insert_358</t>
  </si>
  <si>
    <t>Price_BOM_L_Insert_359</t>
  </si>
  <si>
    <t>Price_BOM_L_Insert_360</t>
  </si>
  <si>
    <t>Price_BOM_L_Insert_361</t>
  </si>
  <si>
    <t>Price_BOM_L_Insert_362</t>
  </si>
  <si>
    <t>Price_BOM_L_Insert_363</t>
  </si>
  <si>
    <t>Price_BOM_L_Insert_364</t>
  </si>
  <si>
    <t>Price_BOM_L_Insert_365</t>
  </si>
  <si>
    <t>Price_BOM_L_Insert_366</t>
  </si>
  <si>
    <t>Price_BOM_L_Insert_367</t>
  </si>
  <si>
    <t>Price_BOM_L_Insert_368</t>
  </si>
  <si>
    <t>Price_BOM_L_Insert_369</t>
  </si>
  <si>
    <t>Price_BOM_L_Insert_370</t>
  </si>
  <si>
    <t>Price_BOM_L_Insert_371</t>
  </si>
  <si>
    <t>Price_BOM_L_Insert_372</t>
  </si>
  <si>
    <t>Price_BOM_L_Insert_373</t>
  </si>
  <si>
    <t>Price_BOM_L_Insert_374</t>
  </si>
  <si>
    <t>Price_BOM_L_Insert_375</t>
  </si>
  <si>
    <t>Price_BOM_L_Insert_376</t>
  </si>
  <si>
    <t>Price_BOM_L_Insert_377</t>
  </si>
  <si>
    <t>Price_BOM_L_Insert_378</t>
  </si>
  <si>
    <t>Price_BOM_L_Insert_379</t>
  </si>
  <si>
    <t>Price_BOM_L_Insert_380</t>
  </si>
  <si>
    <t>Price_BOM_L_Insert_381</t>
  </si>
  <si>
    <t>Price_BOM_L_Insert_382</t>
  </si>
  <si>
    <t>Price_BOM_L_Insert_383</t>
  </si>
  <si>
    <t>Price_BOM_L_Insert_384</t>
  </si>
  <si>
    <t>Price_BOM_L_Insert_385</t>
  </si>
  <si>
    <t>Price_BOM_L_Insert_386</t>
  </si>
  <si>
    <t>Price_BOM_L_Insert_387</t>
  </si>
  <si>
    <t>Price_BOM_L_Insert_388</t>
  </si>
  <si>
    <t>Price_BOM_L_Insert_389</t>
  </si>
  <si>
    <t>Price_BOM_L_Insert_390</t>
  </si>
  <si>
    <t>Price_BOM_L_Insert_391</t>
  </si>
  <si>
    <t>Price_BOM_L_Insert_392</t>
  </si>
  <si>
    <t>Price_BOM_L_Insert_393</t>
  </si>
  <si>
    <t>Price_BOM_L_Insert_394</t>
  </si>
  <si>
    <t>Price_BOM_L_Insert_395</t>
  </si>
  <si>
    <t>Price_BOM_L_Insert_396</t>
  </si>
  <si>
    <t>Price_BOM_L_Insert_397</t>
  </si>
  <si>
    <t>Price_BOM_L_Insert_398</t>
  </si>
  <si>
    <t>Price_BOM_L_Insert_399</t>
  </si>
  <si>
    <t>Price_BOM_L_Insert_400</t>
  </si>
  <si>
    <t>Price_BOM_L_Insert_401</t>
  </si>
  <si>
    <t>Price_BOM_L_Insert_402</t>
  </si>
  <si>
    <t>Price_BOM_L_Insert_403</t>
  </si>
  <si>
    <t>Price_BOM_L_Insert_404</t>
  </si>
  <si>
    <t>Price_BOM_L_Insert_405</t>
  </si>
  <si>
    <t>Price_BOM_L_Insert_406</t>
  </si>
  <si>
    <t>Price_BOM_L_Insert_407</t>
  </si>
  <si>
    <t>Price_BOM_L_Insert_408</t>
  </si>
  <si>
    <t>Price_BOM_L_Insert_409</t>
  </si>
  <si>
    <t>Price_BOM_L_Insert_410</t>
  </si>
  <si>
    <t>Price_BOM_L_Insert_411</t>
  </si>
  <si>
    <t>Price_BOM_L_Insert_412</t>
  </si>
  <si>
    <t>Price_BOM_L_Insert_413</t>
  </si>
  <si>
    <t>Price_BOM_L_Insert_414</t>
  </si>
  <si>
    <t>Price_BOM_L_Insert_415</t>
  </si>
  <si>
    <t>Price_BOM_L_Insert_416</t>
  </si>
  <si>
    <t>Price_BOM_L_Insert_417</t>
  </si>
  <si>
    <t>Price_BOM_L_Insert_418</t>
  </si>
  <si>
    <t>Price_BOM_L_Insert_419</t>
  </si>
  <si>
    <t>Price_BOM_L_Insert_420</t>
  </si>
  <si>
    <t>Price_BOM_L_Insert_421</t>
  </si>
  <si>
    <t>Price_BOM_L_Insert_422</t>
  </si>
  <si>
    <t>Price_BOM_L_Insert_423</t>
  </si>
  <si>
    <t>Price_BOM_L_Insert_424</t>
  </si>
  <si>
    <t>Price_BOM_L_Insert_425</t>
  </si>
  <si>
    <t>Price_BOM_L_Insert_426</t>
  </si>
  <si>
    <t>Price_BOM_L_Insert_427</t>
  </si>
  <si>
    <t>Price_BOM_L_Insert_428</t>
  </si>
  <si>
    <t>Price_BOM_L_Insert_429</t>
  </si>
  <si>
    <t>Price_BOM_L_Insert_430</t>
  </si>
  <si>
    <t>Price_BOM_L_Insert_431</t>
  </si>
  <si>
    <t>Price_BOM_L_Insert_432</t>
  </si>
  <si>
    <t>Price_BOM_L_Insert_433</t>
  </si>
  <si>
    <t>Price_BOM_L_Insert_434</t>
  </si>
  <si>
    <t>Price_BOM_L_Insert_435</t>
  </si>
  <si>
    <t>Price_BOM_L_Insert_436</t>
  </si>
  <si>
    <t>Price_BOM_L_Insert_437</t>
  </si>
  <si>
    <t>Price_BOM_L_Insert_438</t>
  </si>
  <si>
    <t>Price_BOM_L_Insert_439</t>
  </si>
  <si>
    <t>Price_BOM_L_Insert_440</t>
  </si>
  <si>
    <t>Price_BOM_L_Insert_441</t>
  </si>
  <si>
    <t>Price_BOM_L_Insert_442</t>
  </si>
  <si>
    <t>Price_BOM_L_Insert_443</t>
  </si>
  <si>
    <t>Price_BOM_L_Insert_444</t>
  </si>
  <si>
    <t>Price_BOM_L_Insert_445</t>
  </si>
  <si>
    <t>Price_BOM_L_Insert_446</t>
  </si>
  <si>
    <t>Price_BOM_L_Insert_447</t>
  </si>
  <si>
    <t>Price_BOM_L_Insert_448</t>
  </si>
  <si>
    <t>Price_BOM_L_Insert_449</t>
  </si>
  <si>
    <t>Price_BOM_L_Insert_450</t>
  </si>
  <si>
    <t>Price_BOM_L_Insert_451</t>
  </si>
  <si>
    <t>Price_BOM_L_Insert_452</t>
  </si>
  <si>
    <t>Price_BOM_L_Insert_453</t>
  </si>
  <si>
    <t>Price_BOM_L_Insert_454</t>
  </si>
  <si>
    <t>Price_BOM_L_Insert_455</t>
  </si>
  <si>
    <t>Price_BOM_L_Insert_456</t>
  </si>
  <si>
    <t>Price_BOM_L_Insert_457</t>
  </si>
  <si>
    <t>Price_BOM_L_Insert_458</t>
  </si>
  <si>
    <t>Price_BOM_L_Insert_459</t>
  </si>
  <si>
    <t>Price_BOM_L_Insert_460</t>
  </si>
  <si>
    <t>Price_BOM_L_Insert_461</t>
  </si>
  <si>
    <t>Price_BOM_L_Insert_462</t>
  </si>
  <si>
    <t>Price_BOM_L_Insert_463</t>
  </si>
  <si>
    <t>Price_BOM_L_Insert_464</t>
  </si>
  <si>
    <t>Price_BOM_L_Insert_465</t>
  </si>
  <si>
    <t>Price_BOM_L_Insert_466</t>
  </si>
  <si>
    <t>Price_BOM_L_Insert_467</t>
  </si>
  <si>
    <t>Price_BOM_L_Insert_468</t>
  </si>
  <si>
    <t>Price_BOM_L_Insert_469</t>
  </si>
  <si>
    <t>Price_BOM_L_Insert_470</t>
  </si>
  <si>
    <t>Price_BOM_L_Insert_471</t>
  </si>
  <si>
    <t>Price_BOM_L_Insert_472</t>
  </si>
  <si>
    <t>Price_BOM_L_Insert_473</t>
  </si>
  <si>
    <t>Price_BOM_L_Insert_474</t>
  </si>
  <si>
    <t>Price_BOM_L_Insert_475</t>
  </si>
  <si>
    <t>Price_BOM_L_Insert_476</t>
  </si>
  <si>
    <t>Price_BOM_L_Insert_477</t>
  </si>
  <si>
    <t>Price_BOM_L_Insert_478</t>
  </si>
  <si>
    <t>Price_BOM_L_Insert_479</t>
  </si>
  <si>
    <t>Price_BOM_L_Insert_480</t>
  </si>
  <si>
    <t>Price_BOM_L_Insert_481</t>
  </si>
  <si>
    <t>Price_BOM_L_Insert_482</t>
  </si>
  <si>
    <t>Price_BOM_L_Insert_483</t>
  </si>
  <si>
    <t>Price_BOM_L_Insert_484</t>
  </si>
  <si>
    <t>Price_BOM_L_Insert_485</t>
  </si>
  <si>
    <t>Price_BOM_L_Insert_486</t>
  </si>
  <si>
    <t>Price_BOM_L_Insert_487</t>
  </si>
  <si>
    <t>Price_BOM_L_Insert_488</t>
  </si>
  <si>
    <t>Price_BOM_L_Insert_489</t>
  </si>
  <si>
    <t>Price_BOM_L_Insert_490</t>
  </si>
  <si>
    <t>Price_BOM_L_Insert_491</t>
  </si>
  <si>
    <t>Price_BOM_L_Insert_492</t>
  </si>
  <si>
    <t>Price_BOM_L_Insert_493</t>
  </si>
  <si>
    <t>Price_BOM_L_Insert_494</t>
  </si>
  <si>
    <t>Price_BOM_L_Insert_495</t>
  </si>
  <si>
    <t>Price_BOM_L_Insert_496</t>
  </si>
  <si>
    <t>Price_BOM_L_Insert_497</t>
  </si>
  <si>
    <t>Price_BOM_L_Insert_498</t>
  </si>
  <si>
    <t>Price_BOM_L_Insert_499</t>
  </si>
  <si>
    <t>Price_BOM_L_Insert_500</t>
  </si>
  <si>
    <t>Price_BOM_L_Insert_501</t>
  </si>
  <si>
    <t>Price_BOM_L_Insert_502</t>
  </si>
  <si>
    <t>Price_BOM_L_Insert_503</t>
  </si>
  <si>
    <t>Price_BOM_L_Insert_504</t>
  </si>
  <si>
    <t>Price_BOM_L_Insert_505</t>
  </si>
  <si>
    <t>Price_BOM_L_Insert_506</t>
  </si>
  <si>
    <t>Price_BOM_L_Insert_507</t>
  </si>
  <si>
    <t>Price_BOM_L_Insert_508</t>
  </si>
  <si>
    <t>Price_BOM_L_Insert_509</t>
  </si>
  <si>
    <t>Price_BOM_L_Insert_510</t>
  </si>
  <si>
    <t>Price_BOM_L_Insert_511</t>
  </si>
  <si>
    <t>Price_BOM_L_Insert_512</t>
  </si>
  <si>
    <t>Price_BOM_L_Insert_513</t>
  </si>
  <si>
    <t>Price_BOM_L_Insert_514</t>
  </si>
  <si>
    <t>Price_BOM_L_Insert_515</t>
  </si>
  <si>
    <t>Price_BOM_L_Insert_516</t>
  </si>
  <si>
    <t>Price_BOM_L_Insert_517</t>
  </si>
  <si>
    <t>Price_BOM_L_Insert_518</t>
  </si>
  <si>
    <t>Price_BOM_L_Insert_519</t>
  </si>
  <si>
    <t>Price_BOM_L_Insert_520</t>
  </si>
  <si>
    <t>Price_BOM_L_Insert_521</t>
  </si>
  <si>
    <t>Price_BOM_L_Insert_522</t>
  </si>
  <si>
    <t>Price_BOM_L_Insert_523</t>
  </si>
  <si>
    <t>Price_BOM_L_Insert_524</t>
  </si>
  <si>
    <t>Price_BOM_L_Insert_525</t>
  </si>
  <si>
    <t>Price_BOM_L_Insert_526</t>
  </si>
  <si>
    <t>Price_BOM_L_Insert_527</t>
  </si>
  <si>
    <t>Price_BOM_L_Insert_528</t>
  </si>
  <si>
    <t>Price_BOM_L_Insert_529</t>
  </si>
  <si>
    <t>Price_BOM_L_Insert_530</t>
  </si>
  <si>
    <t>Price_BOM_L_Insert_531</t>
  </si>
  <si>
    <t>Price_BOM_L_Insert_532</t>
  </si>
  <si>
    <t>Price_BOM_L_Insert_533</t>
  </si>
  <si>
    <t>Price_BOM_L_Insert_534</t>
  </si>
  <si>
    <t>Price_BOM_L_Insert_535</t>
  </si>
  <si>
    <t>Price_BOM_L_Insert_536</t>
  </si>
  <si>
    <t>Price_BOM_L_Insert_537</t>
  </si>
  <si>
    <t>Price_BOM_L_Insert_538</t>
  </si>
  <si>
    <t>Price_BOM_L_Insert_539</t>
  </si>
  <si>
    <t>Price_BOM_L_Insert_540</t>
  </si>
  <si>
    <t>Price_BOM_L_Insert_541</t>
  </si>
  <si>
    <t>Price_BOM_L_Insert_542</t>
  </si>
  <si>
    <t>Price_BOM_L_Insert_543</t>
  </si>
  <si>
    <t>Price_BOM_L_Insert_544</t>
  </si>
  <si>
    <t>Price_BOM_L_Insert_545</t>
  </si>
  <si>
    <t>Price_BOM_L_Insert_546</t>
  </si>
  <si>
    <t>Price_BOM_L_Insert_547</t>
  </si>
  <si>
    <t>Price_BOM_L_Insert_548</t>
  </si>
  <si>
    <t>Price_BOM_L_Insert_549</t>
  </si>
  <si>
    <t>Price_BOM_L_Insert_550</t>
  </si>
  <si>
    <t>Price_BOM_L_Insert_551</t>
  </si>
  <si>
    <t>Price_BOM_L_Insert_552</t>
  </si>
  <si>
    <t>Price_BOM_L_Insert_553</t>
  </si>
  <si>
    <t>Price_BOM_L_Insert_554</t>
  </si>
  <si>
    <t>Price_BOM_L_Insert_555</t>
  </si>
  <si>
    <t>Price_BOM_L_Insert_556</t>
  </si>
  <si>
    <t>Price_BOM_L_Insert_557</t>
  </si>
  <si>
    <t>Price_BOM_L_Insert_558</t>
  </si>
  <si>
    <t>Price_BOM_L_Insert_559</t>
  </si>
  <si>
    <t>Price_BOM_L_Insert_560</t>
  </si>
  <si>
    <t>Price_BOM_L_Insert_561</t>
  </si>
  <si>
    <t>Price_BOM_L_Insert_562</t>
  </si>
  <si>
    <t>Price_BOM_L_Insert_563</t>
  </si>
  <si>
    <t>Price_BOM_L_Insert_564</t>
  </si>
  <si>
    <t>Price_BOM_L_Insert_565</t>
  </si>
  <si>
    <t>Price_BOM_L_Insert_566</t>
  </si>
  <si>
    <t>Price_BOM_L_Insert_567</t>
  </si>
  <si>
    <t>Price_BOM_L_Insert_568</t>
  </si>
  <si>
    <t>Price_BOM_L_Insert_569</t>
  </si>
  <si>
    <t>Price_BOM_L_Insert_570</t>
  </si>
  <si>
    <t>Price_BOM_L_Insert_571</t>
  </si>
  <si>
    <t>Price_BOM_L_Insert_572</t>
  </si>
  <si>
    <t>Price_BOM_L_Insert_573</t>
  </si>
  <si>
    <t>Price_BOM_L_Insert_574</t>
  </si>
  <si>
    <t>Price_BOM_L_Insert_575</t>
  </si>
  <si>
    <t>Price_BOM_L_Insert_576</t>
  </si>
  <si>
    <t>Price_BOM_L_Insert_577</t>
  </si>
  <si>
    <t>Price_BOM_L_Insert_578</t>
  </si>
  <si>
    <t>Price_BOM_L_Insert_579</t>
  </si>
  <si>
    <t>Price_BOM_L_Insert_580</t>
  </si>
  <si>
    <t>Price_BOM_L_Insert_581</t>
  </si>
  <si>
    <t>Price_BOM_L_Insert_582</t>
  </si>
  <si>
    <t>Price_BOM_L_Insert_583</t>
  </si>
  <si>
    <t>Price_BOM_L_Insert_584</t>
  </si>
  <si>
    <t>Price_BOM_L_Insert_585</t>
  </si>
  <si>
    <t>Price_BOM_L_Insert_586</t>
  </si>
  <si>
    <t>Price_BOM_L_Insert_587</t>
  </si>
  <si>
    <t>Price_BOM_L_Insert_588</t>
  </si>
  <si>
    <t>Price_BOM_L_Insert_589</t>
  </si>
  <si>
    <t>Price_BOM_L_Insert_590</t>
  </si>
  <si>
    <t>Price_BOM_L_Insert_591</t>
  </si>
  <si>
    <t>Price_BOM_L_Insert_592</t>
  </si>
  <si>
    <t>Price_BOM_L_Insert_593</t>
  </si>
  <si>
    <t>Price_BOM_L_Insert_594</t>
  </si>
  <si>
    <t>Price_BOM_L_Insert_595</t>
  </si>
  <si>
    <t>Price_BOM_L_Insert_596</t>
  </si>
  <si>
    <t>Price_BOM_L_Insert_597</t>
  </si>
  <si>
    <t>Price_BOM_L_Insert_598</t>
  </si>
  <si>
    <t>Price_BOM_L_Insert_599</t>
  </si>
  <si>
    <t>Price_BOM_L_Insert_600</t>
  </si>
  <si>
    <t>Price_BOM_L_Insert_601</t>
  </si>
  <si>
    <t>Price_BOM_L_Insert_602</t>
  </si>
  <si>
    <t>Price_BOM_L_Insert_603</t>
  </si>
  <si>
    <t>Price_BOM_L_Insert_604</t>
  </si>
  <si>
    <t>Price_BOM_L_Insert_605</t>
  </si>
  <si>
    <t>Price_BOM_L_Insert_606</t>
  </si>
  <si>
    <t>Price_BOM_L_Insert_607</t>
  </si>
  <si>
    <t>Price_BOM_L_Insert_608</t>
  </si>
  <si>
    <t>Price_BOM_L_Insert_609</t>
  </si>
  <si>
    <t>Price_BOM_L_Insert_610</t>
  </si>
  <si>
    <t>Price_BOM_L_Insert_611</t>
  </si>
  <si>
    <t>Price_BOM_L_Insert_612</t>
  </si>
  <si>
    <t>Price_BOM_L_Insert_613</t>
  </si>
  <si>
    <t>Price_BOM_L_Insert_614</t>
  </si>
  <si>
    <t>Price_BOM_L_Insert_615</t>
  </si>
  <si>
    <t>Price_BOM_L_Insert_616</t>
  </si>
  <si>
    <t>Price_BOM_L_Insert_617</t>
  </si>
  <si>
    <t>Price_BOM_L_Insert_618</t>
  </si>
  <si>
    <t>Price_BOM_L_Insert_619</t>
  </si>
  <si>
    <t>Price_BOM_L_Insert_620</t>
  </si>
  <si>
    <t>Price_BOM_L_Insert_621</t>
  </si>
  <si>
    <t>Price_BOM_L_Insert_622</t>
  </si>
  <si>
    <t>Price_BOM_L_Insert_623</t>
  </si>
  <si>
    <t>Price_BOM_L_Insert_624</t>
  </si>
  <si>
    <t>Price_BOM_L_Insert_625</t>
  </si>
  <si>
    <t>Price_BOM_L_Insert_626</t>
  </si>
  <si>
    <t>Price_BOM_L_Insert_627</t>
  </si>
  <si>
    <t>Price_BOM_L_Insert_628</t>
  </si>
  <si>
    <t>Price_BOM_L_Insert_629</t>
  </si>
  <si>
    <t>Price_BOM_L_Insert_630</t>
  </si>
  <si>
    <t>Price_BOM_L_Insert_631</t>
  </si>
  <si>
    <t>Price_BOM_L_Insert_632</t>
  </si>
  <si>
    <t>Price_BOM_L_Insert_633</t>
  </si>
  <si>
    <t>Price_BOM_L_Insert_634</t>
  </si>
  <si>
    <t>Price_BOM_L_Insert_635</t>
  </si>
  <si>
    <t>Price_BOM_L_Insert_636</t>
  </si>
  <si>
    <t>Price_BOM_L_Insert_637</t>
  </si>
  <si>
    <t>Price_BOM_L_Insert_638</t>
  </si>
  <si>
    <t>Price_BOM_L_Insert_639</t>
  </si>
  <si>
    <t>Price_BOM_L_Insert_640</t>
  </si>
  <si>
    <t>Price_BOM_L_Insert_641</t>
  </si>
  <si>
    <t>Price_BOM_L_Insert_642</t>
  </si>
  <si>
    <t>Price_BOM_L_Insert_643</t>
  </si>
  <si>
    <t>Price_BOM_L_Insert_644</t>
  </si>
  <si>
    <t>Price_BOM_L_Insert_645</t>
  </si>
  <si>
    <t>Price_BOM_L_Insert_646</t>
  </si>
  <si>
    <t>Price_BOM_L_Insert_647</t>
  </si>
  <si>
    <t>Price_BOM_L_Insert_648</t>
  </si>
  <si>
    <t>Price_BOM_L_Insert_649</t>
  </si>
  <si>
    <t>Price_BOM_L_Insert_650</t>
  </si>
  <si>
    <t>Price_BOM_L_Insert_651</t>
  </si>
  <si>
    <t>Price_BOM_L_Insert_652</t>
  </si>
  <si>
    <t>Price_BOM_L_Insert_653</t>
  </si>
  <si>
    <t>Price_BOM_L_Insert_654</t>
  </si>
  <si>
    <t>Price_BOM_L_Insert_655</t>
  </si>
  <si>
    <t>Price_BOM_L_Insert_656</t>
  </si>
  <si>
    <t>Price_BOM_L_Insert_657</t>
  </si>
  <si>
    <t>Price_BOM_L_Insert_658</t>
  </si>
  <si>
    <t>Price_BOM_L_Insert_659</t>
  </si>
  <si>
    <t>Price_BOM_L_Insert_660</t>
  </si>
  <si>
    <t>Price_BOM_L_Insert_661</t>
  </si>
  <si>
    <t>Price_BOM_L_Insert_662</t>
  </si>
  <si>
    <t>Price_BOM_L_Insert_663</t>
  </si>
  <si>
    <t>Price_BOM_L_Insert_664</t>
  </si>
  <si>
    <t>Price_BOM_L_Insert_665</t>
  </si>
  <si>
    <t>Price_BOM_L_Insert_666</t>
  </si>
  <si>
    <t>Price_BOM_L_Insert_667</t>
  </si>
  <si>
    <t>Price_BOM_L_Insert_668</t>
  </si>
  <si>
    <t>Price_BOM_L_Insert_669</t>
  </si>
  <si>
    <t>Price_BOM_L_Insert_670</t>
  </si>
  <si>
    <t>Price_BOM_L_Insert_671</t>
  </si>
  <si>
    <t>Price_BOM_L_Insert_672</t>
  </si>
  <si>
    <t>Price_BOM_L_Insert_673</t>
  </si>
  <si>
    <t>Price_BOM_L_Insert_674</t>
  </si>
  <si>
    <t>Price_BOM_L_Insert_675</t>
  </si>
  <si>
    <t>Price_BOM_L_Insert_676</t>
  </si>
  <si>
    <t>Price_BOM_L_Insert_677</t>
  </si>
  <si>
    <t>Price_BOM_L_Insert_678</t>
  </si>
  <si>
    <t>Price_BOM_L_Insert_679</t>
  </si>
  <si>
    <t>Price_BOM_L_Insert_680</t>
  </si>
  <si>
    <t>Price_BOM_L_Insert_681</t>
  </si>
  <si>
    <t>Price_BOM_L_Insert_682</t>
  </si>
  <si>
    <t>Price_BOM_L_Insert_683</t>
  </si>
  <si>
    <t>Price_BOM_L_Insert_684</t>
  </si>
  <si>
    <t>Price_BOM_L_Insert_685</t>
  </si>
  <si>
    <t>Price_BOM_L_Insert_686</t>
  </si>
  <si>
    <t>Price_BOM_L_Insert_687</t>
  </si>
  <si>
    <t>Price_BOM_L_Insert_688</t>
  </si>
  <si>
    <t>Price_BOM_L_Insert_689</t>
  </si>
  <si>
    <t>Price_BOM_L_Insert_690</t>
  </si>
  <si>
    <t>Price_BOM_L_Insert_691</t>
  </si>
  <si>
    <t>Price_BOM_L_Insert_692</t>
  </si>
  <si>
    <t>Price_BOM_L_Insert_693</t>
  </si>
  <si>
    <t>Price_BOM_L_Insert_694</t>
  </si>
  <si>
    <t>Price_BOM_L_Insert_695</t>
  </si>
  <si>
    <t>Price_BOM_L_Insert_696</t>
  </si>
  <si>
    <t>Price_BOM_L_Insert_697</t>
  </si>
  <si>
    <t>Price_BOM_L_Insert_698</t>
  </si>
  <si>
    <t>Price_BOM_L_Insert_699</t>
  </si>
  <si>
    <t>Price_BOM_L_Insert_700</t>
  </si>
  <si>
    <t>Price_BOM_L_Insert_701</t>
  </si>
  <si>
    <t>Price_BOM_L_Insert_702</t>
  </si>
  <si>
    <t>Price_BOM_L_Insert_703</t>
  </si>
  <si>
    <t>Price_BOM_L_Insert_704</t>
  </si>
  <si>
    <t>Price_BOM_L_Insert_705</t>
  </si>
  <si>
    <t>Price_BOM_L_Insert_706</t>
  </si>
  <si>
    <t>Price_BOM_L_Insert_707</t>
  </si>
  <si>
    <t>Price_BOM_L_Insert_708</t>
  </si>
  <si>
    <t>Price_BOM_L_Insert_709</t>
  </si>
  <si>
    <t>Price_BOM_L_Insert_710</t>
  </si>
  <si>
    <t>Price_BOM_L_Insert_711</t>
  </si>
  <si>
    <t>Price_BOM_L_Insert_712</t>
  </si>
  <si>
    <t>Price_BOM_L_Insert_713</t>
  </si>
  <si>
    <t>Price_BOM_L_Insert_714</t>
  </si>
  <si>
    <t>Price_BOM_L_Insert_715</t>
  </si>
  <si>
    <t>Price_BOM_L_Insert_716</t>
  </si>
  <si>
    <t>Price_BOM_L_Insert_717</t>
  </si>
  <si>
    <t>Price_BOM_L_Insert_718</t>
  </si>
  <si>
    <t>Price_BOM_L_Insert_719</t>
  </si>
  <si>
    <t>Price_BOM_L_Insert_720</t>
  </si>
  <si>
    <t>Price_BOM_L_Insert_721</t>
  </si>
  <si>
    <t>Price_BOM_L_Insert_722</t>
  </si>
  <si>
    <t>Price_BOM_L_Insert_723</t>
  </si>
  <si>
    <t>Price_BOM_L_Insert_724</t>
  </si>
  <si>
    <t>Price_BOM_L_Insert_725</t>
  </si>
  <si>
    <t>Price_BOM_L_Insert_726</t>
  </si>
  <si>
    <t>Price_BOM_L_Insert_727</t>
  </si>
  <si>
    <t>Price_BOM_L_Insert_728</t>
  </si>
  <si>
    <t>Price_BOM_L_Insert_729</t>
  </si>
  <si>
    <t>Price_BOM_L_Insert_730</t>
  </si>
  <si>
    <t>Price_BOM_L_Insert_731</t>
  </si>
  <si>
    <t>Price_BOM_L_Insert_732</t>
  </si>
  <si>
    <t>Price_BOM_L_Insert_733</t>
  </si>
  <si>
    <t>Price_BOM_L_Insert_734</t>
  </si>
  <si>
    <t>Price_BOM_L_Insert_735</t>
  </si>
  <si>
    <t>Price_BOM_L_Insert_736</t>
  </si>
  <si>
    <t>Price_BOM_L_Insert_737</t>
  </si>
  <si>
    <t>Price_BOM_L_Insert_738</t>
  </si>
  <si>
    <t>Price_BOM_L_Insert_739</t>
  </si>
  <si>
    <t>Price_BOM_L_Insert_740</t>
  </si>
  <si>
    <t>Price_BOM_L_Insert_741</t>
  </si>
  <si>
    <t>Price_BOM_L_Insert_742</t>
  </si>
  <si>
    <t>Price_BOM_L_Insert_743</t>
  </si>
  <si>
    <t>Price_BOM_L_Insert_744</t>
  </si>
  <si>
    <t>Price_BOM_L_Insert_745</t>
  </si>
  <si>
    <t>Price_BOM_L_Insert_746</t>
  </si>
  <si>
    <t>Price_BOM_L_Insert_747</t>
  </si>
  <si>
    <t>Price_BOM_L_Insert_748</t>
  </si>
  <si>
    <t>Price_BOM_L_Insert_749</t>
  </si>
  <si>
    <t>Price_BOM_L_Insert_750</t>
  </si>
  <si>
    <t>Price_BOM_L_Insert_751</t>
  </si>
  <si>
    <t>Price_BOM_L_Insert_752</t>
  </si>
  <si>
    <t>Price_BOM_L_Insert_753</t>
  </si>
  <si>
    <t>:213JM:215JM:</t>
  </si>
  <si>
    <t>Can not build this pump!</t>
  </si>
  <si>
    <t>A100509</t>
  </si>
  <si>
    <t>LT025</t>
  </si>
  <si>
    <t>Price_BOM_L_Insert_754</t>
  </si>
  <si>
    <t>Price_BOM_L_Insert_755</t>
  </si>
  <si>
    <t>Price_BOM_L_Insert_756</t>
  </si>
  <si>
    <t>Price_BOM_L_Insert_757</t>
  </si>
  <si>
    <t>Price_BOM_L_Insert_758</t>
  </si>
  <si>
    <t>Price_BOM_L_Insert_759</t>
  </si>
  <si>
    <t>Price_BOM_L_Insert_760</t>
  </si>
  <si>
    <t>Price_BOM_L_Insert_761</t>
  </si>
  <si>
    <t>Price_BOM_L_Insert_762</t>
  </si>
  <si>
    <t>Price_BOM_L_Insert_763</t>
  </si>
  <si>
    <t>Price_BOM_L_Insert_764</t>
  </si>
  <si>
    <t>Refer to Master Seal List for Material Selection</t>
  </si>
  <si>
    <t>Z:\Lbom-ES_SleevesExport.xml</t>
  </si>
  <si>
    <t>Price_BOM_L_Sleeves</t>
  </si>
  <si>
    <t>seal size</t>
  </si>
  <si>
    <t>sleeve material</t>
  </si>
  <si>
    <t>part number</t>
  </si>
  <si>
    <t>Sort</t>
  </si>
  <si>
    <t>SlvMatl_None</t>
  </si>
  <si>
    <t>No Sleeve (sleeveless)</t>
  </si>
  <si>
    <t>:MechSealType21:MechSealType2:</t>
  </si>
  <si>
    <t>NA</t>
  </si>
  <si>
    <t>:LC:LCV:</t>
  </si>
  <si>
    <t>A100545</t>
  </si>
  <si>
    <t>Adder for Type LC X0 sleeve</t>
  </si>
  <si>
    <t>SlvMatl_Bronze</t>
  </si>
  <si>
    <t>Bronze, III932, C89835</t>
  </si>
  <si>
    <t>91843842</t>
  </si>
  <si>
    <t>:V:X:</t>
  </si>
  <si>
    <t>A100546</t>
  </si>
  <si>
    <t>Adder for Type LC X3 sleeve, B mtrl</t>
  </si>
  <si>
    <t>SlvMatl_SS_AISI-303</t>
  </si>
  <si>
    <t>SS AISI-303</t>
  </si>
  <si>
    <t>91843844</t>
  </si>
  <si>
    <t>A100549</t>
  </si>
  <si>
    <t>Adder for Type LC X3 sleeve, H303 mtrl</t>
  </si>
  <si>
    <t>LT067</t>
  </si>
  <si>
    <t>:MechSealDoubleType21:MechSealDoubleType2:MechSealType21S:MechSealType1Unbal:Opt_Packing:</t>
  </si>
  <si>
    <t>91843618</t>
  </si>
  <si>
    <t>:LC:</t>
  </si>
  <si>
    <t>:F:I:Z:</t>
  </si>
  <si>
    <t>A100553</t>
  </si>
  <si>
    <t>Adder for Type LC X3 sleeve, B mtrl, double seal</t>
  </si>
  <si>
    <t>LT068</t>
  </si>
  <si>
    <t>91843625</t>
  </si>
  <si>
    <t>A100556</t>
  </si>
  <si>
    <t>Adder for Type LC X3 sleeve, H303 mtrl, double seal</t>
  </si>
  <si>
    <t>91866775</t>
  </si>
  <si>
    <t>A100560</t>
  </si>
  <si>
    <t>Adder for Type LC X3 sleeve, B mtrl, with balanced seal</t>
  </si>
  <si>
    <t>A100563</t>
  </si>
  <si>
    <t>Adder for Type LC X3 sleeve, H303 mtrl, with balanced seal</t>
  </si>
  <si>
    <t>SlvMatl_SS_AISI-416_Hardened</t>
  </si>
  <si>
    <t>SS AISI-416 (hard)</t>
  </si>
  <si>
    <t>A100567</t>
  </si>
  <si>
    <t>Adder for Type LC X3 sleeve, H416 (hardened) mtrl</t>
  </si>
  <si>
    <t>:MechSealType21S:MechSealType1Unbal:MechSealDoubleType2:Opt_Packing:</t>
  </si>
  <si>
    <t>91843687</t>
  </si>
  <si>
    <t>:LF:LFE:</t>
  </si>
  <si>
    <t>:A:B:MLEH:</t>
  </si>
  <si>
    <t>A100568</t>
  </si>
  <si>
    <t>Adder for Type LF X3 sleeve, B mtrl</t>
  </si>
  <si>
    <t>91843690</t>
  </si>
  <si>
    <t>A100571</t>
  </si>
  <si>
    <t>Adder for Type LF X3 sleeve, H303 mtrl</t>
  </si>
  <si>
    <t>91843692</t>
  </si>
  <si>
    <t>A100575</t>
  </si>
  <si>
    <t>Adder for Type LF X3 sleeve, H416 (hardened) mtrl</t>
  </si>
  <si>
    <t>91866774</t>
  </si>
  <si>
    <t>A100576</t>
  </si>
  <si>
    <t>Adder for Type LF X3 sleeve, B mtrl, with balanced seal</t>
  </si>
  <si>
    <t>A100579</t>
  </si>
  <si>
    <t>Adder for Type LF X3 sleeve, H303 mtrl, with balanced seal</t>
  </si>
  <si>
    <t>:MechSealType21S:MechSealType1Unbal:MechSealDoubleType1:</t>
  </si>
  <si>
    <t>91843803</t>
  </si>
  <si>
    <t>A100583</t>
  </si>
  <si>
    <t>Adder for Type LC X4 sleeve, B mtrl</t>
  </si>
  <si>
    <t>91843804</t>
  </si>
  <si>
    <t>A100586</t>
  </si>
  <si>
    <t>Adder for Type LC X4 sleeve, H303 mtrl</t>
  </si>
  <si>
    <t>:MechSealType21S:MechSealType1Unbal:MechSealDoubleType1:Opt_Packing:</t>
  </si>
  <si>
    <t>91843632</t>
  </si>
  <si>
    <t>:LC:LCV:LF:LFE:</t>
  </si>
  <si>
    <t>:G:K:A:B:MLEH:</t>
  </si>
  <si>
    <t>A100590</t>
  </si>
  <si>
    <t>Adder for Type L X4 sleeve, B mtrl</t>
  </si>
  <si>
    <t>91843636</t>
  </si>
  <si>
    <t>A100593</t>
  </si>
  <si>
    <t>Adder for Type L X4 sleeve, H303 mtrl</t>
  </si>
  <si>
    <t>91866776</t>
  </si>
  <si>
    <t>A100597</t>
  </si>
  <si>
    <t>Adder for Type L X4 sleeve, B mtrl, with balanced seal</t>
  </si>
  <si>
    <t>A100600</t>
  </si>
  <si>
    <t>Adder for Type L X4 sleeve, H303 mtrl, with balanced seal</t>
  </si>
  <si>
    <t>91843638</t>
  </si>
  <si>
    <t>A100604</t>
  </si>
  <si>
    <t>Adder for Type L X4 sleeve, H416 (hardened) mtrl</t>
  </si>
  <si>
    <t>91843858</t>
  </si>
  <si>
    <t>A100605</t>
  </si>
  <si>
    <t>Adder for Type LC XA sleeve, B mtrl</t>
  </si>
  <si>
    <t>Drag</t>
  </si>
  <si>
    <t>91843859</t>
  </si>
  <si>
    <t>A100608</t>
  </si>
  <si>
    <t>Adder for Type LC XA sleeve, H303 mtrl</t>
  </si>
  <si>
    <t>91843812</t>
  </si>
  <si>
    <t>A100612</t>
  </si>
  <si>
    <t>Adder for Type L XA sleeve, B mtrl</t>
  </si>
  <si>
    <t>91843814</t>
  </si>
  <si>
    <t>A100615</t>
  </si>
  <si>
    <t>Adder for Type L XA sleeve, H303 mtrl</t>
  </si>
  <si>
    <t>91866777</t>
  </si>
  <si>
    <t>A100619</t>
  </si>
  <si>
    <t>Adder for Type L XA sleeve, B mtrl, with balanced seal</t>
  </si>
  <si>
    <t>A100622</t>
  </si>
  <si>
    <t>Adder for Type L XA sleeve, H303 mtrl, with balanced seal</t>
  </si>
  <si>
    <t>91843816</t>
  </si>
  <si>
    <t>A100626</t>
  </si>
  <si>
    <t>Adder for Type L XA sleeve, H416 (hardened) mtrl</t>
  </si>
  <si>
    <t>91843739</t>
  </si>
  <si>
    <t>:LC:LCV:LF:</t>
  </si>
  <si>
    <t>:B:L:N:</t>
  </si>
  <si>
    <t>A100627</t>
  </si>
  <si>
    <t>Adder for Type L X5 sleeve, B mtrl</t>
  </si>
  <si>
    <t>91843740</t>
  </si>
  <si>
    <t>A100630</t>
  </si>
  <si>
    <t>Adder for Type L X5 sleeve, H303 mtrl</t>
  </si>
  <si>
    <t>:MechSealDoubleType1:Opt_Packing:</t>
  </si>
  <si>
    <t>91843724</t>
  </si>
  <si>
    <t>A100634</t>
  </si>
  <si>
    <t>Adder for Type L X5 sleeve, B mtrl, double seal</t>
  </si>
  <si>
    <t>91843726</t>
  </si>
  <si>
    <t>A100637</t>
  </si>
  <si>
    <t>Adder for Type L X5 sleeve, H303 mtrl, double seal</t>
  </si>
  <si>
    <t>91843727</t>
  </si>
  <si>
    <t>A100641</t>
  </si>
  <si>
    <t>Adder for Type L X5 sleeve, H416 (hardened) mtrl</t>
  </si>
  <si>
    <t>91864234</t>
  </si>
  <si>
    <t>A100642</t>
  </si>
  <si>
    <t>Adder for Type L X5 sleeve, B mtrl, with balanced seal</t>
  </si>
  <si>
    <t>91866772</t>
  </si>
  <si>
    <t>A100645</t>
  </si>
  <si>
    <t>Adder for Type L X5 sleeve, H303 mtrl, with balanced seal</t>
  </si>
  <si>
    <t>91843757</t>
  </si>
  <si>
    <t>:LF:</t>
  </si>
  <si>
    <t>:B:</t>
  </si>
  <si>
    <t>A100649</t>
  </si>
  <si>
    <t>Adder for Type LF X6 sleeve, B mtrl</t>
  </si>
  <si>
    <t>91843759</t>
  </si>
  <si>
    <t>A100652</t>
  </si>
  <si>
    <t>Adder for Type LF X6 sleeve, H303 mtrl</t>
  </si>
  <si>
    <t>91843744</t>
  </si>
  <si>
    <t>A100656</t>
  </si>
  <si>
    <t>Adder for Type LF X6 sleeve, B mtrl, double seal</t>
  </si>
  <si>
    <t>91843747</t>
  </si>
  <si>
    <t>A100659</t>
  </si>
  <si>
    <t>Adder for Type LF X6 sleeve, H303 mtrl, double seal</t>
  </si>
  <si>
    <t>91843748</t>
  </si>
  <si>
    <t>A100663</t>
  </si>
  <si>
    <t>Adder for Type LF X6 sleeve, H416 (hardened) mtrl</t>
  </si>
  <si>
    <t>:MechSealDoubleType2:Opt_Packing:</t>
  </si>
  <si>
    <t>91843791</t>
  </si>
  <si>
    <t>A100664</t>
  </si>
  <si>
    <t>Adder for Type LF X8 sleeve, B mtrl</t>
  </si>
  <si>
    <t>91843794</t>
  </si>
  <si>
    <t>A100667</t>
  </si>
  <si>
    <t>Adder for Type LF X8 sleeve, H303 mtrl</t>
  </si>
  <si>
    <t>91843795</t>
  </si>
  <si>
    <t>A100671</t>
  </si>
  <si>
    <t>Adder for Type LF X8 sleeve, H416 (hardened) mtrl</t>
  </si>
  <si>
    <t>SLEEVE B/M,L,84 BRZ 2B</t>
  </si>
  <si>
    <t>Price_BOM_L_RecircLines</t>
  </si>
  <si>
    <t>RecircLineMaterial</t>
  </si>
  <si>
    <t>Recirculation Lines</t>
  </si>
  <si>
    <t>Price_BOM_L_RecircLines_1</t>
  </si>
  <si>
    <t>RecirculationLines_None</t>
  </si>
  <si>
    <t>No Recirc lines</t>
  </si>
  <si>
    <t>n/a</t>
  </si>
  <si>
    <t>A100673</t>
  </si>
  <si>
    <t>Price_BOM_L_RecircLines_2</t>
  </si>
  <si>
    <t>Price_BOM_L_RecircLines_3</t>
  </si>
  <si>
    <t>Price_BOM_L_RecircLines_4</t>
  </si>
  <si>
    <t>Price_BOM_L_RecircLines_5</t>
  </si>
  <si>
    <t>Price_BOM_L_RecircLines_6</t>
  </si>
  <si>
    <t>Price_BOM_L_RecircLines_7</t>
  </si>
  <si>
    <t>Price_BOM_L_RecircLines_8</t>
  </si>
  <si>
    <t>RecirculationLines_NylonTubing_BrassFittings</t>
  </si>
  <si>
    <t>Nylon Tubing with Brass Fittings</t>
  </si>
  <si>
    <t>91847438</t>
  </si>
  <si>
    <t>A100674</t>
  </si>
  <si>
    <t>Price_BOM_L_RecircLines_9</t>
  </si>
  <si>
    <t>Price_BOM_L_RecircLines_10</t>
  </si>
  <si>
    <t>Price_BOM_L_RecircLines_11</t>
  </si>
  <si>
    <t>Price_BOM_L_RecircLines_12</t>
  </si>
  <si>
    <t>Price_BOM_L_RecircLines_13</t>
  </si>
  <si>
    <t>Price_BOM_L_RecircLines_14</t>
  </si>
  <si>
    <t>Price_BOM_L_RecircLines_15</t>
  </si>
  <si>
    <t>RecirculationLines_CopperTubing_BrassFittings</t>
  </si>
  <si>
    <t>Copper Tubing with Brass Fittings</t>
  </si>
  <si>
    <t>A100675</t>
  </si>
  <si>
    <t>Price_BOM_L_RecircLines_16</t>
  </si>
  <si>
    <t>Price_BOM_L_RecircLines_17</t>
  </si>
  <si>
    <t>Price_BOM_L_RecircLines_18</t>
  </si>
  <si>
    <t>Price_BOM_L_RecircLines_19</t>
  </si>
  <si>
    <t>Price_BOM_L_RecircLines_20</t>
  </si>
  <si>
    <t>Price_BOM_L_RecircLines_21</t>
  </si>
  <si>
    <t>Price_BOM_L_RecircLines_22</t>
  </si>
  <si>
    <t>RecirculationLines_SSTubing_SSFittings</t>
  </si>
  <si>
    <t>Stainless Steel Tubing and Fittings</t>
  </si>
  <si>
    <t>91864817</t>
  </si>
  <si>
    <t>A100676</t>
  </si>
  <si>
    <t>Price_BOM_L_RecircLines_23</t>
  </si>
  <si>
    <t>Price_BOM_L_RecircLines_24</t>
  </si>
  <si>
    <t>Price_BOM_L_RecircLines_25</t>
  </si>
  <si>
    <t>Price_BOM_L_RecircLines_26</t>
  </si>
  <si>
    <t>Price_BOM_L_RecircLines_27</t>
  </si>
  <si>
    <t>Price_BOM_L_RecircLines_28</t>
  </si>
  <si>
    <t>C:\PSDexports\LCV-StandElbowExport.xml</t>
  </si>
  <si>
    <t>PSD v1.2</t>
  </si>
  <si>
    <t>Price_BOM_L_ElbowStand</t>
  </si>
  <si>
    <t>Stand</t>
  </si>
  <si>
    <t>SuctionConnection</t>
  </si>
  <si>
    <t>Baseplates</t>
  </si>
  <si>
    <t>Suction Connection</t>
  </si>
  <si>
    <t>Elbow</t>
  </si>
  <si>
    <t>boms</t>
  </si>
  <si>
    <t>Not the Price</t>
  </si>
  <si>
    <t>Not the PriceType</t>
  </si>
  <si>
    <t>Price: Cost Formula</t>
  </si>
  <si>
    <t>Price Comment</t>
  </si>
  <si>
    <t>Weight (lbs)</t>
  </si>
  <si>
    <t>Price_BOM_L_ElbowStand_001</t>
  </si>
  <si>
    <t>PumpStand_CI</t>
  </si>
  <si>
    <t>F1</t>
  </si>
  <si>
    <t>none</t>
  </si>
  <si>
    <t>A100702</t>
  </si>
  <si>
    <t>Priced</t>
  </si>
  <si>
    <t>Price Adder for LCV F1 stand with no elbow</t>
  </si>
  <si>
    <t>LT193</t>
  </si>
  <si>
    <t>Price_BOM_L_ElbowStand_002</t>
  </si>
  <si>
    <t>2 LR</t>
  </si>
  <si>
    <t>2" x 2" LR</t>
  </si>
  <si>
    <t>A100678</t>
  </si>
  <si>
    <t>Price Adder for LCV F1 stand with 2" x 2" LR</t>
  </si>
  <si>
    <t>Price_BOM_L_ElbowStand_003</t>
  </si>
  <si>
    <t>3" x 2"</t>
  </si>
  <si>
    <t>A100680</t>
  </si>
  <si>
    <t>Price Adder for LCV F1 stand with 3" x 2"</t>
  </si>
  <si>
    <t>Price_BOM_L_ElbowStand_004</t>
  </si>
  <si>
    <t>:12501-LCV:12507-LCV:12709-LCV:</t>
  </si>
  <si>
    <t>Price_BOM_L_ElbowStand_005</t>
  </si>
  <si>
    <t>Price_BOM_L_ElbowStand_006</t>
  </si>
  <si>
    <t>Price_BOM_L_ElbowStand_007</t>
  </si>
  <si>
    <t>:15509-LCV:15705-LCV:15951-LCV:15955-LCV:15959-LCV:</t>
  </si>
  <si>
    <t>Price_BOM_L_ElbowStand_008</t>
  </si>
  <si>
    <t>Price_BOM_L_ElbowStand_009</t>
  </si>
  <si>
    <t>Price_BOM_L_ElbowStand_010</t>
  </si>
  <si>
    <t>:20501-LCV:20709-LCV:20953-LCV:20121-LCV:</t>
  </si>
  <si>
    <t>Price_BOM_L_ElbowStand_012</t>
  </si>
  <si>
    <t>3" x 3"</t>
  </si>
  <si>
    <t>A100682</t>
  </si>
  <si>
    <t>Price Adder for LCV F1 stand with 3" x 3"</t>
  </si>
  <si>
    <t>LT192</t>
  </si>
  <si>
    <t>Price_BOM_L_ElbowStand_013</t>
  </si>
  <si>
    <t>4 LR</t>
  </si>
  <si>
    <t>4" x 4" LR</t>
  </si>
  <si>
    <t>A100686</t>
  </si>
  <si>
    <t>Price Adder for LCV F1 stand with 4" x 4" LR</t>
  </si>
  <si>
    <t>Price_BOM_L_ElbowStand_014</t>
  </si>
  <si>
    <t>5" x 3"</t>
  </si>
  <si>
    <t>A100687</t>
  </si>
  <si>
    <t>Price Adder for LCV F1 stand with 5" x 3"</t>
  </si>
  <si>
    <t>Price_BOM_L_ElbowStand_015</t>
  </si>
  <si>
    <t>5" x 4"</t>
  </si>
  <si>
    <t>A100688</t>
  </si>
  <si>
    <t>Price Adder for LCV F1 stand with 5" x 4"</t>
  </si>
  <si>
    <t>Price_BOM_L_ElbowStand_016</t>
  </si>
  <si>
    <t>6" x 3"</t>
  </si>
  <si>
    <t>A100692</t>
  </si>
  <si>
    <t>Price Adder for LCV F1 stand with 6" x 3"</t>
  </si>
  <si>
    <t>Price_BOM_L_ElbowStand_017</t>
  </si>
  <si>
    <t>6" x 4"</t>
  </si>
  <si>
    <t>A100693</t>
  </si>
  <si>
    <t>Price Adder for LCV F1 stand with 6" x 4"</t>
  </si>
  <si>
    <t>Price_BOM_L_ElbowStand_018</t>
  </si>
  <si>
    <t>3 LR</t>
  </si>
  <si>
    <t>3" x 2.5" LR</t>
  </si>
  <si>
    <t>A100681</t>
  </si>
  <si>
    <t>Price Adder for LCV F1 stand with 3" x 2.5" LR</t>
  </si>
  <si>
    <t>Price_BOM_L_ElbowStand_019</t>
  </si>
  <si>
    <t>4" x 3" LR</t>
  </si>
  <si>
    <t>A100684</t>
  </si>
  <si>
    <t>Price Adder for LCV F1 stand with 4" x 3" LR</t>
  </si>
  <si>
    <t>Price_BOM_L_ElbowStand_020</t>
  </si>
  <si>
    <t>5 LR</t>
  </si>
  <si>
    <t>5" x 4" LR</t>
  </si>
  <si>
    <t>A100689</t>
  </si>
  <si>
    <t>Price Adder for LCV F1 stand with 5" x 4" LR</t>
  </si>
  <si>
    <t>Price_BOM_L_ElbowStand_021</t>
  </si>
  <si>
    <t>6 LR</t>
  </si>
  <si>
    <t>6" x 4" LR</t>
  </si>
  <si>
    <t>A100694</t>
  </si>
  <si>
    <t>Price Adder for LCV F1 stand with 6" x 4" LR</t>
  </si>
  <si>
    <t>LT194</t>
  </si>
  <si>
    <t>Price_BOM_L_ElbowStand_022</t>
  </si>
  <si>
    <t>:25707-LCV:25957-LCV:25123-LCV:</t>
  </si>
  <si>
    <t>Price_BOM_L_ElbowStand_024</t>
  </si>
  <si>
    <t>3" x 3" LR</t>
  </si>
  <si>
    <t>A100683</t>
  </si>
  <si>
    <t>Price Adder for LCV F1 stand with 3" x 3" LR</t>
  </si>
  <si>
    <t>Price_BOM_L_ElbowStand_025</t>
  </si>
  <si>
    <t>Price_BOM_L_ElbowStand_026</t>
  </si>
  <si>
    <t>PumpStand_Steel_F2</t>
  </si>
  <si>
    <t>F2</t>
  </si>
  <si>
    <t>A100705</t>
  </si>
  <si>
    <t>Price Adder for LCV F2 stand with 6" x 3"</t>
  </si>
  <si>
    <t>Price_BOM_L_ElbowStand_027</t>
  </si>
  <si>
    <t>:30707-LCV:30957-LCV:30121-LCV:30127-LCV:30157-LCV:</t>
  </si>
  <si>
    <t>Price_BOM_L_ElbowStand_028</t>
  </si>
  <si>
    <t>4" x 4"</t>
  </si>
  <si>
    <t>A100685</t>
  </si>
  <si>
    <t>Price Adder for LCV F1 stand with 4" x 4"</t>
  </si>
  <si>
    <t>Price_BOM_L_ElbowStand_029</t>
  </si>
  <si>
    <t>Price_BOM_L_ElbowStand_030</t>
  </si>
  <si>
    <t>Price_BOM_L_ElbowStand_031</t>
  </si>
  <si>
    <t>Price_BOM_L_ElbowStand_032</t>
  </si>
  <si>
    <t>8" x 4"</t>
  </si>
  <si>
    <t>A100699</t>
  </si>
  <si>
    <t>Price Adder for LCV F1 stand with 8" x 4"</t>
  </si>
  <si>
    <t>Price_BOM_L_ElbowStand_033</t>
  </si>
  <si>
    <t>Price_BOM_L_ElbowStand_034</t>
  </si>
  <si>
    <t>Price_BOM_L_ElbowStand_035</t>
  </si>
  <si>
    <t>:40707-LCV:40957-LCV:40959-LCV:40129-LCV:4012A-LCV:</t>
  </si>
  <si>
    <t>Price_BOM_L_ElbowStand_036</t>
  </si>
  <si>
    <t>:40707-LCV:40957-LCV:40959-LCV:40129-LCV:4012A-LCV:40157-LCV:</t>
  </si>
  <si>
    <t>A100713</t>
  </si>
  <si>
    <t>Price Adder for LCV F2 stand with no elbow</t>
  </si>
  <si>
    <t>Price_BOM_L_ElbowStand_037</t>
  </si>
  <si>
    <t>5" x 5"</t>
  </si>
  <si>
    <t>A100690</t>
  </si>
  <si>
    <t>Price Adder for LCV F1 stand with 5" x 5"</t>
  </si>
  <si>
    <t>Price_BOM_L_ElbowStand_038</t>
  </si>
  <si>
    <t>5" x 5" LR</t>
  </si>
  <si>
    <t>A100691</t>
  </si>
  <si>
    <t>Price Adder for LCV F1 stand with 5" x 5" LR</t>
  </si>
  <si>
    <t>Price_BOM_L_ElbowStand_039</t>
  </si>
  <si>
    <t>6" x 5"</t>
  </si>
  <si>
    <t>A100695</t>
  </si>
  <si>
    <t>Price Adder for LCV F1 stand with 6" x 5"</t>
  </si>
  <si>
    <t>Price_BOM_L_ElbowStand_040</t>
  </si>
  <si>
    <t>8" x 5"</t>
  </si>
  <si>
    <t>A100700</t>
  </si>
  <si>
    <t>Price Adder for LCV F1 stand with 8" x 5"</t>
  </si>
  <si>
    <t>Price_BOM_L_ElbowStand_041</t>
  </si>
  <si>
    <t>6" x 5" LR</t>
  </si>
  <si>
    <t>A100696</t>
  </si>
  <si>
    <t>Price Adder for LCV F1 stand with 6" x 5" LR</t>
  </si>
  <si>
    <t>Price_BOM_L_ElbowStand_042</t>
  </si>
  <si>
    <t>A100706</t>
  </si>
  <si>
    <t>Price Adder for LCV F2 stand with 6" x 5" LR</t>
  </si>
  <si>
    <t>Price_BOM_L_ElbowStand_043</t>
  </si>
  <si>
    <t>PumpStand_Steel_F3</t>
  </si>
  <si>
    <t>F3</t>
  </si>
  <si>
    <t>A100721</t>
  </si>
  <si>
    <t>Price Adder for LCV F3 stand with 8" x 5"</t>
  </si>
  <si>
    <t>Price_BOM_L_ElbowStand_044</t>
  </si>
  <si>
    <t>A100720</t>
  </si>
  <si>
    <t>Price Adder for LCV F3 stand with 6" x 5" LR</t>
  </si>
  <si>
    <t>Price_BOM_L_ElbowStand_045</t>
  </si>
  <si>
    <t>:50957-LCV:50123-LCV:</t>
  </si>
  <si>
    <t>Price_BOM_L_ElbowStand_046</t>
  </si>
  <si>
    <t>:50957-LCV:50123-LCV:50157-LCV:</t>
  </si>
  <si>
    <t>Price_BOM_L_ElbowStand_047</t>
  </si>
  <si>
    <t>A100723</t>
  </si>
  <si>
    <t>Price Adder for LCV F3 stand with no elbow</t>
  </si>
  <si>
    <t>Price_BOM_L_ElbowStand_048</t>
  </si>
  <si>
    <t>6" x 6"</t>
  </si>
  <si>
    <t>A100697</t>
  </si>
  <si>
    <t>Price Adder for LCV F1 stand with 6" x 6"</t>
  </si>
  <si>
    <t>Price_BOM_L_ElbowStand_049</t>
  </si>
  <si>
    <t>6" x 6" LR</t>
  </si>
  <si>
    <t>A100698</t>
  </si>
  <si>
    <t>Price Adder for LCV F1 stand with 6" x 6" LR</t>
  </si>
  <si>
    <t>Price_BOM_L_ElbowStand_050</t>
  </si>
  <si>
    <t>8" x 6"</t>
  </si>
  <si>
    <t>A100701</t>
  </si>
  <si>
    <t>Price Adder for LCV F1 stand with 8" x 6"</t>
  </si>
  <si>
    <t>Price_BOM_L_ElbowStand_051</t>
  </si>
  <si>
    <t>A100707</t>
  </si>
  <si>
    <t>Price Adder for LCV F2 stand with 6" x 6"</t>
  </si>
  <si>
    <t>Price_BOM_L_ElbowStand_052</t>
  </si>
  <si>
    <t>A100708</t>
  </si>
  <si>
    <t>Price Adder for LCV F2 stand with 6" x 6" LR</t>
  </si>
  <si>
    <t>Price_BOM_L_ElbowStand_053</t>
  </si>
  <si>
    <t>A100709</t>
  </si>
  <si>
    <t>Price Adder for LCV F2 stand with 8" x 6"</t>
  </si>
  <si>
    <t>Price_BOM_L_ElbowStand_054</t>
  </si>
  <si>
    <t>8 LR</t>
  </si>
  <si>
    <t>8" x 6" LR</t>
  </si>
  <si>
    <t>A100710</t>
  </si>
  <si>
    <t>Price Adder for LCV F2 stand with 8" x 6" LR</t>
  </si>
  <si>
    <t>Price_BOM_L_ElbowStand_055</t>
  </si>
  <si>
    <t>10" x 6"</t>
  </si>
  <si>
    <t>A100716</t>
  </si>
  <si>
    <t>Price Adder for LCV F3 stand with 10" x 6"</t>
  </si>
  <si>
    <t>Price_BOM_L_ElbowStand_056</t>
  </si>
  <si>
    <t>12" x 6"</t>
  </si>
  <si>
    <t>A100719</t>
  </si>
  <si>
    <t>Price Adder for LCV F3 stand with 12" x 6"</t>
  </si>
  <si>
    <t>Price_BOM_L_ElbowStand_057</t>
  </si>
  <si>
    <t>A100722</t>
  </si>
  <si>
    <t>Price Adder for LCV F3 stand with 8" x 6" LR</t>
  </si>
  <si>
    <t>Price_BOM_L_ElbowStand_058</t>
  </si>
  <si>
    <t>:60951-LCV:60123-LCV:60157-LCV:</t>
  </si>
  <si>
    <t>Price_BOM_L_ElbowStand_059</t>
  </si>
  <si>
    <t>8" x 8"</t>
  </si>
  <si>
    <t>A100711</t>
  </si>
  <si>
    <t>Price Adder for LCV F2 stand with 8" x 8"</t>
  </si>
  <si>
    <t>Price_BOM_L_ElbowStand_060</t>
  </si>
  <si>
    <t>8" x 8" LR</t>
  </si>
  <si>
    <t>A100712</t>
  </si>
  <si>
    <t>Price Adder for LCV F2 stand with 8" x 8" LR</t>
  </si>
  <si>
    <t>Price_BOM_L_ElbowStand_061</t>
  </si>
  <si>
    <t>10 LR</t>
  </si>
  <si>
    <t>10" x 8" LR</t>
  </si>
  <si>
    <t>A100704</t>
  </si>
  <si>
    <t>Price Adder for LCV F2 stand with 10" x 8" LR</t>
  </si>
  <si>
    <t>Price_BOM_L_ElbowStand_062</t>
  </si>
  <si>
    <t>A100717</t>
  </si>
  <si>
    <t>Price Adder for LCV F3 stand with 10" x 8" LR</t>
  </si>
  <si>
    <t>Price_BOM_L_ElbowStand_063</t>
  </si>
  <si>
    <t>Price_BOM_L_ElbowStand_064</t>
  </si>
  <si>
    <t>10" x 10" LR</t>
  </si>
  <si>
    <t>A100715</t>
  </si>
  <si>
    <t>Price Adder for LCV F3 stand with 10" x 10" LR</t>
  </si>
  <si>
    <t>Price_BOM_L_ElbowStand_065</t>
  </si>
  <si>
    <t>12 LR</t>
  </si>
  <si>
    <t>12" x 10" LR</t>
  </si>
  <si>
    <t>A100718</t>
  </si>
  <si>
    <t>Price Adder for LCV F3 stand with 12" x 10" LR</t>
  </si>
  <si>
    <t>Price_BOM_L_ElbowStand_066</t>
  </si>
  <si>
    <t>Price_BOM_L_ElbowStand_067</t>
  </si>
  <si>
    <t>Price_BOM_L_ElbowStand_068</t>
  </si>
  <si>
    <t>Price_BOM_L_ElbowStand_069</t>
  </si>
  <si>
    <t>10" x 10"</t>
  </si>
  <si>
    <t>A100714</t>
  </si>
  <si>
    <t>Price Adder for LCV F3 stand with 10" x 10"</t>
  </si>
  <si>
    <t>Price_BOM_L_ElbowStand_070</t>
  </si>
  <si>
    <t>A100703</t>
  </si>
  <si>
    <t>Price Adder for LCV F2 stand with 10" x 10" LR</t>
  </si>
  <si>
    <t>Price_BOM_L_ElbowStand_071</t>
  </si>
  <si>
    <t>Price_BOM_L_ElbowStand_072</t>
  </si>
  <si>
    <t>Price_BOM_L_ElbowStand_073</t>
  </si>
  <si>
    <t>any</t>
  </si>
  <si>
    <t>A100724</t>
  </si>
  <si>
    <t>Price Adder for Special/Other on Type LCV</t>
  </si>
  <si>
    <t>Special</t>
  </si>
  <si>
    <t>Price_BOM_L_ElbowStand_074</t>
  </si>
  <si>
    <t>A100725</t>
  </si>
  <si>
    <t>Price Adder for Special/Other Stand on Type LCV</t>
  </si>
  <si>
    <t>Price_BOM_L_ElbowStand_075</t>
  </si>
  <si>
    <t>Price_BOM_L_ElbowStand_076</t>
  </si>
  <si>
    <t>Price_BOM_L_ElbowStand_077</t>
  </si>
  <si>
    <t>Price_BOM_L_ElbowStand_078</t>
  </si>
  <si>
    <t>Price_BOM_L_ElbowStand_079</t>
  </si>
  <si>
    <t>Price_BOM_L_ElbowStand_080</t>
  </si>
  <si>
    <t>Price_BOM_L_ElbowStand_081</t>
  </si>
  <si>
    <t>Price_BOM_L_ElbowStand_082</t>
  </si>
  <si>
    <t>Price_BOM_L_ElbowStand_083</t>
  </si>
  <si>
    <t>Price_BOM_L_ElbowStand_084</t>
  </si>
  <si>
    <t>Price_BOM_L_ElbowStand_086</t>
  </si>
  <si>
    <t>Price_BOM_L_ElbowStand_087</t>
  </si>
  <si>
    <t>Price_BOM_L_ElbowStand_088</t>
  </si>
  <si>
    <t>Price_BOM_L_ElbowStand_089</t>
  </si>
  <si>
    <t>Price_BOM_L_ElbowStand_090</t>
  </si>
  <si>
    <t>Price_BOM_L_ElbowStand_091</t>
  </si>
  <si>
    <t>Price_BOM_L_ElbowStand_092</t>
  </si>
  <si>
    <t>Price_BOM_L_ElbowStand_093</t>
  </si>
  <si>
    <t>Price_BOM_L_ElbowStand_094</t>
  </si>
  <si>
    <t>Price_BOM_L_ElbowStand_095</t>
  </si>
  <si>
    <t>Price_BOM_L_ElbowStand_096</t>
  </si>
  <si>
    <t>Price_BOM_L_ElbowStand_098</t>
  </si>
  <si>
    <t>Price_BOM_L_ElbowStand_099</t>
  </si>
  <si>
    <t>Price_BOM_L_ElbowStand_100</t>
  </si>
  <si>
    <t>Price_BOM_L_ElbowStand_101</t>
  </si>
  <si>
    <t>Price_BOM_L_ElbowStand_102</t>
  </si>
  <si>
    <t>Price_BOM_L_ElbowStand_103</t>
  </si>
  <si>
    <t>Price_BOM_L_ElbowStand_104</t>
  </si>
  <si>
    <t>Price_BOM_L_ElbowStand_105</t>
  </si>
  <si>
    <t>Price_BOM_L_ElbowStand_106</t>
  </si>
  <si>
    <t>Price_BOM_L_ElbowStand_107</t>
  </si>
  <si>
    <t>Price_BOM_L_ElbowStand_108</t>
  </si>
  <si>
    <t>Price_BOM_L_ElbowStand_109</t>
  </si>
  <si>
    <t>Price_BOM_L_ElbowStand_110</t>
  </si>
  <si>
    <t>Price_BOM_L_ElbowStand_111</t>
  </si>
  <si>
    <t>Price_BOM_L_ElbowStand_112</t>
  </si>
  <si>
    <t>Price_BOM_L_ElbowStand_113</t>
  </si>
  <si>
    <t>Price_BOM_L_ElbowStand_114</t>
  </si>
  <si>
    <t>Price_BOM_L_ElbowStand_115</t>
  </si>
  <si>
    <t>Price_BOM_L_ElbowStand_116</t>
  </si>
  <si>
    <t>Price_BOM_L_ElbowStand_117</t>
  </si>
  <si>
    <t>Price_BOM_L_ElbowStand_118</t>
  </si>
  <si>
    <t>Price_BOM_L_ElbowStand_119</t>
  </si>
  <si>
    <t>Price_BOM_L_ElbowStand_120</t>
  </si>
  <si>
    <t>Price_BOM_L_ElbowStand_121</t>
  </si>
  <si>
    <t>Price_BOM_L_ElbowStand_122</t>
  </si>
  <si>
    <t>Price_BOM_L_ElbowStand_123</t>
  </si>
  <si>
    <t>Price_BOM_L_ElbowStand_124</t>
  </si>
  <si>
    <t>Price_BOM_L_ElbowStand_125</t>
  </si>
  <si>
    <t>Price_BOM_L_ElbowStand_126</t>
  </si>
  <si>
    <t>Price_BOM_L_ElbowStand_127</t>
  </si>
  <si>
    <t>Price_BOM_L_ElbowStand_128</t>
  </si>
  <si>
    <t>Price_BOM_L_ElbowStand_129</t>
  </si>
  <si>
    <t>Price_BOM_L_ElbowStand_130</t>
  </si>
  <si>
    <t>Price_BOM_L_ElbowStand_131</t>
  </si>
  <si>
    <t>Price_BOM_L_ElbowStand_132</t>
  </si>
  <si>
    <t>Price_BOM_L_ElbowStand_133</t>
  </si>
  <si>
    <t>Price_BOM_L_ElbowStand_134</t>
  </si>
  <si>
    <t>Price_BOM_L_ElbowStand_135</t>
  </si>
  <si>
    <t>Price_BOM_L_ElbowStand_136</t>
  </si>
  <si>
    <t>Price_BOM_L_ElbowStand_137</t>
  </si>
  <si>
    <t>Price_BOM_L_ElbowStand_138</t>
  </si>
  <si>
    <t>Price_BOM_L_ElbowStand_139</t>
  </si>
  <si>
    <t>Price_BOM_L_ElbowStand_140</t>
  </si>
  <si>
    <t>Price_BOM_L_ElbowStand_141</t>
  </si>
  <si>
    <t>Price_BOM_L_ElbowStand_142</t>
  </si>
  <si>
    <t>Price_BOM_L_ElbowStand_143</t>
  </si>
  <si>
    <t>Price_BOM_L_ElbowStand_144</t>
  </si>
  <si>
    <t>Price_BOM_L_ElbowStand_145</t>
  </si>
  <si>
    <t>Price_BOM_L_ElbowStand_146</t>
  </si>
  <si>
    <t>Price_BOM_L_ElbowStand_147</t>
  </si>
  <si>
    <t>Price_BOM_L_ElbowStand_148</t>
  </si>
  <si>
    <t>Price_BOM_L_ElbowStand_149</t>
  </si>
  <si>
    <t>Price_BOM_L_ElbowStand_150</t>
  </si>
  <si>
    <t>Price_BOM_L_ElbowStand_151</t>
  </si>
  <si>
    <t>Price_BOM_L_ElbowStand_152</t>
  </si>
  <si>
    <t>Price_BOM_L_ElbowStand_153</t>
  </si>
  <si>
    <t>Price_BOM_L_ElbowStand_154</t>
  </si>
  <si>
    <t>Price_BOM_L_ElbowStand_155</t>
  </si>
  <si>
    <t>Price_BOM_L_ElbowStand_156</t>
  </si>
  <si>
    <t>Price_BOM_L_ElbowStand_158</t>
  </si>
  <si>
    <t>Price_BOM_L_ElbowStand_159</t>
  </si>
  <si>
    <t>Price_BOM_L_ElbowStand_160</t>
  </si>
  <si>
    <t>Price_BOM_L_ElbowStand_161</t>
  </si>
  <si>
    <t>Price_BOM_L_ElbowStand_162</t>
  </si>
  <si>
    <t>Price_BOM_L_ElbowStand_163</t>
  </si>
  <si>
    <t>Price_BOM_L_ElbowStand_164</t>
  </si>
  <si>
    <t>Price_BOM_L_ElbowStand_165</t>
  </si>
  <si>
    <t>Price_BOM_L_ElbowStand_166</t>
  </si>
  <si>
    <t>Price_BOM_L_ElbowStand_167</t>
  </si>
  <si>
    <t>Price_BOM_L_ElbowStand_168</t>
  </si>
  <si>
    <t>Price_BOM_L_ElbowStand_170</t>
  </si>
  <si>
    <t>Price_BOM_L_ElbowStand_171</t>
  </si>
  <si>
    <t>Price_BOM_L_ElbowStand_172</t>
  </si>
  <si>
    <t>Price_BOM_L_ElbowStand_173</t>
  </si>
  <si>
    <t>Price_BOM_L_ElbowStand_174</t>
  </si>
  <si>
    <t>Price_BOM_L_ElbowStand_175</t>
  </si>
  <si>
    <t>Price_BOM_L_ElbowStand_176</t>
  </si>
  <si>
    <t>Price_BOM_L_ElbowStand_177</t>
  </si>
  <si>
    <t>Price_BOM_L_ElbowStand_178</t>
  </si>
  <si>
    <t>Price_BOM_L_ElbowStand_179</t>
  </si>
  <si>
    <t>Price_BOM_L_ElbowStand_180</t>
  </si>
  <si>
    <t>Price_BOM_L_ElbowStand_181</t>
  </si>
  <si>
    <t>Price_BOM_L_ElbowStand_182</t>
  </si>
  <si>
    <t>Price_BOM_L_ElbowStand_183</t>
  </si>
  <si>
    <t>Price_BOM_L_ElbowStand_184</t>
  </si>
  <si>
    <t>Price_BOM_L_ElbowStand_185</t>
  </si>
  <si>
    <t>Price_BOM_L_ElbowStand_186</t>
  </si>
  <si>
    <t>Price_BOM_L_ElbowStand_187</t>
  </si>
  <si>
    <t>Price_BOM_L_ElbowStand_188</t>
  </si>
  <si>
    <t>Price_BOM_L_ElbowStand_189</t>
  </si>
  <si>
    <t>Price_BOM_L_ElbowStand_190</t>
  </si>
  <si>
    <t>Price_BOM_L_ElbowStand_191</t>
  </si>
  <si>
    <t>Price_BOM_L_ElbowStand_192</t>
  </si>
  <si>
    <t>Price_BOM_L_ElbowStand_193</t>
  </si>
  <si>
    <t>Price_BOM_L_ElbowStand_194</t>
  </si>
  <si>
    <t>Price_BOM_L_ElbowStand_195</t>
  </si>
  <si>
    <t>Price_BOM_L_ElbowStand_196</t>
  </si>
  <si>
    <t>Price_BOM_L_ElbowStand_197</t>
  </si>
  <si>
    <t>Price_BOM_L_ElbowStand_198</t>
  </si>
  <si>
    <t>Price_BOM_L_ElbowStand_199</t>
  </si>
  <si>
    <t>Price_BOM_L_ElbowStand_200</t>
  </si>
  <si>
    <t>Price_BOM_L_ElbowStand_201</t>
  </si>
  <si>
    <t>Price_BOM_L_ElbowStand_202</t>
  </si>
  <si>
    <t>Price_BOM_L_ElbowStand_203</t>
  </si>
  <si>
    <t>Price_BOM_L_ElbowStand_204</t>
  </si>
  <si>
    <t>Price_BOM_L_ElbowStand_205</t>
  </si>
  <si>
    <t>Price_BOM_L_ElbowStand_206</t>
  </si>
  <si>
    <t>Price_BOM_L_ElbowStand_207</t>
  </si>
  <si>
    <t>Price_BOM_L_ElbowStand_208</t>
  </si>
  <si>
    <t>Price_BOM_L_ElbowStand_209</t>
  </si>
  <si>
    <t>Price_BOM_L_ElbowStand_210</t>
  </si>
  <si>
    <t>Price_BOM_L_ElbowStand_211</t>
  </si>
  <si>
    <t>Price_BOM_L_ElbowStand_212</t>
  </si>
  <si>
    <t>Price_BOM_L_ElbowStand_213</t>
  </si>
  <si>
    <t>Price_BOM_L_ElbowStand_214</t>
  </si>
  <si>
    <t>Price_BOM_L_ElbowStand_215</t>
  </si>
  <si>
    <t>Price_BOM_L_ElbowStand_216</t>
  </si>
  <si>
    <t>Price_BOM_L_ElbowStand_217</t>
  </si>
  <si>
    <t>Price_BOM_L_ElbowStand_218</t>
  </si>
  <si>
    <t>Price_BOM_L_ElbowStand_219</t>
  </si>
  <si>
    <t>Price_BOM_L_ElbowStand_220</t>
  </si>
  <si>
    <t>Price_BOM_L_ElbowStand_221</t>
  </si>
  <si>
    <t>Price_BOM_L_ElbowStand_222</t>
  </si>
  <si>
    <t>Price_BOM_L_ElbowStand_223</t>
  </si>
  <si>
    <t>Price_BOM_L_ElbowStand_224</t>
  </si>
  <si>
    <t>Price_BOM_L_ElbowStand_225</t>
  </si>
  <si>
    <t>Price_BOM_L_ElbowStand_226</t>
  </si>
  <si>
    <t>Price_BOM_L_ElbowStand_227</t>
  </si>
  <si>
    <t>Price_BOM_L_ElbowStand_228</t>
  </si>
  <si>
    <t>Price_BOM_L_ElbowStand_230</t>
  </si>
  <si>
    <t>Price_BOM_L_ElbowStand_231</t>
  </si>
  <si>
    <t>Price_BOM_L_ElbowStand_232</t>
  </si>
  <si>
    <t>Price_BOM_L_ElbowStand_233</t>
  </si>
  <si>
    <t>Price_BOM_L_ElbowStand_234</t>
  </si>
  <si>
    <t>Price_BOM_L_ElbowStand_235</t>
  </si>
  <si>
    <t>Price_BOM_L_ElbowStand_236</t>
  </si>
  <si>
    <t>Price_BOM_L_ElbowStand_237</t>
  </si>
  <si>
    <t>Price_BOM_L_ElbowStand_238</t>
  </si>
  <si>
    <t>Price_BOM_L_ElbowStand_239</t>
  </si>
  <si>
    <t>Price_BOM_L_ElbowStand_240</t>
  </si>
  <si>
    <t>Price_BOM_L_ElbowStand_242</t>
  </si>
  <si>
    <t>Price_BOM_L_ElbowStand_243</t>
  </si>
  <si>
    <t>Price_BOM_L_ElbowStand_244</t>
  </si>
  <si>
    <t>Price_BOM_L_ElbowStand_245</t>
  </si>
  <si>
    <t>Price_BOM_L_ElbowStand_246</t>
  </si>
  <si>
    <t>Price_BOM_L_ElbowStand_247</t>
  </si>
  <si>
    <t>Price_BOM_L_ElbowStand_248</t>
  </si>
  <si>
    <t>Price_BOM_L_ElbowStand_249</t>
  </si>
  <si>
    <t>Price_BOM_L_ElbowStand_250</t>
  </si>
  <si>
    <t>Price_BOM_L_ElbowStand_251</t>
  </si>
  <si>
    <t>Price_BOM_L_ElbowStand_252</t>
  </si>
  <si>
    <t>Price_BOM_L_ElbowStand_253</t>
  </si>
  <si>
    <t>Price_BOM_L_ElbowStand_254</t>
  </si>
  <si>
    <t>Price_BOM_L_ElbowStand_255</t>
  </si>
  <si>
    <t>Price_BOM_L_ElbowStand_256</t>
  </si>
  <si>
    <t>Price_BOM_L_ElbowStand_257</t>
  </si>
  <si>
    <t>Price_BOM_L_ElbowStand_258</t>
  </si>
  <si>
    <t>Price_BOM_L_ElbowStand_259</t>
  </si>
  <si>
    <t>Price_BOM_L_ElbowStand_260</t>
  </si>
  <si>
    <t>Price_BOM_L_ElbowStand_261</t>
  </si>
  <si>
    <t>Price_BOM_L_ElbowStand_262</t>
  </si>
  <si>
    <t>Price_BOM_L_ElbowStand_263</t>
  </si>
  <si>
    <t>Price_BOM_L_ElbowStand_264</t>
  </si>
  <si>
    <t>Price_BOM_L_ElbowStand_265</t>
  </si>
  <si>
    <t>Price_BOM_L_ElbowStand_266</t>
  </si>
  <si>
    <t>Price_BOM_L_ElbowStand_267</t>
  </si>
  <si>
    <t>Price_BOM_L_ElbowStand_268</t>
  </si>
  <si>
    <t>Price_BOM_L_ElbowStand_269</t>
  </si>
  <si>
    <t>Price_BOM_L_ElbowStand_270</t>
  </si>
  <si>
    <t>Price_BOM_L_ElbowStand_271</t>
  </si>
  <si>
    <t>Price_BOM_L_ElbowStand_272</t>
  </si>
  <si>
    <t>Price_BOM_L_ElbowStand_273</t>
  </si>
  <si>
    <t>Price_BOM_L_ElbowStand_274</t>
  </si>
  <si>
    <t>Price_BOM_L_ElbowStand_275</t>
  </si>
  <si>
    <t>Price_BOM_L_ElbowStand_276</t>
  </si>
  <si>
    <t>Price_BOM_L_ElbowStand_277</t>
  </si>
  <si>
    <t>Price_BOM_L_ElbowStand_278</t>
  </si>
  <si>
    <t>Price_BOM_L_ElbowStand_279</t>
  </si>
  <si>
    <t>Price_BOM_L_ElbowStand_280</t>
  </si>
  <si>
    <t>Price_BOM_L_ElbowStand_281</t>
  </si>
  <si>
    <t>Price_BOM_L_ElbowStand_282</t>
  </si>
  <si>
    <t>Price_BOM_L_ElbowStand_283</t>
  </si>
  <si>
    <t>Price_BOM_L_ElbowStand_284</t>
  </si>
  <si>
    <t>Price_BOM_L_ElbowStand_285</t>
  </si>
  <si>
    <t>Price_BOM_L_ElbowStand_286</t>
  </si>
  <si>
    <t>Price_BOM_L_ElbowStand_287</t>
  </si>
  <si>
    <t>Price_BOM_L_ElbowStand_288</t>
  </si>
  <si>
    <t>Price_BOM_L_ElbowStand_289</t>
  </si>
  <si>
    <t>Price_BOM_L_ElbowStand_290</t>
  </si>
  <si>
    <t>Price_BOM_L_ElbowStand_291</t>
  </si>
  <si>
    <t>Price_BOM_L_ElbowStand_292</t>
  </si>
  <si>
    <t>Price_BOM_L_ElbowStand_293</t>
  </si>
  <si>
    <t>Price_BOM_L_ElbowStand_294</t>
  </si>
  <si>
    <t>Price_BOM_L_ElbowStand_295</t>
  </si>
  <si>
    <t>Price_BOM_L_ElbowStand_296</t>
  </si>
  <si>
    <t>Price_BOM_L_ElbowStand_297</t>
  </si>
  <si>
    <t>Price_BOM_L_ElbowStand_298</t>
  </si>
  <si>
    <t>Price_BOM_L_ElbowStand_299</t>
  </si>
  <si>
    <t>Price_BOM_L_ElbowStand_300</t>
  </si>
  <si>
    <t>Price_BOM_L_ElbowStand_302</t>
  </si>
  <si>
    <t>Price_BOM_L_ElbowStand_303</t>
  </si>
  <si>
    <t>Price_BOM_L_ElbowStand_304</t>
  </si>
  <si>
    <t>Price_BOM_L_ElbowStand_305</t>
  </si>
  <si>
    <t>Price_BOM_L_ElbowStand_306</t>
  </si>
  <si>
    <t>Price_BOM_L_ElbowStand_307</t>
  </si>
  <si>
    <t>Price_BOM_L_ElbowStand_308</t>
  </si>
  <si>
    <t>Price_BOM_L_ElbowStand_309</t>
  </si>
  <si>
    <t>Price_BOM_L_ElbowStand_310</t>
  </si>
  <si>
    <t>Price_BOM_L_ElbowStand_311</t>
  </si>
  <si>
    <t>Price_BOM_L_ElbowStand_312</t>
  </si>
  <si>
    <t>Price_BOM_L_ElbowStand_314</t>
  </si>
  <si>
    <t>Price_BOM_L_ElbowStand_315</t>
  </si>
  <si>
    <t>Price_BOM_L_ElbowStand_316</t>
  </si>
  <si>
    <t>Price_BOM_L_ElbowStand_317</t>
  </si>
  <si>
    <t>Price_BOM_L_ElbowStand_318</t>
  </si>
  <si>
    <t>Price_BOM_L_ElbowStand_319</t>
  </si>
  <si>
    <t>Price_BOM_L_ElbowStand_320</t>
  </si>
  <si>
    <t>Price_BOM_L_ElbowStand_321</t>
  </si>
  <si>
    <t>Price_BOM_L_ElbowStand_322</t>
  </si>
  <si>
    <t>Price_BOM_L_ElbowStand_323</t>
  </si>
  <si>
    <t>Price_BOM_L_ElbowStand_324</t>
  </si>
  <si>
    <t>Price_BOM_L_ElbowStand_325</t>
  </si>
  <si>
    <t>Price_BOM_L_ElbowStand_326</t>
  </si>
  <si>
    <t>Price_BOM_L_ElbowStand_327</t>
  </si>
  <si>
    <t>Price_BOM_L_ElbowStand_328</t>
  </si>
  <si>
    <t>Price_BOM_L_ElbowStand_329</t>
  </si>
  <si>
    <t>Price_BOM_L_ElbowStand_330</t>
  </si>
  <si>
    <t>Price_BOM_L_ElbowStand_331</t>
  </si>
  <si>
    <t>Price_BOM_L_ElbowStand_332</t>
  </si>
  <si>
    <t>Price_BOM_L_ElbowStand_333</t>
  </si>
  <si>
    <t>Price_BOM_L_ElbowStand_334</t>
  </si>
  <si>
    <t>Price_BOM_L_ElbowStand_335</t>
  </si>
  <si>
    <t>Price_BOM_L_ElbowStand_336</t>
  </si>
  <si>
    <t>Price_BOM_L_ElbowStand_337</t>
  </si>
  <si>
    <t>Price_BOM_L_ElbowStand_338</t>
  </si>
  <si>
    <t>Price_BOM_L_ElbowStand_339</t>
  </si>
  <si>
    <t>Price_BOM_L_ElbowStand_340</t>
  </si>
  <si>
    <t>Price_BOM_L_ElbowStand_341</t>
  </si>
  <si>
    <t>Price_BOM_L_ElbowStand_342</t>
  </si>
  <si>
    <t>Price_BOM_L_ElbowStand_343</t>
  </si>
  <si>
    <t>Price_BOM_L_ElbowStand_344</t>
  </si>
  <si>
    <t>Price_BOM_L_ElbowStand_345</t>
  </si>
  <si>
    <t>Price_BOM_L_ElbowStand_346</t>
  </si>
  <si>
    <t>Price_BOM_L_ElbowStand_347</t>
  </si>
  <si>
    <t>Price_BOM_L_ElbowStand_348</t>
  </si>
  <si>
    <t>Price_BOM_L_ElbowStand_349</t>
  </si>
  <si>
    <t>Price_BOM_L_ElbowStand_350</t>
  </si>
  <si>
    <t>Price_BOM_L_ElbowStand_351</t>
  </si>
  <si>
    <t>Price_BOM_L_ElbowStand_352</t>
  </si>
  <si>
    <t>Price_BOM_L_ElbowStand_353</t>
  </si>
  <si>
    <t>Price_BOM_L_ElbowStand_354</t>
  </si>
  <si>
    <t>Price_BOM_L_ElbowStand_355</t>
  </si>
  <si>
    <t>Price_BOM_L_ElbowStand_356</t>
  </si>
  <si>
    <t>Price_BOM_L_ElbowStand_357</t>
  </si>
  <si>
    <t>Price_BOM_L_ElbowStand_358</t>
  </si>
  <si>
    <t>Price_BOM_L_ElbowStand_359</t>
  </si>
  <si>
    <t>Price_BOM_L_ElbowStand_360</t>
  </si>
  <si>
    <t>Price_BOM_L_ElbowStand_361</t>
  </si>
  <si>
    <t>Price_BOM_L_ElbowStand_362</t>
  </si>
  <si>
    <t>Price_BOM_L_ElbowStand_363</t>
  </si>
  <si>
    <t>Price_BOM_L_ElbowStand_364</t>
  </si>
  <si>
    <t>Z:\DOE PSD Exports\048_Lbom-ES_Bases_DOE.xml</t>
  </si>
  <si>
    <t>Price_BOM_L_Baseplates</t>
  </si>
  <si>
    <t>BearingFrame</t>
  </si>
  <si>
    <t>FrameSize</t>
  </si>
  <si>
    <t>DripPan</t>
  </si>
  <si>
    <t>CplgType</t>
  </si>
  <si>
    <t>Bearing Frame</t>
  </si>
  <si>
    <t>Base Type</t>
  </si>
  <si>
    <t>Drip Pan</t>
  </si>
  <si>
    <t>Shaft Gap</t>
  </si>
  <si>
    <t>Cplg Type</t>
  </si>
  <si>
    <t>Descrip BOM</t>
  </si>
  <si>
    <t>LeadTimeID</t>
  </si>
  <si>
    <t>Price_BOM_L_Baseplates_1</t>
  </si>
  <si>
    <t>:10707-LF:12709-LF:15705-LF:15951-LF:15955-LF:15959-LF:20709-LF:20953-LF:25707-LF:25957-LF:30707-LF:30957-LF:40707-LF:40957-LF:</t>
  </si>
  <si>
    <t>:3P:</t>
  </si>
  <si>
    <t>BaseplateSteel</t>
  </si>
  <si>
    <t>Steel</t>
  </si>
  <si>
    <t>:56:</t>
  </si>
  <si>
    <t>:No Drip Pan:Standard Drip Pan:</t>
  </si>
  <si>
    <t>Falk_T10_Grid</t>
  </si>
  <si>
    <t>STL BASE,LF2.0,3P,56-140</t>
  </si>
  <si>
    <t>A100726</t>
  </si>
  <si>
    <t>Price_BOM_L_Baseplates_2</t>
  </si>
  <si>
    <t>Woods_Spacer</t>
  </si>
  <si>
    <t>STL BASE,LF,3L,56-140,SPCR</t>
  </si>
  <si>
    <t>A100727</t>
  </si>
  <si>
    <t>Price_BOM_L_Baseplates_3</t>
  </si>
  <si>
    <t>Falk_Spacer</t>
  </si>
  <si>
    <t>Price_BOM_L_Baseplates_4</t>
  </si>
  <si>
    <t>:143T:145T:</t>
  </si>
  <si>
    <t>Woods_Sureflex</t>
  </si>
  <si>
    <t>Price_BOM_L_Baseplates_5</t>
  </si>
  <si>
    <t>Price_BOM_L_Baseplates_6</t>
  </si>
  <si>
    <t>Price_BOM_L_Baseplates_7</t>
  </si>
  <si>
    <t>Price_BOM_L_Baseplates_8</t>
  </si>
  <si>
    <t>:182T:184T:</t>
  </si>
  <si>
    <t>STL BASE,LF2.0,3P,180-210</t>
  </si>
  <si>
    <t>Price_BOM_L_Baseplates_9</t>
  </si>
  <si>
    <t>Price_BOM_L_Baseplates_10</t>
  </si>
  <si>
    <t>STL BASE,LF,3L,180-210,SPCR</t>
  </si>
  <si>
    <t>Price_BOM_L_Baseplates_11</t>
  </si>
  <si>
    <t>Price_BOM_L_Baseplates_12</t>
  </si>
  <si>
    <t>:213T:215T:</t>
  </si>
  <si>
    <t>Price_BOM_L_Baseplates_13</t>
  </si>
  <si>
    <t>Price_BOM_L_Baseplates_14</t>
  </si>
  <si>
    <t>Price_BOM_L_Baseplates_15</t>
  </si>
  <si>
    <t>Price_BOM_L_Baseplates_16</t>
  </si>
  <si>
    <t>:254T:256T:284T:286T:284TS:286TS:</t>
  </si>
  <si>
    <t>STL BASE,LF2.0,3P,250-280</t>
  </si>
  <si>
    <t>Price_BOM_L_Baseplates_17</t>
  </si>
  <si>
    <t>Price_BOM_L_Baseplates_18</t>
  </si>
  <si>
    <t>STL BASE,LF,3L,250-280,SPCR</t>
  </si>
  <si>
    <t>Price_BOM_L_Baseplates_19</t>
  </si>
  <si>
    <t>Price_BOM_L_Baseplates_20</t>
  </si>
  <si>
    <t>:20121-LF:25123-LF:</t>
  </si>
  <si>
    <t>STL BASE,LF2.0,3P,12",180-210</t>
  </si>
  <si>
    <t>A100730</t>
  </si>
  <si>
    <t>Price_BOM_L_Baseplates_21</t>
  </si>
  <si>
    <t>Price_BOM_L_Baseplates_22</t>
  </si>
  <si>
    <t>STL BASE,LF,3L,12",180-210,SPCR</t>
  </si>
  <si>
    <t>A100731</t>
  </si>
  <si>
    <t>Price_BOM_L_Baseplates_23</t>
  </si>
  <si>
    <t>Price_BOM_L_Baseplates_24</t>
  </si>
  <si>
    <t>Price_BOM_L_Baseplates_25</t>
  </si>
  <si>
    <t>Price_BOM_L_Baseplates_26</t>
  </si>
  <si>
    <t>Price_BOM_L_Baseplates_27</t>
  </si>
  <si>
    <t>Price_BOM_L_Baseplates_28</t>
  </si>
  <si>
    <t>STL BASE,LF2.0,3P,12",250-280</t>
  </si>
  <si>
    <t>Price_BOM_L_Baseplates_29</t>
  </si>
  <si>
    <t>Price_BOM_L_Baseplates_30</t>
  </si>
  <si>
    <t>STL BASE,LF,3L,12",250-280,SPCR</t>
  </si>
  <si>
    <t>Price_BOM_L_Baseplates_31</t>
  </si>
  <si>
    <t>Price_BOM_L_Baseplates_32</t>
  </si>
  <si>
    <t xml:space="preserve">:15955-LF:15959-LF:20709-LF:20953-LF:25707-LF:25957-LF:30707-LF:40707-LF:40957-LF:50957-LF:20121-LF:25123-LF:30957-LF:30121-LF:30127-LF:30157-LF:40959-LF:40129-LF:4012A-LF:40157-LF:50123-LF:60951-LF: </t>
  </si>
  <si>
    <t>:6P:</t>
  </si>
  <si>
    <t>STL BASE,LF2.0,6P,210</t>
  </si>
  <si>
    <t>A100732</t>
  </si>
  <si>
    <t>Price_BOM_L_Baseplates_33</t>
  </si>
  <si>
    <t>Price_BOM_L_Baseplates_34</t>
  </si>
  <si>
    <t>STL BASE,LF,6L,210,SPCR</t>
  </si>
  <si>
    <t>A100733</t>
  </si>
  <si>
    <t>Price_BOM_L_Baseplates_35</t>
  </si>
  <si>
    <t>Price_BOM_L_Baseplates_36</t>
  </si>
  <si>
    <t>STL BASE,LF2.0,6P,250-280</t>
  </si>
  <si>
    <t>Price_BOM_L_Baseplates_37</t>
  </si>
  <si>
    <t>Price_BOM_L_Baseplates_38</t>
  </si>
  <si>
    <t>STL BASE,LF,6L,250-280,SPCR</t>
  </si>
  <si>
    <t>Price_BOM_L_Baseplates_39</t>
  </si>
  <si>
    <t>Price_BOM_L_Baseplates_40</t>
  </si>
  <si>
    <t>:324T:326T:324TS:326TS:</t>
  </si>
  <si>
    <t>STL BASE,LF2.0,6P,320</t>
  </si>
  <si>
    <t>Price_BOM_L_Baseplates_41</t>
  </si>
  <si>
    <t>Price_BOM_L_Baseplates_42</t>
  </si>
  <si>
    <t>STL BASE,LF,6L,320,SPCR</t>
  </si>
  <si>
    <t>Price_BOM_L_Baseplates_43</t>
  </si>
  <si>
    <t>Price_BOM_L_Baseplates_44</t>
  </si>
  <si>
    <t>:15955-LF:15959-LF:20709-LF:20953-LF:25707-LF:25957-LF:30707-LF:40707-LF:40957-LF:50957-LF:20121-LF:25123-LF:30957-LF:30121-LF:30127-LF:30157-LF:40959-LF:40129-LF:4012A-LF:50123-LF:</t>
  </si>
  <si>
    <t>:364T:365T:364TS:365TS:</t>
  </si>
  <si>
    <t>STL BASE,LF2.0,6P,360</t>
  </si>
  <si>
    <t>Price_BOM_L_Baseplates_45</t>
  </si>
  <si>
    <t>Price_BOM_L_Baseplates_46</t>
  </si>
  <si>
    <t>STL BASE,LF,6L,360,SPCR</t>
  </si>
  <si>
    <t>Price_BOM_L_Baseplates_47</t>
  </si>
  <si>
    <t>Price_BOM_L_Baseplates_48</t>
  </si>
  <si>
    <t>:404TS:405TS:</t>
  </si>
  <si>
    <t>STL BASE,LF,6L,404TS/405TS,Woods</t>
  </si>
  <si>
    <t>A100736</t>
  </si>
  <si>
    <t>LT084</t>
  </si>
  <si>
    <t>Price_BOM_L_Baseplates_49</t>
  </si>
  <si>
    <t>STL BASE,LF,6L,404TS/405TS,Falk</t>
  </si>
  <si>
    <t>A100737</t>
  </si>
  <si>
    <t>Price_BOM_L_Baseplates_50</t>
  </si>
  <si>
    <t>STL BASE,LF,6L,404TS/405TS,Woods Spcr</t>
  </si>
  <si>
    <t>A100739</t>
  </si>
  <si>
    <t>Price_BOM_L_Baseplates_51</t>
  </si>
  <si>
    <t>STL BASE,LF,6L,404TS/405TS,Falk Spcr</t>
  </si>
  <si>
    <t>A100740</t>
  </si>
  <si>
    <t>Price_BOM_L_Baseplates_52</t>
  </si>
  <si>
    <t>:444TS:445TS:</t>
  </si>
  <si>
    <t>STL BASE,LF,6L,444TS/445TS,Woods</t>
  </si>
  <si>
    <t>A100742</t>
  </si>
  <si>
    <t>Price_BOM_L_Baseplates_53</t>
  </si>
  <si>
    <t>STL BASE,LF,6L,444TS/445TS,Falk</t>
  </si>
  <si>
    <t>A100743</t>
  </si>
  <si>
    <t>Price_BOM_L_Baseplates_54</t>
  </si>
  <si>
    <t>STL BASE,LF,6L,444TS/445TS,Woods Spcr</t>
  </si>
  <si>
    <t>A100745</t>
  </si>
  <si>
    <t>Price_BOM_L_Baseplates_55</t>
  </si>
  <si>
    <t>STL BASE,LF,6L,444TS/445TS,Falk Spcr</t>
  </si>
  <si>
    <t>A100746</t>
  </si>
  <si>
    <t>Price_BOM_L_Baseplates_56</t>
  </si>
  <si>
    <t>STL BASE,LF2.0,6P,6012,250-280</t>
  </si>
  <si>
    <t>Price_BOM_L_Baseplates_57</t>
  </si>
  <si>
    <t>Price_BOM_L_Baseplates_58</t>
  </si>
  <si>
    <t>STL BASE,LF,6L,6012,250-280,SPCR</t>
  </si>
  <si>
    <t>Price_BOM_L_Baseplates_59</t>
  </si>
  <si>
    <t>Price_BOM_L_Baseplates_60</t>
  </si>
  <si>
    <t>STL BASE,LF2.0,6P,6012,320</t>
  </si>
  <si>
    <t>Price_BOM_L_Baseplates_61</t>
  </si>
  <si>
    <t>Price_BOM_L_Baseplates_62</t>
  </si>
  <si>
    <t>STL BASE,LF,6L,6012,320,SPCR</t>
  </si>
  <si>
    <t>Price_BOM_L_Baseplates_63</t>
  </si>
  <si>
    <t>Price_BOM_L_Baseplates_64</t>
  </si>
  <si>
    <t>STL BASE,LF2.0,6P,6012,360</t>
  </si>
  <si>
    <t>Price_BOM_L_Baseplates_65</t>
  </si>
  <si>
    <t>Price_BOM_L_Baseplates_66</t>
  </si>
  <si>
    <t>STL BASE,LF,6L,6012,360,SPCR</t>
  </si>
  <si>
    <t>Price_BOM_L_Baseplates_67</t>
  </si>
  <si>
    <t>Price_BOM_L_Baseplates_68</t>
  </si>
  <si>
    <t>:40157-LF:50123-LF:50157-LF:60123-LF:60157-LF:80123-LF:</t>
  </si>
  <si>
    <t>:82:8A:8P:</t>
  </si>
  <si>
    <t>STL BASE,LF,82,213T/215T,Woods</t>
  </si>
  <si>
    <t>A100748</t>
  </si>
  <si>
    <t>Price_BOM_L_Baseplates_69</t>
  </si>
  <si>
    <t>STL BASE,LF,82,213T/215T,Falk</t>
  </si>
  <si>
    <t>A100749</t>
  </si>
  <si>
    <t>LT028</t>
  </si>
  <si>
    <t>Price_BOM_L_Baseplates_70</t>
  </si>
  <si>
    <t>STL BASE,LF,82,213T/215T,Woods Spcr</t>
  </si>
  <si>
    <t>A100751</t>
  </si>
  <si>
    <t>Price_BOM_L_Baseplates_71</t>
  </si>
  <si>
    <t>STL BASE,LF,82,213T/215T,Falk Spcr</t>
  </si>
  <si>
    <t>A100752</t>
  </si>
  <si>
    <t>Price_BOM_L_Baseplates_72</t>
  </si>
  <si>
    <t>:254T:256T:</t>
  </si>
  <si>
    <t>STL BASE,LF,82,254T/256T,Woods</t>
  </si>
  <si>
    <t>A100754</t>
  </si>
  <si>
    <t>Price_BOM_L_Baseplates_73</t>
  </si>
  <si>
    <t>STL BASE,LF,82,254T/256T,Falk</t>
  </si>
  <si>
    <t>A100755</t>
  </si>
  <si>
    <t>Price_BOM_L_Baseplates_74</t>
  </si>
  <si>
    <t>STL BASE,LF,82,254T/256T,Woods Spcr</t>
  </si>
  <si>
    <t>A100757</t>
  </si>
  <si>
    <t>Price_BOM_L_Baseplates_75</t>
  </si>
  <si>
    <t>STL BASE,LF,82,254T/256T,Falk Spcr</t>
  </si>
  <si>
    <t>A100758</t>
  </si>
  <si>
    <t>Price_BOM_L_Baseplates_76</t>
  </si>
  <si>
    <t>:284T:286T:</t>
  </si>
  <si>
    <t>STL BASE,LF,82,284T/286T,Woods</t>
  </si>
  <si>
    <t>A100760</t>
  </si>
  <si>
    <t>Price_BOM_L_Baseplates_77</t>
  </si>
  <si>
    <t>STL BASE,LF,82,284T/286T,Falk</t>
  </si>
  <si>
    <t>A100761</t>
  </si>
  <si>
    <t>Price_BOM_L_Baseplates_78</t>
  </si>
  <si>
    <t>STL BASE,LF,82,284T/286T,Woods Spcr</t>
  </si>
  <si>
    <t>A100763</t>
  </si>
  <si>
    <t>Price_BOM_L_Baseplates_79</t>
  </si>
  <si>
    <t>STL BASE,LF,82,284T/286T,Falk Spcr</t>
  </si>
  <si>
    <t>A100764</t>
  </si>
  <si>
    <t>Price_BOM_L_Baseplates_80</t>
  </si>
  <si>
    <t>:284TS:286TS:</t>
  </si>
  <si>
    <t>STL BASE,LF,82,284TS/286TS,Woods</t>
  </si>
  <si>
    <t>A100766</t>
  </si>
  <si>
    <t>Price_BOM_L_Baseplates_81</t>
  </si>
  <si>
    <t>STL BASE,LF,82,284TS/286TS,Falk</t>
  </si>
  <si>
    <t>A100767</t>
  </si>
  <si>
    <t>Price_BOM_L_Baseplates_82</t>
  </si>
  <si>
    <t>STL BASE,LF,82,284TS/286TS,Woods Spcr</t>
  </si>
  <si>
    <t>A100769</t>
  </si>
  <si>
    <t>Price_BOM_L_Baseplates_83</t>
  </si>
  <si>
    <t>STL BASE,LF,82,284TS/286TS,Falk Spcr</t>
  </si>
  <si>
    <t>A100770</t>
  </si>
  <si>
    <t>Price_BOM_L_Baseplates_84</t>
  </si>
  <si>
    <t>:324T:326T:</t>
  </si>
  <si>
    <t>STL BASE,LF,82,324T/326T,Woods</t>
  </si>
  <si>
    <t>A100772</t>
  </si>
  <si>
    <t>Price_BOM_L_Baseplates_85</t>
  </si>
  <si>
    <t>STL BASE,LF,82,324T/326T,Falk</t>
  </si>
  <si>
    <t>A100773</t>
  </si>
  <si>
    <t>Price_BOM_L_Baseplates_86</t>
  </si>
  <si>
    <t>STL BASE,LF,82,324T/326T,Woods Spcr</t>
  </si>
  <si>
    <t>A100775</t>
  </si>
  <si>
    <t>Price_BOM_L_Baseplates_87</t>
  </si>
  <si>
    <t>STL BASE,LF,82,324T/326T,Falk Spcr</t>
  </si>
  <si>
    <t>A100776</t>
  </si>
  <si>
    <t>Price_BOM_L_Baseplates_88</t>
  </si>
  <si>
    <t>:324TS:326TS:</t>
  </si>
  <si>
    <t>STL BASE,LF,82,324TS/326TS,Woods</t>
  </si>
  <si>
    <t>A100778</t>
  </si>
  <si>
    <t>Price_BOM_L_Baseplates_89</t>
  </si>
  <si>
    <t>STL BASE,LF,82,324TS/326TS,Falk</t>
  </si>
  <si>
    <t>A100779</t>
  </si>
  <si>
    <t>Price_BOM_L_Baseplates_90</t>
  </si>
  <si>
    <t>STL BASE,LF,82,324TS/326TS,Woods Spcr</t>
  </si>
  <si>
    <t>A100781</t>
  </si>
  <si>
    <t>Price_BOM_L_Baseplates_91</t>
  </si>
  <si>
    <t>STL BASE,LF,82,324TS/326TS,Falk Spcr</t>
  </si>
  <si>
    <t>A100782</t>
  </si>
  <si>
    <t>Price_BOM_L_Baseplates_92</t>
  </si>
  <si>
    <t>:364T:365T:</t>
  </si>
  <si>
    <t>STL BASE,LF,82,364T/365T,Woods</t>
  </si>
  <si>
    <t>A100784</t>
  </si>
  <si>
    <t>Price_BOM_L_Baseplates_93</t>
  </si>
  <si>
    <t>STL BASE,LF2.0,82,364-365,FALK</t>
  </si>
  <si>
    <t>A100785</t>
  </si>
  <si>
    <t>Price_BOM_L_Baseplates_94</t>
  </si>
  <si>
    <t>STL BASE,LF,82,364T/365T,Woods Spcr</t>
  </si>
  <si>
    <t>A100787</t>
  </si>
  <si>
    <t>Price_BOM_L_Baseplates_95</t>
  </si>
  <si>
    <t>STL BASE,LF2.0,82,364-365,FALK SPCR</t>
  </si>
  <si>
    <t>A100788</t>
  </si>
  <si>
    <t>Price_BOM_L_Baseplates_96</t>
  </si>
  <si>
    <t>:364TS:365TS:</t>
  </si>
  <si>
    <t>STL BASE,LF2.0,82,364-365 FALK</t>
  </si>
  <si>
    <t>A100790</t>
  </si>
  <si>
    <t>Price_BOM_L_Baseplates_97</t>
  </si>
  <si>
    <t>STL BASE,LF,82,364TS/365TS,Woods Spcr</t>
  </si>
  <si>
    <t>A100792</t>
  </si>
  <si>
    <t>Price_BOM_L_Baseplates_98</t>
  </si>
  <si>
    <t>A100793</t>
  </si>
  <si>
    <t>Price_BOM_L_Baseplates_99</t>
  </si>
  <si>
    <t>:404T:405T:</t>
  </si>
  <si>
    <t>STL BASE,LF,82,404T/405T,Woods</t>
  </si>
  <si>
    <t>A100795</t>
  </si>
  <si>
    <t>Price_BOM_L_Baseplates_100</t>
  </si>
  <si>
    <t>STL BASE,LF2.0,82,404-405,FALK</t>
  </si>
  <si>
    <t>A100796</t>
  </si>
  <si>
    <t>Price_BOM_L_Baseplates_101</t>
  </si>
  <si>
    <t>STL BASE,LF,82,404T/405T,Woods Spcr</t>
  </si>
  <si>
    <t>A100798</t>
  </si>
  <si>
    <t>Price_BOM_L_Baseplates_102</t>
  </si>
  <si>
    <t>STL BASE,LF2.0,82,404-405,FALK,SPCR</t>
  </si>
  <si>
    <t>A100799</t>
  </si>
  <si>
    <t>Price_BOM_L_Baseplates_103</t>
  </si>
  <si>
    <t>A100801</t>
  </si>
  <si>
    <t>Price_BOM_L_Baseplates_104</t>
  </si>
  <si>
    <t>STL BASE,LF,82,404TS/405TS,Woods Spcr</t>
  </si>
  <si>
    <t>A100803</t>
  </si>
  <si>
    <t>Price_BOM_L_Baseplates_105</t>
  </si>
  <si>
    <t>STL BASE,LF2.0,82,404-405,FALK SPCR</t>
  </si>
  <si>
    <t>A100804</t>
  </si>
  <si>
    <t>Price_BOM_L_Baseplates_106</t>
  </si>
  <si>
    <t>:444T:445T:</t>
  </si>
  <si>
    <t>STL BASE,LF,82,444T/445T,Falk</t>
  </si>
  <si>
    <t>A100806</t>
  </si>
  <si>
    <t>Price_BOM_L_Baseplates_107</t>
  </si>
  <si>
    <t>STL BASE,LF,82,444T/445T,Woods Spcr</t>
  </si>
  <si>
    <t>A100808</t>
  </si>
  <si>
    <t>LT085</t>
  </si>
  <si>
    <t>Price_BOM_L_Baseplates_108</t>
  </si>
  <si>
    <t>STL BASE,LF,82,444T/445T,Falk Spcr</t>
  </si>
  <si>
    <t>A100809</t>
  </si>
  <si>
    <t>Price_BOM_L_Baseplates_109</t>
  </si>
  <si>
    <t>STL BASE,LF,82,444TS/445TS,Falk</t>
  </si>
  <si>
    <t>A100811</t>
  </si>
  <si>
    <t>Price_BOM_L_Baseplates_110</t>
  </si>
  <si>
    <t>STL BASE,LF,82,444TS/445TS,Woods Spcr</t>
  </si>
  <si>
    <t>A100813</t>
  </si>
  <si>
    <t>Price_BOM_L_Baseplates_111</t>
  </si>
  <si>
    <t>STL BASE,LF,82,444TS/445TS,Falk Spcr</t>
  </si>
  <si>
    <t>A100814</t>
  </si>
  <si>
    <t>Price_BOM_L_Baseplates_112</t>
  </si>
  <si>
    <t>A100816</t>
  </si>
  <si>
    <t>Price_BOM_L_Baseplates_113</t>
  </si>
  <si>
    <t>A100817</t>
  </si>
  <si>
    <t>Price_BOM_L_Baseplates_114</t>
  </si>
  <si>
    <t>A100819</t>
  </si>
  <si>
    <t>Price_BOM_L_Baseplates_115</t>
  </si>
  <si>
    <t>A100820</t>
  </si>
  <si>
    <t>Price_BOM_L_Baseplates_116</t>
  </si>
  <si>
    <t>A100822</t>
  </si>
  <si>
    <t>Price_BOM_L_Baseplates_117</t>
  </si>
  <si>
    <t>A100823</t>
  </si>
  <si>
    <t>Price_BOM_L_Baseplates_118</t>
  </si>
  <si>
    <t>A100825</t>
  </si>
  <si>
    <t>Price_BOM_L_Baseplates_119</t>
  </si>
  <si>
    <t>A100826</t>
  </si>
  <si>
    <t>Price_BOM_L_Baseplates_120</t>
  </si>
  <si>
    <t>A100828</t>
  </si>
  <si>
    <t>Price_BOM_L_Baseplates_121</t>
  </si>
  <si>
    <t>STL BASE,LF,82,364T/365T,Falk</t>
  </si>
  <si>
    <t>A100829</t>
  </si>
  <si>
    <t>Price_BOM_L_Baseplates_122</t>
  </si>
  <si>
    <t>A100831</t>
  </si>
  <si>
    <t>Price_BOM_L_Baseplates_123</t>
  </si>
  <si>
    <t>STL BASE,LF,82,364T/365T,Falk Spcr</t>
  </si>
  <si>
    <t>A100832</t>
  </si>
  <si>
    <t>Price_BOM_L_Baseplates_124</t>
  </si>
  <si>
    <t>A100834</t>
  </si>
  <si>
    <t>Price_BOM_L_Baseplates_125</t>
  </si>
  <si>
    <t>STL BASE,LF,82,404T/405T,Falk</t>
  </si>
  <si>
    <t>A100835</t>
  </si>
  <si>
    <t>Price_BOM_L_Baseplates_126</t>
  </si>
  <si>
    <t>A100837</t>
  </si>
  <si>
    <t>Price_BOM_L_Baseplates_127</t>
  </si>
  <si>
    <t>STL BASE,LF,82,404T/405T,Falk Spcr</t>
  </si>
  <si>
    <t>A100838</t>
  </si>
  <si>
    <t>Price_BOM_L_Baseplates_128</t>
  </si>
  <si>
    <t>:9P:9Q:</t>
  </si>
  <si>
    <t>STL BASE,LF,9P,404T/405T,Woods</t>
  </si>
  <si>
    <t>A100840</t>
  </si>
  <si>
    <t>Price_BOM_L_Baseplates_129</t>
  </si>
  <si>
    <t>STL BASE,LF,9P,404T/405T,Falk</t>
  </si>
  <si>
    <t>A100841</t>
  </si>
  <si>
    <t>Price_BOM_L_Baseplates_130</t>
  </si>
  <si>
    <t>STL BASE,LF,9P,404T/405T,Woods Spcr</t>
  </si>
  <si>
    <t>A100843</t>
  </si>
  <si>
    <t>Price_BOM_L_Baseplates_131</t>
  </si>
  <si>
    <t>STL BASE,LF,9P,404T/405T,Falk Spcr</t>
  </si>
  <si>
    <t>A100844</t>
  </si>
  <si>
    <t>Price_BOM_L_Baseplates_132</t>
  </si>
  <si>
    <t>STL BASE,LF,9P,444T/445T,Woods</t>
  </si>
  <si>
    <t>A100846</t>
  </si>
  <si>
    <t>Price_BOM_L_Baseplates_133</t>
  </si>
  <si>
    <t>STL BASE,LF,9P,444T/445T,Falk</t>
  </si>
  <si>
    <t>A100847</t>
  </si>
  <si>
    <t>Price_BOM_L_Baseplates_134</t>
  </si>
  <si>
    <t>STL BASE,LF,9P,444T/445T,Woods Spcr</t>
  </si>
  <si>
    <t>A100849</t>
  </si>
  <si>
    <t>Price_BOM_L_Baseplates_135</t>
  </si>
  <si>
    <t>STL BASE,LF,9P,444T/445T,Falk Spcr</t>
  </si>
  <si>
    <t>A100850</t>
  </si>
  <si>
    <t>Price_BOM_L_Baseplates_136</t>
  </si>
  <si>
    <t>STL BASE,LF,9P,444TS/445TS,Woods</t>
  </si>
  <si>
    <t>A100852</t>
  </si>
  <si>
    <t>Price_BOM_L_Baseplates_137</t>
  </si>
  <si>
    <t>STL BASE,LF,9P,444TS/445TS,Falk</t>
  </si>
  <si>
    <t>A100853</t>
  </si>
  <si>
    <t>Price_BOM_L_Baseplates_138</t>
  </si>
  <si>
    <t>STL BASE,LF,9P,444TS/445TS,Woods Spcr</t>
  </si>
  <si>
    <t>A100855</t>
  </si>
  <si>
    <t>Price_BOM_L_Baseplates_139</t>
  </si>
  <si>
    <t>STL BASE,LF,9P,444TS/445TS,Falk Spcr</t>
  </si>
  <si>
    <t>A100856</t>
  </si>
  <si>
    <t>Price_BOM_L_Baseplates_140</t>
  </si>
  <si>
    <t>:447T:</t>
  </si>
  <si>
    <t>STL BASE,LF,9P,447T,Woods</t>
  </si>
  <si>
    <t>A100858</t>
  </si>
  <si>
    <t>Price_BOM_L_Baseplates_141</t>
  </si>
  <si>
    <t>STL BASE,LF,9P,447T,Falk</t>
  </si>
  <si>
    <t>A100859</t>
  </si>
  <si>
    <t>Price_BOM_L_Baseplates_142</t>
  </si>
  <si>
    <t>STL BASE,LF,9P,447T,Woods Spcr</t>
  </si>
  <si>
    <t>A100861</t>
  </si>
  <si>
    <t>Price_BOM_L_Baseplates_143</t>
  </si>
  <si>
    <t>STL BASE,LF,9P,447T,Falk Spcr</t>
  </si>
  <si>
    <t>A100862</t>
  </si>
  <si>
    <t>Price_BOM_L_Baseplates_144</t>
  </si>
  <si>
    <t>:No Drip Pan:Standard Drip Pan:Extended Drip Pan:</t>
  </si>
  <si>
    <t>STL BASE,LF,9P,364T/365T,Woods</t>
  </si>
  <si>
    <t>A100864</t>
  </si>
  <si>
    <t>Price_BOM_L_Baseplates_145</t>
  </si>
  <si>
    <t>STL BASE,LF,9P,364T/365T,Falk</t>
  </si>
  <si>
    <t>A100865</t>
  </si>
  <si>
    <t>Price_BOM_L_Baseplates_146</t>
  </si>
  <si>
    <t>STL BASE,LF,9P,364T/365T,Woods Spcr</t>
  </si>
  <si>
    <t>A100867</t>
  </si>
  <si>
    <t>Price_BOM_L_Baseplates_147</t>
  </si>
  <si>
    <t>STL BASE,LF,9P,364T/365T,Falk Spcr</t>
  </si>
  <si>
    <t>A100868</t>
  </si>
  <si>
    <t>Price_BOM_L_Baseplates_148</t>
  </si>
  <si>
    <t>A100870</t>
  </si>
  <si>
    <t>Price_BOM_L_Baseplates_149</t>
  </si>
  <si>
    <t>A100871</t>
  </si>
  <si>
    <t>Price_BOM_L_Baseplates_150</t>
  </si>
  <si>
    <t>A100873</t>
  </si>
  <si>
    <t>Price_BOM_L_Baseplates_151</t>
  </si>
  <si>
    <t>A100874</t>
  </si>
  <si>
    <t>Price_BOM_L_Baseplates_152</t>
  </si>
  <si>
    <t>A100876</t>
  </si>
  <si>
    <t>Price_BOM_L_Baseplates_153</t>
  </si>
  <si>
    <t>A100877</t>
  </si>
  <si>
    <t>Price_BOM_L_Baseplates_154</t>
  </si>
  <si>
    <t>A100879</t>
  </si>
  <si>
    <t>Price_BOM_L_Baseplates_155</t>
  </si>
  <si>
    <t>A100880</t>
  </si>
  <si>
    <t>Price_BOM_L_Baseplates_156</t>
  </si>
  <si>
    <t>A100882</t>
  </si>
  <si>
    <t>Price_BOM_L_Baseplates_157</t>
  </si>
  <si>
    <t>A100883</t>
  </si>
  <si>
    <t>Price_BOM_L_Baseplates_158</t>
  </si>
  <si>
    <t>A100885</t>
  </si>
  <si>
    <t>Price_BOM_L_Baseplates_159</t>
  </si>
  <si>
    <t>A100886</t>
  </si>
  <si>
    <t>Price_BOM_L_Baseplates_160</t>
  </si>
  <si>
    <t>A100888</t>
  </si>
  <si>
    <t>Price_BOM_L_Baseplates_161</t>
  </si>
  <si>
    <t>A100889</t>
  </si>
  <si>
    <t>Price_BOM_L_Baseplates_162</t>
  </si>
  <si>
    <t>A100891</t>
  </si>
  <si>
    <t>Price_BOM_L_Baseplates_163</t>
  </si>
  <si>
    <t>A100892</t>
  </si>
  <si>
    <t>Price_BOM_L_Baseplates_164</t>
  </si>
  <si>
    <t>:93:</t>
  </si>
  <si>
    <t>STL BASE,LF,93 1015,364T/365T,Woods</t>
  </si>
  <si>
    <t>A100894</t>
  </si>
  <si>
    <t>Price_BOM_L_Baseplates_165</t>
  </si>
  <si>
    <t>STL BASE,LF,93 1015,364T/365T,Falk</t>
  </si>
  <si>
    <t>A100895</t>
  </si>
  <si>
    <t>Price_BOM_L_Baseplates_166</t>
  </si>
  <si>
    <t>STL BASE,LF,93 1015,364T/365T,Woods Spcr</t>
  </si>
  <si>
    <t>A100897</t>
  </si>
  <si>
    <t>Price_BOM_L_Baseplates_167</t>
  </si>
  <si>
    <t>STL BASE,LF,93 1015,364T/365T,Falk Spcr</t>
  </si>
  <si>
    <t>A100898</t>
  </si>
  <si>
    <t>Price_BOM_L_Baseplates_168</t>
  </si>
  <si>
    <t>STL BASE,LF,93 1015,404T/405T,Woods</t>
  </si>
  <si>
    <t>A100900</t>
  </si>
  <si>
    <t>Price_BOM_L_Baseplates_169</t>
  </si>
  <si>
    <t>STL BASE,LF,93 1015,404T/405T,Falk</t>
  </si>
  <si>
    <t>A100901</t>
  </si>
  <si>
    <t>Price_BOM_L_Baseplates_170</t>
  </si>
  <si>
    <t>STL BASE,LF,93 1015,404T/405T,Woods Spcr</t>
  </si>
  <si>
    <t>A100903</t>
  </si>
  <si>
    <t>Price_BOM_L_Baseplates_171</t>
  </si>
  <si>
    <t>STL BASE,LF,93 1015,404T/405T,Falk Spcr</t>
  </si>
  <si>
    <t>A100904</t>
  </si>
  <si>
    <t>Price_BOM_L_Baseplates_172</t>
  </si>
  <si>
    <t>STL BASE,LF,93 1015,444T/445T,Woods</t>
  </si>
  <si>
    <t>A100906</t>
  </si>
  <si>
    <t>Price_BOM_L_Baseplates_173</t>
  </si>
  <si>
    <t>STL BASE,LF,93 1015,444T/445T,Falk</t>
  </si>
  <si>
    <t>A100907</t>
  </si>
  <si>
    <t>Price_BOM_L_Baseplates_174</t>
  </si>
  <si>
    <t>STL BASE,LF,93 1015,444T/445T,Woods Spcr</t>
  </si>
  <si>
    <t>A100909</t>
  </si>
  <si>
    <t>Price_BOM_L_Baseplates_175</t>
  </si>
  <si>
    <t>STL BASE,LF,93 1015,444T/445T,Falk Spcr</t>
  </si>
  <si>
    <t>A100910</t>
  </si>
  <si>
    <t>Price_BOM_L_Baseplates_176</t>
  </si>
  <si>
    <t>STL BASE,LF,93 1015,444TS/445TS,Woods</t>
  </si>
  <si>
    <t>A100912</t>
  </si>
  <si>
    <t>Price_BOM_L_Baseplates_177</t>
  </si>
  <si>
    <t>STL BASE,LF,93 1015,444TS/445TS,Falk</t>
  </si>
  <si>
    <t>A100913</t>
  </si>
  <si>
    <t>Price_BOM_L_Baseplates_178</t>
  </si>
  <si>
    <t>STL BASE,LF,93 1015,444TS/445TS,Woods Spcr</t>
  </si>
  <si>
    <t>A100915</t>
  </si>
  <si>
    <t>Price_BOM_L_Baseplates_179</t>
  </si>
  <si>
    <t>STL BASE,LF,93 1015,444TS/445TS,Falk Spcr</t>
  </si>
  <si>
    <t>A100916</t>
  </si>
  <si>
    <t>Price_BOM_L_Baseplates_180</t>
  </si>
  <si>
    <t>STL BASE,LF,93 1015,447T,Woods</t>
  </si>
  <si>
    <t>A100918</t>
  </si>
  <si>
    <t>Price_BOM_L_Baseplates_181</t>
  </si>
  <si>
    <t>STL BASE,LF,93 1015,447T,Falk</t>
  </si>
  <si>
    <t>A100919</t>
  </si>
  <si>
    <t>Price_BOM_L_Baseplates_182</t>
  </si>
  <si>
    <t>STL BASE,LF,93 1015,447T,Woods Spcr</t>
  </si>
  <si>
    <t>A100921</t>
  </si>
  <si>
    <t>Price_BOM_L_Baseplates_183</t>
  </si>
  <si>
    <t>STL BASE,LF,93 1015,447T,Falk Spcr</t>
  </si>
  <si>
    <t>A100922</t>
  </si>
  <si>
    <t>Price_BOM_L_Baseplates_184</t>
  </si>
  <si>
    <t xml:space="preserve">:10707-LF:12709-LF:15705-LF:20709-LF:25707-LF:30707-LF: </t>
  </si>
  <si>
    <t>:3P:3N:3M:</t>
  </si>
  <si>
    <t>Extended Drip Pan</t>
  </si>
  <si>
    <t>A100924</t>
  </si>
  <si>
    <t>Price_BOM_L_Baseplates_185</t>
  </si>
  <si>
    <t>A100925</t>
  </si>
  <si>
    <t>Price_BOM_L_Baseplates_186</t>
  </si>
  <si>
    <t>A100927</t>
  </si>
  <si>
    <t>Price_BOM_L_Baseplates_187</t>
  </si>
  <si>
    <t>A100928</t>
  </si>
  <si>
    <t>Price_BOM_L_Baseplates_188</t>
  </si>
  <si>
    <t>A100930</t>
  </si>
  <si>
    <t>Price_BOM_L_Baseplates_189</t>
  </si>
  <si>
    <t>A100931</t>
  </si>
  <si>
    <t>Price_BOM_L_Baseplates_190</t>
  </si>
  <si>
    <t>A100933</t>
  </si>
  <si>
    <t>Price_BOM_L_Baseplates_191</t>
  </si>
  <si>
    <t>A100934</t>
  </si>
  <si>
    <t>Price_BOM_L_Baseplates_192</t>
  </si>
  <si>
    <t>A100936</t>
  </si>
  <si>
    <t>Price_BOM_L_Baseplates_193</t>
  </si>
  <si>
    <t>A100937</t>
  </si>
  <si>
    <t>Price_BOM_L_Baseplates_194</t>
  </si>
  <si>
    <t>A100939</t>
  </si>
  <si>
    <t>Price_BOM_L_Baseplates_195</t>
  </si>
  <si>
    <t>A100940</t>
  </si>
  <si>
    <t>Price_BOM_L_Baseplates_196</t>
  </si>
  <si>
    <t>A100942</t>
  </si>
  <si>
    <t>Price_BOM_L_Baseplates_197</t>
  </si>
  <si>
    <t>A100943</t>
  </si>
  <si>
    <t>Price_BOM_L_Baseplates_198</t>
  </si>
  <si>
    <t>A100945</t>
  </si>
  <si>
    <t>Price_BOM_L_Baseplates_199</t>
  </si>
  <si>
    <t>A100946</t>
  </si>
  <si>
    <t>Price_BOM_L_Baseplates_200</t>
  </si>
  <si>
    <t xml:space="preserve">:15955-LF:15959-LF:20121-LF:20709-LF:20953-LF:25123-LF:25707-LF:25957-LF:30707-LF:30957-LF:40707-LF: </t>
  </si>
  <si>
    <t>:6P:6M:6N:</t>
  </si>
  <si>
    <t>A100948</t>
  </si>
  <si>
    <t>Price_BOM_L_Baseplates_201</t>
  </si>
  <si>
    <t>A100949</t>
  </si>
  <si>
    <t>Price_BOM_L_Baseplates_202</t>
  </si>
  <si>
    <t>A100951</t>
  </si>
  <si>
    <t>Price_BOM_L_Baseplates_203</t>
  </si>
  <si>
    <t>A100952</t>
  </si>
  <si>
    <t>Price_BOM_L_Baseplates_204</t>
  </si>
  <si>
    <t>A100954</t>
  </si>
  <si>
    <t>Price_BOM_L_Baseplates_205</t>
  </si>
  <si>
    <t>A100955</t>
  </si>
  <si>
    <t>Price_BOM_L_Baseplates_206</t>
  </si>
  <si>
    <t>A100957</t>
  </si>
  <si>
    <t>Price_BOM_L_Baseplates_207</t>
  </si>
  <si>
    <t>A100958</t>
  </si>
  <si>
    <t>Price_BOM_L_Baseplates_208</t>
  </si>
  <si>
    <t>A100960</t>
  </si>
  <si>
    <t>Price_BOM_L_Baseplates_209</t>
  </si>
  <si>
    <t>A100961</t>
  </si>
  <si>
    <t>Price_BOM_L_Baseplates_210</t>
  </si>
  <si>
    <t>A100963</t>
  </si>
  <si>
    <t>Price_BOM_L_Baseplates_211</t>
  </si>
  <si>
    <t>A100964</t>
  </si>
  <si>
    <t>Price_BOM_L_Baseplates_212</t>
  </si>
  <si>
    <t>A100966</t>
  </si>
  <si>
    <t>Price_BOM_L_Baseplates_213</t>
  </si>
  <si>
    <t>A100967</t>
  </si>
  <si>
    <t>Price_BOM_L_Baseplates_214</t>
  </si>
  <si>
    <t>A100969</t>
  </si>
  <si>
    <t>Price_BOM_L_Baseplates_215</t>
  </si>
  <si>
    <t>A100970</t>
  </si>
  <si>
    <t>Price_BOM_L_Baseplates_216</t>
  </si>
  <si>
    <t>A100972</t>
  </si>
  <si>
    <t>Price_BOM_L_Baseplates_217</t>
  </si>
  <si>
    <t>A100973</t>
  </si>
  <si>
    <t>Price_BOM_L_Baseplates_218</t>
  </si>
  <si>
    <t>A100975</t>
  </si>
  <si>
    <t>Price_BOM_L_Baseplates_219</t>
  </si>
  <si>
    <t>A100976</t>
  </si>
  <si>
    <t>Price_BOM_L_Baseplates_220</t>
  </si>
  <si>
    <t>A100978</t>
  </si>
  <si>
    <t>Price_BOM_L_Baseplates_221</t>
  </si>
  <si>
    <t>A100979</t>
  </si>
  <si>
    <t>Price_BOM_L_Baseplates_222</t>
  </si>
  <si>
    <t>A100981</t>
  </si>
  <si>
    <t>Price_BOM_L_Baseplates_223</t>
  </si>
  <si>
    <t>A100982</t>
  </si>
  <si>
    <t>Price_BOM_L_Baseplates_224</t>
  </si>
  <si>
    <t>A100984</t>
  </si>
  <si>
    <t>Price_BOM_L_Baseplates_225</t>
  </si>
  <si>
    <t>A100985</t>
  </si>
  <si>
    <t>Price_BOM_L_Baseplates_226</t>
  </si>
  <si>
    <t>A100987</t>
  </si>
  <si>
    <t>Price_BOM_L_Baseplates_227</t>
  </si>
  <si>
    <t>A100988</t>
  </si>
  <si>
    <t>Price_BOM_L_Baseplates_228</t>
  </si>
  <si>
    <t>A100990</t>
  </si>
  <si>
    <t>Price_BOM_L_Baseplates_229</t>
  </si>
  <si>
    <t>A100992</t>
  </si>
  <si>
    <t>Price_BOM_L_Baseplates_230</t>
  </si>
  <si>
    <t>A100993</t>
  </si>
  <si>
    <t>Price_BOM_L_Baseplates_231</t>
  </si>
  <si>
    <t xml:space="preserve">:15951-LF:15955-LF:15959-LF:20953-LF:25957-LF: </t>
  </si>
  <si>
    <t>A100995</t>
  </si>
  <si>
    <t>Price_BOM_L_Baseplates_232</t>
  </si>
  <si>
    <t>A100996</t>
  </si>
  <si>
    <t>Price_BOM_L_Baseplates_233</t>
  </si>
  <si>
    <t>A100998</t>
  </si>
  <si>
    <t>Price_BOM_L_Baseplates_234</t>
  </si>
  <si>
    <t>A100999</t>
  </si>
  <si>
    <t>Price_BOM_L_Baseplates_235</t>
  </si>
  <si>
    <t>A101001</t>
  </si>
  <si>
    <t>Price_BOM_L_Baseplates_236</t>
  </si>
  <si>
    <t>A101002</t>
  </si>
  <si>
    <t>Price_BOM_L_Baseplates_237</t>
  </si>
  <si>
    <t>A101004</t>
  </si>
  <si>
    <t>Price_BOM_L_Baseplates_238</t>
  </si>
  <si>
    <t>A101005</t>
  </si>
  <si>
    <t>Price_BOM_L_Baseplates_239</t>
  </si>
  <si>
    <t>A101007</t>
  </si>
  <si>
    <t>Price_BOM_L_Baseplates_240</t>
  </si>
  <si>
    <t>A101008</t>
  </si>
  <si>
    <t>Price_BOM_L_Baseplates_241</t>
  </si>
  <si>
    <t>A101010</t>
  </si>
  <si>
    <t>Price_BOM_L_Baseplates_242</t>
  </si>
  <si>
    <t>A101011</t>
  </si>
  <si>
    <t>Price_BOM_L_Baseplates_243</t>
  </si>
  <si>
    <t>A101013</t>
  </si>
  <si>
    <t>Price_BOM_L_Baseplates_244</t>
  </si>
  <si>
    <t>A101014</t>
  </si>
  <si>
    <t>Price_BOM_L_Baseplates_245</t>
  </si>
  <si>
    <t>A101016</t>
  </si>
  <si>
    <t>Price_BOM_L_Baseplates_246</t>
  </si>
  <si>
    <t>A101017</t>
  </si>
  <si>
    <t>Price_BOM_L_Baseplates_247</t>
  </si>
  <si>
    <t>A101019</t>
  </si>
  <si>
    <t>Price_BOM_L_Baseplates_248</t>
  </si>
  <si>
    <t>A101020</t>
  </si>
  <si>
    <t>Price_BOM_L_Baseplates_249</t>
  </si>
  <si>
    <t>A101022</t>
  </si>
  <si>
    <t>Price_BOM_L_Baseplates_250</t>
  </si>
  <si>
    <t>A101023</t>
  </si>
  <si>
    <t>Price_BOM_L_Baseplates_251</t>
  </si>
  <si>
    <t>A101025</t>
  </si>
  <si>
    <t>Price_BOM_L_Baseplates_252</t>
  </si>
  <si>
    <t>A101026</t>
  </si>
  <si>
    <t>Price_BOM_L_Baseplates_253</t>
  </si>
  <si>
    <t>A101028</t>
  </si>
  <si>
    <t>Price_BOM_L_Baseplates_254</t>
  </si>
  <si>
    <t>A101029</t>
  </si>
  <si>
    <t>Price_BOM_L_Baseplates_255</t>
  </si>
  <si>
    <t>A101031</t>
  </si>
  <si>
    <t>Price_BOM_L_Baseplates_256</t>
  </si>
  <si>
    <t>A101032</t>
  </si>
  <si>
    <t>Price_BOM_L_Baseplates_257</t>
  </si>
  <si>
    <t>A101034</t>
  </si>
  <si>
    <t>Price_BOM_L_Baseplates_258</t>
  </si>
  <si>
    <t>A101035</t>
  </si>
  <si>
    <t>Price_BOM_L_Baseplates_259</t>
  </si>
  <si>
    <t>A101037</t>
  </si>
  <si>
    <t>Price_BOM_L_Baseplates_260</t>
  </si>
  <si>
    <t>A101038</t>
  </si>
  <si>
    <t>Price_BOM_L_Baseplates_261</t>
  </si>
  <si>
    <t>A101040</t>
  </si>
  <si>
    <t>Price_BOM_L_Baseplates_262</t>
  </si>
  <si>
    <t>A101041</t>
  </si>
  <si>
    <t>Price_BOM_L_Baseplates_263</t>
  </si>
  <si>
    <t>:30957-LF:40707-LF</t>
  </si>
  <si>
    <t>A101043</t>
  </si>
  <si>
    <t>Price_BOM_L_Baseplates_264</t>
  </si>
  <si>
    <t>A101044</t>
  </si>
  <si>
    <t>Price_BOM_L_Baseplates_265</t>
  </si>
  <si>
    <t>A101046</t>
  </si>
  <si>
    <t>Price_BOM_L_Baseplates_266</t>
  </si>
  <si>
    <t>A101047</t>
  </si>
  <si>
    <t>Price_BOM_L_Baseplates_267</t>
  </si>
  <si>
    <t>A101049</t>
  </si>
  <si>
    <t>Price_BOM_L_Baseplates_268</t>
  </si>
  <si>
    <t>A101050</t>
  </si>
  <si>
    <t>Price_BOM_L_Baseplates_269</t>
  </si>
  <si>
    <t>A101052</t>
  </si>
  <si>
    <t>Price_BOM_L_Baseplates_270</t>
  </si>
  <si>
    <t>A101053</t>
  </si>
  <si>
    <t>Price_BOM_L_Baseplates_271</t>
  </si>
  <si>
    <t>A101055</t>
  </si>
  <si>
    <t>Price_BOM_L_Baseplates_272</t>
  </si>
  <si>
    <t>A101056</t>
  </si>
  <si>
    <t>Price_BOM_L_Baseplates_273</t>
  </si>
  <si>
    <t>A101058</t>
  </si>
  <si>
    <t>Price_BOM_L_Baseplates_274</t>
  </si>
  <si>
    <t>A101059</t>
  </si>
  <si>
    <t>Price_BOM_L_Baseplates_275</t>
  </si>
  <si>
    <t>A101061</t>
  </si>
  <si>
    <t>Price_BOM_L_Baseplates_276</t>
  </si>
  <si>
    <t>A101062</t>
  </si>
  <si>
    <t>Price_BOM_L_Baseplates_277</t>
  </si>
  <si>
    <t>A101064</t>
  </si>
  <si>
    <t>Price_BOM_L_Baseplates_278</t>
  </si>
  <si>
    <t>A101065</t>
  </si>
  <si>
    <t>Price_BOM_L_Baseplates_279</t>
  </si>
  <si>
    <t>A101067</t>
  </si>
  <si>
    <t>Price_BOM_L_Baseplates_280</t>
  </si>
  <si>
    <t>A101068</t>
  </si>
  <si>
    <t>Price_BOM_L_Baseplates_281</t>
  </si>
  <si>
    <t>A101070</t>
  </si>
  <si>
    <t>Price_BOM_L_Baseplates_282</t>
  </si>
  <si>
    <t>A101071</t>
  </si>
  <si>
    <t>Price_BOM_L_Baseplates_283</t>
  </si>
  <si>
    <t>A101073</t>
  </si>
  <si>
    <t>Price_BOM_L_Baseplates_284</t>
  </si>
  <si>
    <t>A101074</t>
  </si>
  <si>
    <t>Price_BOM_L_Baseplates_285</t>
  </si>
  <si>
    <t>A101076</t>
  </si>
  <si>
    <t>Price_BOM_L_Baseplates_286</t>
  </si>
  <si>
    <t>A101077</t>
  </si>
  <si>
    <t>Price_BOM_L_Baseplates_287</t>
  </si>
  <si>
    <t>A101079</t>
  </si>
  <si>
    <t>Price_BOM_L_Baseplates_288</t>
  </si>
  <si>
    <t>A101080</t>
  </si>
  <si>
    <t>Price_BOM_L_Baseplates_289</t>
  </si>
  <si>
    <t>A101082</t>
  </si>
  <si>
    <t>Price_BOM_L_Baseplates_290</t>
  </si>
  <si>
    <t>A101083</t>
  </si>
  <si>
    <t>Price_BOM_L_Baseplates_291</t>
  </si>
  <si>
    <t>A101085</t>
  </si>
  <si>
    <t>Price_BOM_L_Baseplates_292</t>
  </si>
  <si>
    <t>A101086</t>
  </si>
  <si>
    <t>Price_BOM_L_Baseplates_293</t>
  </si>
  <si>
    <t>A101088</t>
  </si>
  <si>
    <t>Price_BOM_L_Baseplates_294</t>
  </si>
  <si>
    <t>A101089</t>
  </si>
  <si>
    <t>Price_BOM_L_Baseplates_295</t>
  </si>
  <si>
    <t xml:space="preserve">:30121-LF:30127-LF:40957-LF:40959-LF: </t>
  </si>
  <si>
    <t>A101091</t>
  </si>
  <si>
    <t>Price_BOM_L_Baseplates_296</t>
  </si>
  <si>
    <t>A101092</t>
  </si>
  <si>
    <t>Price_BOM_L_Baseplates_297</t>
  </si>
  <si>
    <t>A101094</t>
  </si>
  <si>
    <t>Price_BOM_L_Baseplates_298</t>
  </si>
  <si>
    <t>A101095</t>
  </si>
  <si>
    <t>Price_BOM_L_Baseplates_299</t>
  </si>
  <si>
    <t>A101097</t>
  </si>
  <si>
    <t>Price_BOM_L_Baseplates_300</t>
  </si>
  <si>
    <t>A101098</t>
  </si>
  <si>
    <t>Price_BOM_L_Baseplates_301</t>
  </si>
  <si>
    <t>A101100</t>
  </si>
  <si>
    <t>Price_BOM_L_Baseplates_302</t>
  </si>
  <si>
    <t>A101101</t>
  </si>
  <si>
    <t>Price_BOM_L_Baseplates_303</t>
  </si>
  <si>
    <t>A101103</t>
  </si>
  <si>
    <t>Price_BOM_L_Baseplates_304</t>
  </si>
  <si>
    <t>A101104</t>
  </si>
  <si>
    <t>Price_BOM_L_Baseplates_305</t>
  </si>
  <si>
    <t>A101106</t>
  </si>
  <si>
    <t>Price_BOM_L_Baseplates_306</t>
  </si>
  <si>
    <t>A101107</t>
  </si>
  <si>
    <t>Price_BOM_L_Baseplates_307</t>
  </si>
  <si>
    <t>A101109</t>
  </si>
  <si>
    <t>Price_BOM_L_Baseplates_308</t>
  </si>
  <si>
    <t>A101110</t>
  </si>
  <si>
    <t>Price_BOM_L_Baseplates_309</t>
  </si>
  <si>
    <t>A101112</t>
  </si>
  <si>
    <t>Price_BOM_L_Baseplates_310</t>
  </si>
  <si>
    <t>A101113</t>
  </si>
  <si>
    <t>Price_BOM_L_Baseplates_311</t>
  </si>
  <si>
    <t>A101115</t>
  </si>
  <si>
    <t>Price_BOM_L_Baseplates_312</t>
  </si>
  <si>
    <t>A101116</t>
  </si>
  <si>
    <t>Price_BOM_L_Baseplates_313</t>
  </si>
  <si>
    <t>A101118</t>
  </si>
  <si>
    <t>Price_BOM_L_Baseplates_314</t>
  </si>
  <si>
    <t>A101119</t>
  </si>
  <si>
    <t>Price_BOM_L_Baseplates_315</t>
  </si>
  <si>
    <t>A101121</t>
  </si>
  <si>
    <t>Price_BOM_L_Baseplates_316</t>
  </si>
  <si>
    <t>A101122</t>
  </si>
  <si>
    <t>Price_BOM_L_Baseplates_317</t>
  </si>
  <si>
    <t>A101124</t>
  </si>
  <si>
    <t>Price_BOM_L_Baseplates_318</t>
  </si>
  <si>
    <t>A101125</t>
  </si>
  <si>
    <t>Price_BOM_L_Baseplates_319</t>
  </si>
  <si>
    <t>A101127</t>
  </si>
  <si>
    <t>Price_BOM_L_Baseplates_320</t>
  </si>
  <si>
    <t>A101128</t>
  </si>
  <si>
    <t>Price_BOM_L_Baseplates_321</t>
  </si>
  <si>
    <t>A101130</t>
  </si>
  <si>
    <t>Price_BOM_L_Baseplates_322</t>
  </si>
  <si>
    <t>A101131</t>
  </si>
  <si>
    <t>Price_BOM_L_Baseplates_323</t>
  </si>
  <si>
    <t>A101133</t>
  </si>
  <si>
    <t>Price_BOM_L_Baseplates_324</t>
  </si>
  <si>
    <t>A101134</t>
  </si>
  <si>
    <t>Price_BOM_L_Baseplates_325</t>
  </si>
  <si>
    <t>A101136</t>
  </si>
  <si>
    <t>Price_BOM_L_Baseplates_326</t>
  </si>
  <si>
    <t>A101137</t>
  </si>
  <si>
    <t>Price_BOM_L_Baseplates_327</t>
  </si>
  <si>
    <t>A101139</t>
  </si>
  <si>
    <t>Price_BOM_L_Baseplates_328</t>
  </si>
  <si>
    <t>A101140</t>
  </si>
  <si>
    <t>Price_BOM_L_Baseplates_329</t>
  </si>
  <si>
    <t>A101142</t>
  </si>
  <si>
    <t>Price_BOM_L_Baseplates_330</t>
  </si>
  <si>
    <t>A101143</t>
  </si>
  <si>
    <t>Price_BOM_L_Baseplates_331</t>
  </si>
  <si>
    <t>A101145</t>
  </si>
  <si>
    <t>Price_BOM_L_Baseplates_332</t>
  </si>
  <si>
    <t>A101146</t>
  </si>
  <si>
    <t>Price_BOM_L_Baseplates_333</t>
  </si>
  <si>
    <t>A101148</t>
  </si>
  <si>
    <t>Price_BOM_L_Baseplates_334</t>
  </si>
  <si>
    <t>A101149</t>
  </si>
  <si>
    <t>Price_BOM_L_Baseplates_335</t>
  </si>
  <si>
    <t>:30157-LF:50123-LF:</t>
  </si>
  <si>
    <t>A101151</t>
  </si>
  <si>
    <t>Price_BOM_L_Baseplates_336</t>
  </si>
  <si>
    <t>A101152</t>
  </si>
  <si>
    <t>Price_BOM_L_Baseplates_337</t>
  </si>
  <si>
    <t>A101154</t>
  </si>
  <si>
    <t>Price_BOM_L_Baseplates_338</t>
  </si>
  <si>
    <t>A101155</t>
  </si>
  <si>
    <t>Price_BOM_L_Baseplates_339</t>
  </si>
  <si>
    <t>A101157</t>
  </si>
  <si>
    <t>Price_BOM_L_Baseplates_340</t>
  </si>
  <si>
    <t>A101158</t>
  </si>
  <si>
    <t>Price_BOM_L_Baseplates_341</t>
  </si>
  <si>
    <t>A101160</t>
  </si>
  <si>
    <t>Price_BOM_L_Baseplates_342</t>
  </si>
  <si>
    <t>A101161</t>
  </si>
  <si>
    <t>Price_BOM_L_Baseplates_343</t>
  </si>
  <si>
    <t>A101163</t>
  </si>
  <si>
    <t>Price_BOM_L_Baseplates_344</t>
  </si>
  <si>
    <t>A101164</t>
  </si>
  <si>
    <t>Price_BOM_L_Baseplates_345</t>
  </si>
  <si>
    <t>A101166</t>
  </si>
  <si>
    <t>Price_BOM_L_Baseplates_346</t>
  </si>
  <si>
    <t>A101167</t>
  </si>
  <si>
    <t>Price_BOM_L_Baseplates_347</t>
  </si>
  <si>
    <t>A101169</t>
  </si>
  <si>
    <t>Price_BOM_L_Baseplates_348</t>
  </si>
  <si>
    <t>A101170</t>
  </si>
  <si>
    <t>Price_BOM_L_Baseplates_349</t>
  </si>
  <si>
    <t>A101172</t>
  </si>
  <si>
    <t>Price_BOM_L_Baseplates_350</t>
  </si>
  <si>
    <t>A101173</t>
  </si>
  <si>
    <t>Price_BOM_L_Baseplates_351</t>
  </si>
  <si>
    <t>A101175</t>
  </si>
  <si>
    <t>Price_BOM_L_Baseplates_352</t>
  </si>
  <si>
    <t>A101176</t>
  </si>
  <si>
    <t>Price_BOM_L_Baseplates_353</t>
  </si>
  <si>
    <t>A101178</t>
  </si>
  <si>
    <t>Price_BOM_L_Baseplates_354</t>
  </si>
  <si>
    <t>A101179</t>
  </si>
  <si>
    <t>Price_BOM_L_Baseplates_355</t>
  </si>
  <si>
    <t>A101181</t>
  </si>
  <si>
    <t>Price_BOM_L_Baseplates_356</t>
  </si>
  <si>
    <t>A101182</t>
  </si>
  <si>
    <t>Price_BOM_L_Baseplates_357</t>
  </si>
  <si>
    <t>A101184</t>
  </si>
  <si>
    <t>Price_BOM_L_Baseplates_358</t>
  </si>
  <si>
    <t>A101185</t>
  </si>
  <si>
    <t>Price_BOM_L_Baseplates_359</t>
  </si>
  <si>
    <t>A101187</t>
  </si>
  <si>
    <t>Price_BOM_L_Baseplates_360</t>
  </si>
  <si>
    <t>A101188</t>
  </si>
  <si>
    <t>Price_BOM_L_Baseplates_361</t>
  </si>
  <si>
    <t>A101190</t>
  </si>
  <si>
    <t>Price_BOM_L_Baseplates_362</t>
  </si>
  <si>
    <t>A101191</t>
  </si>
  <si>
    <t>Price_BOM_L_Baseplates_363</t>
  </si>
  <si>
    <t>A101193</t>
  </si>
  <si>
    <t>Price_BOM_L_Baseplates_364</t>
  </si>
  <si>
    <t>A101194</t>
  </si>
  <si>
    <t>Price_BOM_L_Baseplates_365</t>
  </si>
  <si>
    <t>A101196</t>
  </si>
  <si>
    <t>Price_BOM_L_Baseplates_366</t>
  </si>
  <si>
    <t>A101197</t>
  </si>
  <si>
    <t>Price_BOM_L_Baseplates_367</t>
  </si>
  <si>
    <t>:4012A-LF:40129-LF:50957-LF:</t>
  </si>
  <si>
    <t>A101199</t>
  </si>
  <si>
    <t>Price_BOM_L_Baseplates_368</t>
  </si>
  <si>
    <t>A101200</t>
  </si>
  <si>
    <t>Price_BOM_L_Baseplates_369</t>
  </si>
  <si>
    <t>A101202</t>
  </si>
  <si>
    <t>Price_BOM_L_Baseplates_370</t>
  </si>
  <si>
    <t>A101203</t>
  </si>
  <si>
    <t>Price_BOM_L_Baseplates_371</t>
  </si>
  <si>
    <t>A101205</t>
  </si>
  <si>
    <t>Price_BOM_L_Baseplates_372</t>
  </si>
  <si>
    <t>A101206</t>
  </si>
  <si>
    <t>Price_BOM_L_Baseplates_373</t>
  </si>
  <si>
    <t>A101208</t>
  </si>
  <si>
    <t>Price_BOM_L_Baseplates_374</t>
  </si>
  <si>
    <t>A101209</t>
  </si>
  <si>
    <t>Price_BOM_L_Baseplates_375</t>
  </si>
  <si>
    <t>A101211</t>
  </si>
  <si>
    <t>Price_BOM_L_Baseplates_376</t>
  </si>
  <si>
    <t>A101212</t>
  </si>
  <si>
    <t>Price_BOM_L_Baseplates_377</t>
  </si>
  <si>
    <t>A101214</t>
  </si>
  <si>
    <t>Price_BOM_L_Baseplates_378</t>
  </si>
  <si>
    <t>A101215</t>
  </si>
  <si>
    <t>Price_BOM_L_Baseplates_379</t>
  </si>
  <si>
    <t>A101217</t>
  </si>
  <si>
    <t>Price_BOM_L_Baseplates_380</t>
  </si>
  <si>
    <t>A101218</t>
  </si>
  <si>
    <t>Price_BOM_L_Baseplates_381</t>
  </si>
  <si>
    <t>A101220</t>
  </si>
  <si>
    <t>Price_BOM_L_Baseplates_382</t>
  </si>
  <si>
    <t>A101221</t>
  </si>
  <si>
    <t>Price_BOM_L_Baseplates_383</t>
  </si>
  <si>
    <t>A101223</t>
  </si>
  <si>
    <t>Price_BOM_L_Baseplates_384</t>
  </si>
  <si>
    <t>A101224</t>
  </si>
  <si>
    <t>Price_BOM_L_Baseplates_385</t>
  </si>
  <si>
    <t>A101226</t>
  </si>
  <si>
    <t>Price_BOM_L_Baseplates_386</t>
  </si>
  <si>
    <t>A101227</t>
  </si>
  <si>
    <t>Price_BOM_L_Baseplates_387</t>
  </si>
  <si>
    <t>A101229</t>
  </si>
  <si>
    <t>Price_BOM_L_Baseplates_388</t>
  </si>
  <si>
    <t>A101230</t>
  </si>
  <si>
    <t>Price_BOM_L_Baseplates_389</t>
  </si>
  <si>
    <t>A101232</t>
  </si>
  <si>
    <t>Price_BOM_L_Baseplates_390</t>
  </si>
  <si>
    <t>A101233</t>
  </si>
  <si>
    <t>Price_BOM_L_Baseplates_391</t>
  </si>
  <si>
    <t>A101235</t>
  </si>
  <si>
    <t>Price_BOM_L_Baseplates_392</t>
  </si>
  <si>
    <t>A101236</t>
  </si>
  <si>
    <t>Price_BOM_L_Baseplates_393</t>
  </si>
  <si>
    <t>A101238</t>
  </si>
  <si>
    <t>Price_BOM_L_Baseplates_394</t>
  </si>
  <si>
    <t>A101239</t>
  </si>
  <si>
    <t>Price_BOM_L_Baseplates_395</t>
  </si>
  <si>
    <t>A101241</t>
  </si>
  <si>
    <t>Price_BOM_L_Baseplates_396</t>
  </si>
  <si>
    <t>A101242</t>
  </si>
  <si>
    <t>Price_BOM_L_Baseplates_397</t>
  </si>
  <si>
    <t>A101244</t>
  </si>
  <si>
    <t>Price_BOM_L_Baseplates_398</t>
  </si>
  <si>
    <t>A101245</t>
  </si>
  <si>
    <t>Price_BOM_L_Baseplates_399</t>
  </si>
  <si>
    <t>:40157-LF:60951-LF:</t>
  </si>
  <si>
    <t>A101247</t>
  </si>
  <si>
    <t>Price_BOM_L_Baseplates_400</t>
  </si>
  <si>
    <t>A101248</t>
  </si>
  <si>
    <t>Price_BOM_L_Baseplates_401</t>
  </si>
  <si>
    <t>A101250</t>
  </si>
  <si>
    <t>Price_BOM_L_Baseplates_402</t>
  </si>
  <si>
    <t>A101251</t>
  </si>
  <si>
    <t>Price_BOM_L_Baseplates_403</t>
  </si>
  <si>
    <t>A101253</t>
  </si>
  <si>
    <t>Price_BOM_L_Baseplates_404</t>
  </si>
  <si>
    <t>A101254</t>
  </si>
  <si>
    <t>Price_BOM_L_Baseplates_405</t>
  </si>
  <si>
    <t>A101256</t>
  </si>
  <si>
    <t>Price_BOM_L_Baseplates_406</t>
  </si>
  <si>
    <t>A101257</t>
  </si>
  <si>
    <t>Price_BOM_L_Baseplates_407</t>
  </si>
  <si>
    <t>A101259</t>
  </si>
  <si>
    <t>Price_BOM_L_Baseplates_408</t>
  </si>
  <si>
    <t>A101260</t>
  </si>
  <si>
    <t>Price_BOM_L_Baseplates_409</t>
  </si>
  <si>
    <t>A101262</t>
  </si>
  <si>
    <t>Price_BOM_L_Baseplates_410</t>
  </si>
  <si>
    <t>A101263</t>
  </si>
  <si>
    <t>Price_BOM_L_Baseplates_411</t>
  </si>
  <si>
    <t>A101265</t>
  </si>
  <si>
    <t>Price_BOM_L_Baseplates_412</t>
  </si>
  <si>
    <t>A101266</t>
  </si>
  <si>
    <t>Price_BOM_L_Baseplates_413</t>
  </si>
  <si>
    <t>A101268</t>
  </si>
  <si>
    <t>Price_BOM_L_Baseplates_414</t>
  </si>
  <si>
    <t>A101269</t>
  </si>
  <si>
    <t>Price_BOM_L_Baseplates_415</t>
  </si>
  <si>
    <t>A101271</t>
  </si>
  <si>
    <t>Price_BOM_L_Baseplates_416</t>
  </si>
  <si>
    <t>A101272</t>
  </si>
  <si>
    <t>Price_BOM_L_Baseplates_417</t>
  </si>
  <si>
    <t>A101274</t>
  </si>
  <si>
    <t>Price_BOM_L_Baseplates_418</t>
  </si>
  <si>
    <t>A101275</t>
  </si>
  <si>
    <t>Price_BOM_L_Baseplates_419</t>
  </si>
  <si>
    <t>A101277</t>
  </si>
  <si>
    <t>Price_BOM_L_Baseplates_420</t>
  </si>
  <si>
    <t>A101278</t>
  </si>
  <si>
    <t>Price_BOM_L_Baseplates_421</t>
  </si>
  <si>
    <t>A101280</t>
  </si>
  <si>
    <t>Price_BOM_L_Baseplates_422</t>
  </si>
  <si>
    <t>A101281</t>
  </si>
  <si>
    <t>Price_BOM_L_Baseplates_423</t>
  </si>
  <si>
    <t>A101283</t>
  </si>
  <si>
    <t>Price_BOM_L_Baseplates_424</t>
  </si>
  <si>
    <t>A101284</t>
  </si>
  <si>
    <t>Price_BOM_L_Baseplates_425</t>
  </si>
  <si>
    <t>A101286</t>
  </si>
  <si>
    <t>Price_BOM_L_Baseplates_426</t>
  </si>
  <si>
    <t>A101287</t>
  </si>
  <si>
    <t>Price_BOM_L_Baseplates_427</t>
  </si>
  <si>
    <t>A101289</t>
  </si>
  <si>
    <t>Price_BOM_L_Baseplates_428</t>
  </si>
  <si>
    <t>A101290</t>
  </si>
  <si>
    <t>Price_BOM_L_Baseplates_429</t>
  </si>
  <si>
    <t>A101292</t>
  </si>
  <si>
    <t>Price_BOM_L_Baseplates_430</t>
  </si>
  <si>
    <t>A101293</t>
  </si>
  <si>
    <t>Price_BOM_L_Baseplates_431</t>
  </si>
  <si>
    <t>A101295</t>
  </si>
  <si>
    <t>Price_BOM_L_Baseplates_432</t>
  </si>
  <si>
    <t>A101296</t>
  </si>
  <si>
    <t>Price_BOM_L_Baseplates_433</t>
  </si>
  <si>
    <t>A101298</t>
  </si>
  <si>
    <t>Price_BOM_L_Baseplates_434</t>
  </si>
  <si>
    <t>A101299</t>
  </si>
  <si>
    <t>Price_BOM_L_Baseplates_435</t>
  </si>
  <si>
    <t>A101301</t>
  </si>
  <si>
    <t>Price_BOM_L_Baseplates_436</t>
  </si>
  <si>
    <t>A101302</t>
  </si>
  <si>
    <t>Price_BOM_L_Baseplates_437</t>
  </si>
  <si>
    <t>A101304</t>
  </si>
  <si>
    <t>Price_BOM_L_Baseplates_438</t>
  </si>
  <si>
    <t>A101305</t>
  </si>
  <si>
    <t>Price_BOM_L_Baseplates_439</t>
  </si>
  <si>
    <t>A101307</t>
  </si>
  <si>
    <t>Price_BOM_L_Baseplates_440</t>
  </si>
  <si>
    <t>A101308</t>
  </si>
  <si>
    <t>Price_BOM_L_Baseplates_441</t>
  </si>
  <si>
    <t>A101310</t>
  </si>
  <si>
    <t>Price_BOM_L_Baseplates_442</t>
  </si>
  <si>
    <t>A101311</t>
  </si>
  <si>
    <t>Price_BOM_L_Baseplates_443</t>
  </si>
  <si>
    <t>A101313</t>
  </si>
  <si>
    <t>Price_BOM_L_Baseplates_444</t>
  </si>
  <si>
    <t>A101314</t>
  </si>
  <si>
    <t>Price_BOM_L_Baseplates_445</t>
  </si>
  <si>
    <t>A101316</t>
  </si>
  <si>
    <t>Price_BOM_L_Baseplates_446</t>
  </si>
  <si>
    <t>A101317</t>
  </si>
  <si>
    <t>Price_BOM_L_Baseplates_447</t>
  </si>
  <si>
    <t>A101319</t>
  </si>
  <si>
    <t>Price_BOM_L_Baseplates_448</t>
  </si>
  <si>
    <t>A101320</t>
  </si>
  <si>
    <t>Price_BOM_L_Baseplates_449</t>
  </si>
  <si>
    <t>A101322</t>
  </si>
  <si>
    <t>Price_BOM_L_Baseplates_450</t>
  </si>
  <si>
    <t>A101323</t>
  </si>
  <si>
    <t>Price_BOM_L_Baseplates_451</t>
  </si>
  <si>
    <t>A101325</t>
  </si>
  <si>
    <t>Price_BOM_L_Baseplates_452</t>
  </si>
  <si>
    <t>A101326</t>
  </si>
  <si>
    <t>Price_BOM_L_Baseplates_453</t>
  </si>
  <si>
    <t>A101328</t>
  </si>
  <si>
    <t>Price_BOM_L_Baseplates_454</t>
  </si>
  <si>
    <t>A101329</t>
  </si>
  <si>
    <t>Price_BOM_L_Baseplates_455</t>
  </si>
  <si>
    <t>A101331</t>
  </si>
  <si>
    <t>Price_BOM_L_Baseplates_456</t>
  </si>
  <si>
    <t>A101332</t>
  </si>
  <si>
    <t>Price_BOM_L_Baseplates_457</t>
  </si>
  <si>
    <t>A101334</t>
  </si>
  <si>
    <t>Price_BOM_L_Baseplates_458</t>
  </si>
  <si>
    <t>A101335</t>
  </si>
  <si>
    <t>Price_BOM_L_Baseplates_459</t>
  </si>
  <si>
    <t>:40157-LF:50157-LF:</t>
  </si>
  <si>
    <t>A101337</t>
  </si>
  <si>
    <t>Price_BOM_L_Baseplates_460</t>
  </si>
  <si>
    <t>A101338</t>
  </si>
  <si>
    <t>Price_BOM_L_Baseplates_461</t>
  </si>
  <si>
    <t>A101340</t>
  </si>
  <si>
    <t>Price_BOM_L_Baseplates_462</t>
  </si>
  <si>
    <t>A101341</t>
  </si>
  <si>
    <t>Price_BOM_L_Baseplates_463</t>
  </si>
  <si>
    <t>A101343</t>
  </si>
  <si>
    <t>Price_BOM_L_Baseplates_464</t>
  </si>
  <si>
    <t>A101344</t>
  </si>
  <si>
    <t>Price_BOM_L_Baseplates_465</t>
  </si>
  <si>
    <t>A101346</t>
  </si>
  <si>
    <t>Price_BOM_L_Baseplates_466</t>
  </si>
  <si>
    <t>A101347</t>
  </si>
  <si>
    <t>Price_BOM_L_Baseplates_467</t>
  </si>
  <si>
    <t>A101349</t>
  </si>
  <si>
    <t>Price_BOM_L_Baseplates_468</t>
  </si>
  <si>
    <t>A101350</t>
  </si>
  <si>
    <t>Price_BOM_L_Baseplates_469</t>
  </si>
  <si>
    <t>A101352</t>
  </si>
  <si>
    <t>Price_BOM_L_Baseplates_470</t>
  </si>
  <si>
    <t>A101353</t>
  </si>
  <si>
    <t>Price_BOM_L_Baseplates_471</t>
  </si>
  <si>
    <t>A101355</t>
  </si>
  <si>
    <t>Price_BOM_L_Baseplates_472</t>
  </si>
  <si>
    <t>A101356</t>
  </si>
  <si>
    <t>Price_BOM_L_Baseplates_473</t>
  </si>
  <si>
    <t>A101358</t>
  </si>
  <si>
    <t>Price_BOM_L_Baseplates_474</t>
  </si>
  <si>
    <t>A101359</t>
  </si>
  <si>
    <t>Price_BOM_L_Baseplates_475</t>
  </si>
  <si>
    <t>A101361</t>
  </si>
  <si>
    <t>Price_BOM_L_Baseplates_476</t>
  </si>
  <si>
    <t>A101362</t>
  </si>
  <si>
    <t>Price_BOM_L_Baseplates_477</t>
  </si>
  <si>
    <t>A101364</t>
  </si>
  <si>
    <t>Price_BOM_L_Baseplates_478</t>
  </si>
  <si>
    <t>A101365</t>
  </si>
  <si>
    <t>Price_BOM_L_Baseplates_479</t>
  </si>
  <si>
    <t>A101367</t>
  </si>
  <si>
    <t>Price_BOM_L_Baseplates_480</t>
  </si>
  <si>
    <t>A101368</t>
  </si>
  <si>
    <t>Price_BOM_L_Baseplates_481</t>
  </si>
  <si>
    <t>A101370</t>
  </si>
  <si>
    <t>Price_BOM_L_Baseplates_482</t>
  </si>
  <si>
    <t>A101371</t>
  </si>
  <si>
    <t>Price_BOM_L_Baseplates_483</t>
  </si>
  <si>
    <t>A101373</t>
  </si>
  <si>
    <t>Price_BOM_L_Baseplates_484</t>
  </si>
  <si>
    <t>A101374</t>
  </si>
  <si>
    <t>Price_BOM_L_Baseplates_485</t>
  </si>
  <si>
    <t>A101376</t>
  </si>
  <si>
    <t>Price_BOM_L_Baseplates_486</t>
  </si>
  <si>
    <t>A101377</t>
  </si>
  <si>
    <t>Price_BOM_L_Baseplates_487</t>
  </si>
  <si>
    <t>A101379</t>
  </si>
  <si>
    <t>Price_BOM_L_Baseplates_488</t>
  </si>
  <si>
    <t>A101381</t>
  </si>
  <si>
    <t>Price_BOM_L_Baseplates_489</t>
  </si>
  <si>
    <t>A101382</t>
  </si>
  <si>
    <t>Price_BOM_L_Baseplates_490</t>
  </si>
  <si>
    <t>A101384</t>
  </si>
  <si>
    <t>Price_BOM_L_Baseplates_491</t>
  </si>
  <si>
    <t>A101385</t>
  </si>
  <si>
    <t>Price_BOM_L_Baseplates_492</t>
  </si>
  <si>
    <t>A101387</t>
  </si>
  <si>
    <t>Price_BOM_L_Baseplates_493</t>
  </si>
  <si>
    <t>A101388</t>
  </si>
  <si>
    <t>Price_BOM_L_Baseplates_494</t>
  </si>
  <si>
    <t>A101390</t>
  </si>
  <si>
    <t>Price_BOM_L_Baseplates_495</t>
  </si>
  <si>
    <t>A101392</t>
  </si>
  <si>
    <t>Price_BOM_L_Baseplates_496</t>
  </si>
  <si>
    <t>A101393</t>
  </si>
  <si>
    <t>Price_BOM_L_Baseplates_497</t>
  </si>
  <si>
    <t>A101395</t>
  </si>
  <si>
    <t>Price_BOM_L_Baseplates_498</t>
  </si>
  <si>
    <t>A101397</t>
  </si>
  <si>
    <t>Price_BOM_L_Baseplates_499</t>
  </si>
  <si>
    <t>A101398</t>
  </si>
  <si>
    <t>Price_BOM_L_Baseplates_500</t>
  </si>
  <si>
    <t>A101400</t>
  </si>
  <si>
    <t>Price_BOM_L_Baseplates_501</t>
  </si>
  <si>
    <t>A101402</t>
  </si>
  <si>
    <t>Price_BOM_L_Baseplates_502</t>
  </si>
  <si>
    <t>A101403</t>
  </si>
  <si>
    <t>Price_BOM_L_Baseplates_503</t>
  </si>
  <si>
    <t>A101405</t>
  </si>
  <si>
    <t>Price_BOM_L_Baseplates_504</t>
  </si>
  <si>
    <t>A101406</t>
  </si>
  <si>
    <t>Price_BOM_L_Baseplates_505</t>
  </si>
  <si>
    <t>A101408</t>
  </si>
  <si>
    <t>Price_BOM_L_Baseplates_506</t>
  </si>
  <si>
    <t>A101409</t>
  </si>
  <si>
    <t>Price_BOM_L_Baseplates_507</t>
  </si>
  <si>
    <t>A101411</t>
  </si>
  <si>
    <t>Price_BOM_L_Baseplates_508</t>
  </si>
  <si>
    <t>A101413</t>
  </si>
  <si>
    <t>Price_BOM_L_Baseplates_509</t>
  </si>
  <si>
    <t>A101414</t>
  </si>
  <si>
    <t>Price_BOM_L_Baseplates_510</t>
  </si>
  <si>
    <t>A101416</t>
  </si>
  <si>
    <t>Price_BOM_L_Baseplates_511</t>
  </si>
  <si>
    <t>A101417</t>
  </si>
  <si>
    <t>Price_BOM_L_Baseplates_512</t>
  </si>
  <si>
    <t>A101419</t>
  </si>
  <si>
    <t>Price_BOM_L_Baseplates_513</t>
  </si>
  <si>
    <t>A101420</t>
  </si>
  <si>
    <t>Price_BOM_L_Baseplates_514</t>
  </si>
  <si>
    <t>A101422</t>
  </si>
  <si>
    <t>Price_BOM_L_Baseplates_515</t>
  </si>
  <si>
    <t>A101424</t>
  </si>
  <si>
    <t>Price_BOM_L_Baseplates_516</t>
  </si>
  <si>
    <t>A101425</t>
  </si>
  <si>
    <t>Price_BOM_L_Baseplates_517</t>
  </si>
  <si>
    <t>A101427</t>
  </si>
  <si>
    <t>Price_BOM_L_Baseplates_518</t>
  </si>
  <si>
    <t>A101429</t>
  </si>
  <si>
    <t>Price_BOM_L_Baseplates_519</t>
  </si>
  <si>
    <t>A101430</t>
  </si>
  <si>
    <t>Price_BOM_L_Baseplates_520</t>
  </si>
  <si>
    <t>A101432</t>
  </si>
  <si>
    <t>Price_BOM_L_Baseplates_521</t>
  </si>
  <si>
    <t>A101434</t>
  </si>
  <si>
    <t>Price_BOM_L_Baseplates_522</t>
  </si>
  <si>
    <t>A101435</t>
  </si>
  <si>
    <t>Price_BOM_L_Baseplates_523</t>
  </si>
  <si>
    <t>:60157-LF:80123-LF:</t>
  </si>
  <si>
    <t>A101437</t>
  </si>
  <si>
    <t>Price_BOM_L_Baseplates_524</t>
  </si>
  <si>
    <t>A101438</t>
  </si>
  <si>
    <t>Price_BOM_L_Baseplates_525</t>
  </si>
  <si>
    <t>A101440</t>
  </si>
  <si>
    <t>Price_BOM_L_Baseplates_526</t>
  </si>
  <si>
    <t>A101441</t>
  </si>
  <si>
    <t>Price_BOM_L_Baseplates_527</t>
  </si>
  <si>
    <t>A101443</t>
  </si>
  <si>
    <t>Price_BOM_L_Baseplates_528</t>
  </si>
  <si>
    <t>A101444</t>
  </si>
  <si>
    <t>Price_BOM_L_Baseplates_529</t>
  </si>
  <si>
    <t>A101446</t>
  </si>
  <si>
    <t>Price_BOM_L_Baseplates_530</t>
  </si>
  <si>
    <t>A101447</t>
  </si>
  <si>
    <t>Price_BOM_L_Baseplates_531</t>
  </si>
  <si>
    <t>A101449</t>
  </si>
  <si>
    <t>Price_BOM_L_Baseplates_532</t>
  </si>
  <si>
    <t>A101450</t>
  </si>
  <si>
    <t>Price_BOM_L_Baseplates_533</t>
  </si>
  <si>
    <t>A101452</t>
  </si>
  <si>
    <t>Price_BOM_L_Baseplates_534</t>
  </si>
  <si>
    <t>A101453</t>
  </si>
  <si>
    <t>Price_BOM_L_Baseplates_535</t>
  </si>
  <si>
    <t>A101455</t>
  </si>
  <si>
    <t>Price_BOM_L_Baseplates_536</t>
  </si>
  <si>
    <t>A101456</t>
  </si>
  <si>
    <t>Price_BOM_L_Baseplates_537</t>
  </si>
  <si>
    <t>A101458</t>
  </si>
  <si>
    <t>Price_BOM_L_Baseplates_538</t>
  </si>
  <si>
    <t>A101459</t>
  </si>
  <si>
    <t>Price_BOM_L_Baseplates_539</t>
  </si>
  <si>
    <t>A101461</t>
  </si>
  <si>
    <t>Price_BOM_L_Baseplates_540</t>
  </si>
  <si>
    <t>A101462</t>
  </si>
  <si>
    <t>Price_BOM_L_Baseplates_541</t>
  </si>
  <si>
    <t>A101464</t>
  </si>
  <si>
    <t>Price_BOM_L_Baseplates_542</t>
  </si>
  <si>
    <t>A101465</t>
  </si>
  <si>
    <t>Price_BOM_L_Baseplates_543</t>
  </si>
  <si>
    <t>A101467</t>
  </si>
  <si>
    <t>Price_BOM_L_Baseplates_544</t>
  </si>
  <si>
    <t>A101469</t>
  </si>
  <si>
    <t>Price_BOM_L_Baseplates_545</t>
  </si>
  <si>
    <t>A101470</t>
  </si>
  <si>
    <t>Price_BOM_L_Baseplates_546</t>
  </si>
  <si>
    <t>A101472</t>
  </si>
  <si>
    <t>Price_BOM_L_Baseplates_547</t>
  </si>
  <si>
    <t>A101473</t>
  </si>
  <si>
    <t>Price_BOM_L_Baseplates_548</t>
  </si>
  <si>
    <t>A101475</t>
  </si>
  <si>
    <t>Price_BOM_L_Baseplates_549</t>
  </si>
  <si>
    <t>A101476</t>
  </si>
  <si>
    <t>Price_BOM_L_Baseplates_550</t>
  </si>
  <si>
    <t>A101478</t>
  </si>
  <si>
    <t>Price_BOM_L_Baseplates_551</t>
  </si>
  <si>
    <t>A101480</t>
  </si>
  <si>
    <t>Price_BOM_L_Baseplates_552</t>
  </si>
  <si>
    <t>A101481</t>
  </si>
  <si>
    <t>Price_BOM_L_Baseplates_553</t>
  </si>
  <si>
    <t>A101483</t>
  </si>
  <si>
    <t>Price_BOM_L_Baseplates_554</t>
  </si>
  <si>
    <t>A101485</t>
  </si>
  <si>
    <t>Price_BOM_L_Baseplates_555</t>
  </si>
  <si>
    <t>A101486</t>
  </si>
  <si>
    <t>Price_BOM_L_Baseplates_556</t>
  </si>
  <si>
    <t>A101488</t>
  </si>
  <si>
    <t>Price_BOM_L_Baseplates_557</t>
  </si>
  <si>
    <t>A101490</t>
  </si>
  <si>
    <t>Price_BOM_L_Baseplates_558</t>
  </si>
  <si>
    <t>A101491</t>
  </si>
  <si>
    <t>Price_BOM_L_Baseplates_559</t>
  </si>
  <si>
    <t xml:space="preserve">:10707-LC:12501-LC:12507-LC:12709-LC:15507-LC:15509-LC:15705-LC:20501-LC:20709-LC: </t>
  </si>
  <si>
    <t>BaseplateCI</t>
  </si>
  <si>
    <t>CI</t>
  </si>
  <si>
    <t>91903193</t>
  </si>
  <si>
    <t>A101493</t>
  </si>
  <si>
    <t>LT096</t>
  </si>
  <si>
    <t>Price_BOM_L_Baseplates_560</t>
  </si>
  <si>
    <t xml:space="preserve">:10707-LC:12709-LC:15507-LC:15509-LC:15705-LC:15951-LC:15955-LC:15959-LC:20501-LC:20709-LC:20953-LC:20121-LC:25707-LC:25957-LC:25123-LC:30501-LC:30507-LC:30707-LC:30957-LC:40707-LC:40957-LC:40959-LC: </t>
  </si>
  <si>
    <t>:143JM:145JM:182JM:184JM:213JM:215JM:143JP:145JP:182JP:184JP:</t>
  </si>
  <si>
    <t>91904340</t>
  </si>
  <si>
    <t>A101494</t>
  </si>
  <si>
    <t>Price_BOM_L_Baseplates_561</t>
  </si>
  <si>
    <t xml:space="preserve">:12709-LC:15705-LC:15951-LC:15955-LC:15959-LC:20709-LC:20953-LC:20121-LC:25707-LC:25957-LC:30707-LC: </t>
  </si>
  <si>
    <t>:254JM:256JM:254JP:256JP:254JMZ:256JMZ:</t>
  </si>
  <si>
    <t>91903202</t>
  </si>
  <si>
    <t>A101495</t>
  </si>
  <si>
    <t>Price_BOM_L_Baseplates_562</t>
  </si>
  <si>
    <t xml:space="preserve">:15951-LC:15955-LC:15959-LC:20953-LC:25707-LC:25957-LC:30707-LC: </t>
  </si>
  <si>
    <t>:284JM:286JM:284JP:286JP:</t>
  </si>
  <si>
    <t>91903203</t>
  </si>
  <si>
    <t>A101496</t>
  </si>
  <si>
    <t>Price_BOM_L_Baseplates_563</t>
  </si>
  <si>
    <t xml:space="preserve">:20953-LC:25957-LC:30707-LC:30957-LC:40707-LC: </t>
  </si>
  <si>
    <t>:324JM:326JM:324JP:326JP:</t>
  </si>
  <si>
    <t>91903204</t>
  </si>
  <si>
    <t>A101497</t>
  </si>
  <si>
    <t>Price_BOM_L_Baseplates_564</t>
  </si>
  <si>
    <t xml:space="preserve">:20121-LC:25123-LC:30121-LC:30127-LC: </t>
  </si>
  <si>
    <t>:213JMZ:215JMZ:213JP:215JP:</t>
  </si>
  <si>
    <t>91903200</t>
  </si>
  <si>
    <t>A101498</t>
  </si>
  <si>
    <t>Price_BOM_L_Baseplates_565</t>
  </si>
  <si>
    <t xml:space="preserve">:25957-LC:30957-LC:40707-LC:40957-LC:40959-LC: </t>
  </si>
  <si>
    <t>:364JMZ:365JMZ:364JP:365JP:</t>
  </si>
  <si>
    <t>91903205</t>
  </si>
  <si>
    <t>A101499</t>
  </si>
  <si>
    <t>LT097</t>
  </si>
  <si>
    <t>Price_BOM_L_Baseplates_566</t>
  </si>
  <si>
    <t>:254JM:256JM:254JP:256JP</t>
  </si>
  <si>
    <t>91866582</t>
  </si>
  <si>
    <t>A101500</t>
  </si>
  <si>
    <t>Price_BOM_L_Baseplates_567</t>
  </si>
  <si>
    <t>:213JP:215JP:</t>
  </si>
  <si>
    <t>A101501</t>
  </si>
  <si>
    <t>Price_BOM_L_Baseplates_568</t>
  </si>
  <si>
    <t>:30957-LC:40707-LC:</t>
  </si>
  <si>
    <t>:254JM:256JM:</t>
  </si>
  <si>
    <t>A101502</t>
  </si>
  <si>
    <t>Price_BOM_L_Baseplates_569</t>
  </si>
  <si>
    <t>:284JM:286JM:</t>
  </si>
  <si>
    <t>91866593</t>
  </si>
  <si>
    <t>A101503</t>
  </si>
  <si>
    <t>Price_BOM_L_Baseplates_570</t>
  </si>
  <si>
    <t xml:space="preserve">:30121-LC:30127-LC: </t>
  </si>
  <si>
    <t>91866583</t>
  </si>
  <si>
    <t>A101504</t>
  </si>
  <si>
    <t>Price_BOM_L_Baseplates_571</t>
  </si>
  <si>
    <t>91866586</t>
  </si>
  <si>
    <t>A101505</t>
  </si>
  <si>
    <t>Price_BOM_L_Baseplates_572</t>
  </si>
  <si>
    <t>91866590</t>
  </si>
  <si>
    <t>A101506</t>
  </si>
  <si>
    <t>Price_BOM_L_Baseplates_573</t>
  </si>
  <si>
    <t>:40957-LC:40959-LC:</t>
  </si>
  <si>
    <t>:254JM:256JM:254JMZ:256JMZ:</t>
  </si>
  <si>
    <t>91866595</t>
  </si>
  <si>
    <t>A101507</t>
  </si>
  <si>
    <t>Price_BOM_L_Baseplates_574</t>
  </si>
  <si>
    <t>30157-LC:40957-LC:40959-LC:50123-LC:</t>
  </si>
  <si>
    <t>91866587</t>
  </si>
  <si>
    <t>A101508</t>
  </si>
  <si>
    <t>Price_BOM_L_Baseplates_575</t>
  </si>
  <si>
    <t>:30157-LC:40957-LC:40959-LC:</t>
  </si>
  <si>
    <t>:324JM:326JM:</t>
  </si>
  <si>
    <t>91866591</t>
  </si>
  <si>
    <t>BASE B/M,CI,CCP,324/326,1.00"</t>
  </si>
  <si>
    <t>A101509</t>
  </si>
  <si>
    <t>Price_BOM_L_Baseplates_576</t>
  </si>
  <si>
    <t>:404JMZ:405JMZ:</t>
  </si>
  <si>
    <t>91903206</t>
  </si>
  <si>
    <t>A101510</t>
  </si>
  <si>
    <t>Price_BOM_L_Baseplates_577</t>
  </si>
  <si>
    <t>:40129-LC:4012A-LC:50123-LC:</t>
  </si>
  <si>
    <t>A101511</t>
  </si>
  <si>
    <t>Price_BOM_L_Baseplates_578</t>
  </si>
  <si>
    <t>:40129-LC:4012A-LC:</t>
  </si>
  <si>
    <t>91866584</t>
  </si>
  <si>
    <t>A101512</t>
  </si>
  <si>
    <t>Price_BOM_L_Baseplates_579</t>
  </si>
  <si>
    <t>91904344</t>
  </si>
  <si>
    <t>A101513</t>
  </si>
  <si>
    <t>Price_BOM_L_Baseplates_580</t>
  </si>
  <si>
    <t>A101514</t>
  </si>
  <si>
    <t>Price_BOM_L_Baseplates_581</t>
  </si>
  <si>
    <t xml:space="preserve">:40157-LC:50957-LC:60951-LC: </t>
  </si>
  <si>
    <t>91904342</t>
  </si>
  <si>
    <t>A101515</t>
  </si>
  <si>
    <t>Price_BOM_L_Baseplates_582</t>
  </si>
  <si>
    <t>A101516</t>
  </si>
  <si>
    <t>Price_BOM_L_Baseplates_583</t>
  </si>
  <si>
    <t>91866592</t>
  </si>
  <si>
    <t>A101517</t>
  </si>
  <si>
    <t>Price_BOM_L_Baseplates_584</t>
  </si>
  <si>
    <t>:324TCZ:326TCZ:</t>
  </si>
  <si>
    <t>91866599</t>
  </si>
  <si>
    <t>A101518</t>
  </si>
  <si>
    <t>Price_BOM_L_Baseplates_585</t>
  </si>
  <si>
    <t>:40957-LC:40959-LC:50957-LC:</t>
  </si>
  <si>
    <t>:213JMZ:215JMZ:</t>
  </si>
  <si>
    <t>91866594</t>
  </si>
  <si>
    <t>A101519</t>
  </si>
  <si>
    <t>Price_BOM_L_Baseplates_586</t>
  </si>
  <si>
    <t>91866596</t>
  </si>
  <si>
    <t>A101520</t>
  </si>
  <si>
    <t>Price_BOM_L_Baseplates_587</t>
  </si>
  <si>
    <t>91866585</t>
  </si>
  <si>
    <t>A101521</t>
  </si>
  <si>
    <t>Price_BOM_L_Baseplates_588</t>
  </si>
  <si>
    <t>91866589</t>
  </si>
  <si>
    <t>A101522</t>
  </si>
  <si>
    <t>Price_BOM_L_Baseplates_589</t>
  </si>
  <si>
    <t>91904346</t>
  </si>
  <si>
    <t>A101523</t>
  </si>
  <si>
    <t>Price_BOM_L_Baseplates_590</t>
  </si>
  <si>
    <t>A101524</t>
  </si>
  <si>
    <t>Price_BOM_L_Baseplates_591</t>
  </si>
  <si>
    <t>A101525</t>
  </si>
  <si>
    <t>Price_BOM_L_Baseplates_592</t>
  </si>
  <si>
    <t>:404TCZ:405TCZ:</t>
  </si>
  <si>
    <t>91866600</t>
  </si>
  <si>
    <t>A101526</t>
  </si>
  <si>
    <t>Price_BOM_L_Baseplates_593</t>
  </si>
  <si>
    <t>91866597</t>
  </si>
  <si>
    <t>A101527</t>
  </si>
  <si>
    <t>Price_BOM_L_Baseplates_594</t>
  </si>
  <si>
    <t>91866598</t>
  </si>
  <si>
    <t>A101528</t>
  </si>
  <si>
    <t>Price_BOM_L_Baseplates_595</t>
  </si>
  <si>
    <t>A101529</t>
  </si>
  <si>
    <t>Price_BOM_L_Baseplates_596</t>
  </si>
  <si>
    <t>:60123-LC:80123-LC:</t>
  </si>
  <si>
    <t>:284JM:286JM:284TCZ:286TCZ:</t>
  </si>
  <si>
    <t>91904345</t>
  </si>
  <si>
    <t>A101530</t>
  </si>
  <si>
    <t>Price_BOM_L_Baseplates_597</t>
  </si>
  <si>
    <t xml:space="preserve">:324JM:326JM:324JP:326JP: </t>
  </si>
  <si>
    <t>91904347</t>
  </si>
  <si>
    <t>A101531</t>
  </si>
  <si>
    <t>Price_BOM_L_Baseplates_598</t>
  </si>
  <si>
    <t>91866601</t>
  </si>
  <si>
    <t>A101532</t>
  </si>
  <si>
    <t>Price_BOM_L_Baseplates_599</t>
  </si>
  <si>
    <t>A101533</t>
  </si>
  <si>
    <t>Price_BOM_L_Baseplates_600</t>
  </si>
  <si>
    <t>91866602</t>
  </si>
  <si>
    <t>A101534</t>
  </si>
  <si>
    <t>Price_BOM_L_Baseplates_601</t>
  </si>
  <si>
    <t>:60157-LC:80123-LC:</t>
  </si>
  <si>
    <t>:364TCZ:365TCZ:</t>
  </si>
  <si>
    <t>91904348</t>
  </si>
  <si>
    <t>A101535</t>
  </si>
  <si>
    <t>Price_BOM_L_Baseplates_602</t>
  </si>
  <si>
    <t>91866604</t>
  </si>
  <si>
    <t>A101536</t>
  </si>
  <si>
    <t>Price_BOM_L_Baseplates_603</t>
  </si>
  <si>
    <t>91904349</t>
  </si>
  <si>
    <t>A101537</t>
  </si>
  <si>
    <t>Price_BOM_L_Baseplates_604</t>
  </si>
  <si>
    <t>91866605</t>
  </si>
  <si>
    <t>A101538</t>
  </si>
  <si>
    <t>Price_BOM_L_Baseplates_605</t>
  </si>
  <si>
    <t>:10707-LF:12709-LF:15705-LF:15951-LF:15955-LF:15959-LF:20709-LF:20953-LF:25707-LF:25957-LF:30707-LF:</t>
  </si>
  <si>
    <t>Drip Rim</t>
  </si>
  <si>
    <t>A101539</t>
  </si>
  <si>
    <t>Price_BOM_L_Baseplates_606</t>
  </si>
  <si>
    <t>A101540</t>
  </si>
  <si>
    <t>Price_BOM_L_Baseplates_607</t>
  </si>
  <si>
    <t>A101541</t>
  </si>
  <si>
    <t>Price_BOM_L_Baseplates_608</t>
  </si>
  <si>
    <t>A101542</t>
  </si>
  <si>
    <t>Price_BOM_L_Baseplates_609</t>
  </si>
  <si>
    <t>A101543</t>
  </si>
  <si>
    <t>Price_BOM_L_Baseplates_610</t>
  </si>
  <si>
    <t>A101544</t>
  </si>
  <si>
    <t>Price_BOM_L_Baseplates_611</t>
  </si>
  <si>
    <t>A101545</t>
  </si>
  <si>
    <t>Price_BOM_L_Baseplates_612</t>
  </si>
  <si>
    <t>A101546</t>
  </si>
  <si>
    <t>Price_BOM_L_Baseplates_613</t>
  </si>
  <si>
    <t>A101547</t>
  </si>
  <si>
    <t>Price_BOM_L_Baseplates_614</t>
  </si>
  <si>
    <t>284T:286T:</t>
  </si>
  <si>
    <t>A101548</t>
  </si>
  <si>
    <t>Price_BOM_L_Baseplates_615</t>
  </si>
  <si>
    <t>A101549</t>
  </si>
  <si>
    <t>Price_BOM_L_Baseplates_616</t>
  </si>
  <si>
    <t>A101550</t>
  </si>
  <si>
    <t>Price_BOM_L_Baseplates_617</t>
  </si>
  <si>
    <t>A101551</t>
  </si>
  <si>
    <t>Price_BOM_L_Baseplates_618</t>
  </si>
  <si>
    <t>:20121-LF:25123-LF:40707-LF:</t>
  </si>
  <si>
    <t>A101552</t>
  </si>
  <si>
    <t>Price_BOM_L_Baseplates_619</t>
  </si>
  <si>
    <t>A101553</t>
  </si>
  <si>
    <t>Price_BOM_L_Baseplates_620</t>
  </si>
  <si>
    <t>A101554</t>
  </si>
  <si>
    <t>Price_BOM_L_Baseplates_621</t>
  </si>
  <si>
    <t>A101555</t>
  </si>
  <si>
    <t>Price_BOM_L_Baseplates_622</t>
  </si>
  <si>
    <t>A101556</t>
  </si>
  <si>
    <t>Price_BOM_L_Baseplates_623</t>
  </si>
  <si>
    <t>A101557</t>
  </si>
  <si>
    <t>Price_BOM_L_Baseplates_624</t>
  </si>
  <si>
    <t>A101558</t>
  </si>
  <si>
    <t>Price_BOM_L_Baseplates_625</t>
  </si>
  <si>
    <t>A101559</t>
  </si>
  <si>
    <t>Price_BOM_L_Baseplates_626</t>
  </si>
  <si>
    <t>A101560</t>
  </si>
  <si>
    <t>Price_BOM_L_Baseplates_627</t>
  </si>
  <si>
    <t>A101561</t>
  </si>
  <si>
    <t>Price_BOM_L_Baseplates_628</t>
  </si>
  <si>
    <t>A101562</t>
  </si>
  <si>
    <t>Price_BOM_L_Baseplates_629</t>
  </si>
  <si>
    <t>A101563</t>
  </si>
  <si>
    <t>Price_BOM_L_Baseplates_630</t>
  </si>
  <si>
    <t>A101564</t>
  </si>
  <si>
    <t>Price_BOM_L_Baseplates_631</t>
  </si>
  <si>
    <t>A101565</t>
  </si>
  <si>
    <t>Price_BOM_L_Baseplates_632</t>
  </si>
  <si>
    <t>A101566</t>
  </si>
  <si>
    <t>Price_BOM_L_Baseplates_633</t>
  </si>
  <si>
    <t>A101567</t>
  </si>
  <si>
    <t>Price_BOM_L_Baseplates_634</t>
  </si>
  <si>
    <t>:15955-LF:15959-LF:20709-LF:20953-LF:25707-LF:25957-LF:30707-LF:40707-LF:40957-LF:50957-LF:20121-LF:25123-LF:30957-LF:40959-LF:</t>
  </si>
  <si>
    <t>A101568</t>
  </si>
  <si>
    <t>Price_BOM_L_Baseplates_635</t>
  </si>
  <si>
    <t>A101569</t>
  </si>
  <si>
    <t>Price_BOM_L_Baseplates_636</t>
  </si>
  <si>
    <t>A101570</t>
  </si>
  <si>
    <t>Price_BOM_L_Baseplates_637</t>
  </si>
  <si>
    <t>A101571</t>
  </si>
  <si>
    <t>Price_BOM_L_Baseplates_638</t>
  </si>
  <si>
    <t>A101572</t>
  </si>
  <si>
    <t>Price_BOM_L_Baseplates_639</t>
  </si>
  <si>
    <t>A101573</t>
  </si>
  <si>
    <t>Price_BOM_L_Baseplates_640</t>
  </si>
  <si>
    <t>A101574</t>
  </si>
  <si>
    <t>Price_BOM_L_Baseplates_641</t>
  </si>
  <si>
    <t>A101575</t>
  </si>
  <si>
    <t>Price_BOM_L_Baseplates_642</t>
  </si>
  <si>
    <t>A101576</t>
  </si>
  <si>
    <t>Price_BOM_L_Baseplates_643</t>
  </si>
  <si>
    <t>A101577</t>
  </si>
  <si>
    <t>Price_BOM_L_Baseplates_644</t>
  </si>
  <si>
    <t>A101578</t>
  </si>
  <si>
    <t>Price_BOM_L_Baseplates_645</t>
  </si>
  <si>
    <t>A101579</t>
  </si>
  <si>
    <t>Price_BOM_L_Baseplates_646</t>
  </si>
  <si>
    <t>A101580</t>
  </si>
  <si>
    <t>Price_BOM_L_Baseplates_647</t>
  </si>
  <si>
    <t>A101581</t>
  </si>
  <si>
    <t>Price_BOM_L_Baseplates_648</t>
  </si>
  <si>
    <t>A101582</t>
  </si>
  <si>
    <t>Price_BOM_L_Baseplates_649</t>
  </si>
  <si>
    <t>A101583</t>
  </si>
  <si>
    <t>Price_BOM_L_Baseplates_650</t>
  </si>
  <si>
    <t xml:space="preserve">:40129-LF:4012A-LF:40157-LF:60951-LF: </t>
  </si>
  <si>
    <t>A101584</t>
  </si>
  <si>
    <t>Price_BOM_L_Baseplates_651</t>
  </si>
  <si>
    <t>A101585</t>
  </si>
  <si>
    <t>Price_BOM_L_Baseplates_652</t>
  </si>
  <si>
    <t>A101586</t>
  </si>
  <si>
    <t>Price_BOM_L_Baseplates_653</t>
  </si>
  <si>
    <t>A101587</t>
  </si>
  <si>
    <t>Price_BOM_L_Baseplates_654</t>
  </si>
  <si>
    <t>A101588</t>
  </si>
  <si>
    <t>Price_BOM_L_Baseplates_655</t>
  </si>
  <si>
    <t>A101589</t>
  </si>
  <si>
    <t>Price_BOM_L_Baseplates_656</t>
  </si>
  <si>
    <t>A101590</t>
  </si>
  <si>
    <t>Price_BOM_L_Baseplates_657</t>
  </si>
  <si>
    <t>A101591</t>
  </si>
  <si>
    <t>Price_BOM_L_Baseplates_658</t>
  </si>
  <si>
    <t>:50957-LF:30157-LF:50123-LF:30121-LF:30127-LF:</t>
  </si>
  <si>
    <t>A101592</t>
  </si>
  <si>
    <t>Price_BOM_L_Baseplates_659</t>
  </si>
  <si>
    <t>A101593</t>
  </si>
  <si>
    <t>Price_BOM_L_Baseplates_660</t>
  </si>
  <si>
    <t>A101594</t>
  </si>
  <si>
    <t>Price_BOM_L_Baseplates_661</t>
  </si>
  <si>
    <t>A101595</t>
  </si>
  <si>
    <t>Price_BOM_L_Baseplates_662</t>
  </si>
  <si>
    <t>A101596</t>
  </si>
  <si>
    <t>Price_BOM_L_Baseplates_663</t>
  </si>
  <si>
    <t>A101597</t>
  </si>
  <si>
    <t>Price_BOM_L_Baseplates_664</t>
  </si>
  <si>
    <t>A101598</t>
  </si>
  <si>
    <t>Price_BOM_L_Baseplates_665</t>
  </si>
  <si>
    <t>A101599</t>
  </si>
  <si>
    <t>Price_BOM_L_Baseplates_666</t>
  </si>
  <si>
    <t>A101600</t>
  </si>
  <si>
    <t>Price_BOM_L_Baseplates_667</t>
  </si>
  <si>
    <t>A101601</t>
  </si>
  <si>
    <t>Price_BOM_L_Baseplates_668</t>
  </si>
  <si>
    <t>A101602</t>
  </si>
  <si>
    <t>Price_BOM_L_Baseplates_669</t>
  </si>
  <si>
    <t>A101603</t>
  </si>
  <si>
    <t>Price_BOM_L_Baseplates_670</t>
  </si>
  <si>
    <t>A101604</t>
  </si>
  <si>
    <t>Price_BOM_L_Baseplates_671</t>
  </si>
  <si>
    <t>A101605</t>
  </si>
  <si>
    <t>Price_BOM_L_Baseplates_672</t>
  </si>
  <si>
    <t>A101606</t>
  </si>
  <si>
    <t>Price_BOM_L_Baseplates_673</t>
  </si>
  <si>
    <t>A101607</t>
  </si>
  <si>
    <t>Price_BOM_L_Baseplates_674</t>
  </si>
  <si>
    <t>A101608</t>
  </si>
  <si>
    <t>Price_BOM_L_Baseplates_675</t>
  </si>
  <si>
    <t>A101609</t>
  </si>
  <si>
    <t>Price_BOM_L_Baseplates_676</t>
  </si>
  <si>
    <t>A101610</t>
  </si>
  <si>
    <t>Price_BOM_L_Baseplates_677</t>
  </si>
  <si>
    <t>A101611</t>
  </si>
  <si>
    <t>Price_BOM_L_Baseplates_678</t>
  </si>
  <si>
    <t>A101612</t>
  </si>
  <si>
    <t>Price_BOM_L_Baseplates_679</t>
  </si>
  <si>
    <t>A101613</t>
  </si>
  <si>
    <t>Price_BOM_L_Baseplates_680</t>
  </si>
  <si>
    <t>A101614</t>
  </si>
  <si>
    <t>Price_BOM_L_Baseplates_681</t>
  </si>
  <si>
    <t>A101615</t>
  </si>
  <si>
    <t>Price_BOM_L_Baseplates_682</t>
  </si>
  <si>
    <t>A101616</t>
  </si>
  <si>
    <t>Price_BOM_L_Baseplates_683</t>
  </si>
  <si>
    <t>A101617</t>
  </si>
  <si>
    <t>Price_BOM_L_Baseplates_684</t>
  </si>
  <si>
    <t>A101618</t>
  </si>
  <si>
    <t>Price_BOM_L_Baseplates_685</t>
  </si>
  <si>
    <t>A101619</t>
  </si>
  <si>
    <t>Price_BOM_L_Baseplates_686</t>
  </si>
  <si>
    <t>AnyLF</t>
  </si>
  <si>
    <t>Any</t>
  </si>
  <si>
    <t>A101620</t>
  </si>
  <si>
    <t>Price_BOM_L_Baseplates_687</t>
  </si>
  <si>
    <t>A101621</t>
  </si>
  <si>
    <t>Price_BOM_L_Baseplates_688</t>
  </si>
  <si>
    <t>A101622</t>
  </si>
  <si>
    <t>Price_BOM_L_Baseplates_689</t>
  </si>
  <si>
    <t>A101623</t>
  </si>
  <si>
    <t>Price_BOM_L_Baseplates_690</t>
  </si>
  <si>
    <t>:3N:3M:</t>
  </si>
  <si>
    <t>Price_BOM_L_Baseplates_691</t>
  </si>
  <si>
    <t>A100631</t>
  </si>
  <si>
    <t>Price_BOM_L_Baseplates_692</t>
  </si>
  <si>
    <t>Price_BOM_L_Baseplates_693</t>
  </si>
  <si>
    <t>Price_BOM_L_Baseplates_694</t>
  </si>
  <si>
    <t>Price_BOM_L_Baseplates_695</t>
  </si>
  <si>
    <t>Price_BOM_L_Baseplates_696</t>
  </si>
  <si>
    <t>Price_BOM_L_Baseplates_697</t>
  </si>
  <si>
    <t>Price_BOM_L_Baseplates_698</t>
  </si>
  <si>
    <t>Price_BOM_L_Baseplates_699</t>
  </si>
  <si>
    <t>Price_BOM_L_Baseplates_700</t>
  </si>
  <si>
    <t>Price_BOM_L_Baseplates_701</t>
  </si>
  <si>
    <t>Price_BOM_L_Baseplates_702</t>
  </si>
  <si>
    <t>Price_BOM_L_Baseplates_703</t>
  </si>
  <si>
    <t>Price_BOM_L_Baseplates_704</t>
  </si>
  <si>
    <t>Price_BOM_L_Baseplates_705</t>
  </si>
  <si>
    <t>Price_BOM_L_Baseplates_706</t>
  </si>
  <si>
    <t>Price_BOM_L_Baseplates_707</t>
  </si>
  <si>
    <t>Price_BOM_L_Baseplates_708</t>
  </si>
  <si>
    <t>Price_BOM_L_Baseplates_709</t>
  </si>
  <si>
    <t>Price_BOM_L_Baseplates_710</t>
  </si>
  <si>
    <t>Price_BOM_L_Baseplates_711</t>
  </si>
  <si>
    <t>Price_BOM_L_Baseplates_712</t>
  </si>
  <si>
    <t>Price_BOM_L_Baseplates_713</t>
  </si>
  <si>
    <t>Price_BOM_L_Baseplates_714</t>
  </si>
  <si>
    <t>Price_BOM_L_Baseplates_715</t>
  </si>
  <si>
    <t>Price_BOM_L_Baseplates_716</t>
  </si>
  <si>
    <t>Price_BOM_L_Baseplates_717</t>
  </si>
  <si>
    <t>Price_BOM_L_Baseplates_718</t>
  </si>
  <si>
    <t>Price_BOM_L_Baseplates_719</t>
  </si>
  <si>
    <t>Price_BOM_L_Baseplates_720</t>
  </si>
  <si>
    <t>Price_BOM_L_Baseplates_721</t>
  </si>
  <si>
    <t>Price_BOM_L_Baseplates_722</t>
  </si>
  <si>
    <t>Price_BOM_L_Baseplates_723</t>
  </si>
  <si>
    <t>Price_BOM_L_Baseplates_724</t>
  </si>
  <si>
    <t>:6M:6N:</t>
  </si>
  <si>
    <t>Price_BOM_L_Baseplates_725</t>
  </si>
  <si>
    <t>Price_BOM_L_Baseplates_726</t>
  </si>
  <si>
    <t>Price_BOM_L_Baseplates_727</t>
  </si>
  <si>
    <t>Price_BOM_L_Baseplates_728</t>
  </si>
  <si>
    <t>Price_BOM_L_Baseplates_729</t>
  </si>
  <si>
    <t>Price_BOM_L_Baseplates_730</t>
  </si>
  <si>
    <t>Price_BOM_L_Baseplates_731</t>
  </si>
  <si>
    <t>Price_BOM_L_Baseplates_732</t>
  </si>
  <si>
    <t>Price_BOM_L_Baseplates_733</t>
  </si>
  <si>
    <t>Price_BOM_L_Baseplates_734</t>
  </si>
  <si>
    <t>Price_BOM_L_Baseplates_735</t>
  </si>
  <si>
    <t>Price_BOM_L_Baseplates_736</t>
  </si>
  <si>
    <t>Price_BOM_L_Baseplates_737</t>
  </si>
  <si>
    <t>Price_BOM_L_Baseplates_738</t>
  </si>
  <si>
    <t>Price_BOM_L_Baseplates_739</t>
  </si>
  <si>
    <t>Price_BOM_L_Baseplates_740</t>
  </si>
  <si>
    <t>Price_BOM_L_Baseplates_741</t>
  </si>
  <si>
    <t>Price_BOM_L_Baseplates_742</t>
  </si>
  <si>
    <t>Price_BOM_L_Baseplates_743</t>
  </si>
  <si>
    <t>Price_BOM_L_Baseplates_744</t>
  </si>
  <si>
    <t>Price_BOM_L_Baseplates_745</t>
  </si>
  <si>
    <t>Price_BOM_L_Baseplates_746</t>
  </si>
  <si>
    <t>Price_BOM_L_Baseplates_747</t>
  </si>
  <si>
    <t>Price_BOM_L_Baseplates_748</t>
  </si>
  <si>
    <t>Price_BOM_L_Baseplates_749</t>
  </si>
  <si>
    <t>Price_BOM_L_Baseplates_750</t>
  </si>
  <si>
    <t>Price_BOM_L_Baseplates_751</t>
  </si>
  <si>
    <t>Price_BOM_L_Baseplates_752</t>
  </si>
  <si>
    <t>Price_BOM_L_Baseplates_753</t>
  </si>
  <si>
    <t>Price_BOM_L_Baseplates_754</t>
  </si>
  <si>
    <t>Price_BOM_L_Baseplates_755</t>
  </si>
  <si>
    <t>Price_BOM_L_Baseplates_756</t>
  </si>
  <si>
    <t>Price_BOM_L_Baseplates_757</t>
  </si>
  <si>
    <t>Price_BOM_L_Baseplates_758</t>
  </si>
  <si>
    <t>Price_BOM_L_Baseplates_759</t>
  </si>
  <si>
    <t>\\Hssql01\pacoexpresssuite_published_ckb_data\myexport.xml</t>
  </si>
  <si>
    <t>Price_BOM_LF_DripPans</t>
  </si>
  <si>
    <t>Motor Frame</t>
  </si>
  <si>
    <t>Drip Pan Type</t>
  </si>
  <si>
    <t>Price_BOM_LF_DripPans_1</t>
  </si>
  <si>
    <t>Fabricated Steel Base</t>
  </si>
  <si>
    <t>:143T:145T:182T:184T:213T:215T:254T:256T:284T:286T:284TS:286TS:</t>
  </si>
  <si>
    <t>Drip_Pan</t>
  </si>
  <si>
    <t>Standard Drip Pan</t>
  </si>
  <si>
    <t>included</t>
  </si>
  <si>
    <t>A101624</t>
  </si>
  <si>
    <t>Price_BOM_LF_DripPans_2</t>
  </si>
  <si>
    <t>:213T:215T:254T:256T:284T:286T:284TS:286TS:324T:326T:324TS:326TS:364T:365T:364TS:365TS:</t>
  </si>
  <si>
    <t>A101625</t>
  </si>
  <si>
    <t>Price_BOM_LF_DripPans_3</t>
  </si>
  <si>
    <t>:213T:215T:254T:256T:284T:286T:284TS:286TS:</t>
  </si>
  <si>
    <t>91903347</t>
  </si>
  <si>
    <t>A101626</t>
  </si>
  <si>
    <t>Price_BOM_LF_DripPans_4</t>
  </si>
  <si>
    <t xml:space="preserve">:324T:326T:324TS:326TS:364T:365T:364TS:365TS:404T:405T:404TS:405TS: </t>
  </si>
  <si>
    <t>91903348</t>
  </si>
  <si>
    <t>A101627</t>
  </si>
  <si>
    <t>Price_BOM_LF_DripPans_5</t>
  </si>
  <si>
    <t>91903351</t>
  </si>
  <si>
    <t>A101628</t>
  </si>
  <si>
    <t>Price_BOM_LF_DripPans_6</t>
  </si>
  <si>
    <t xml:space="preserve">:444T:445T:444TS:445TS: </t>
  </si>
  <si>
    <t>91903363</t>
  </si>
  <si>
    <t>A101629</t>
  </si>
  <si>
    <t>Price_BOM_LF_DripPans_7</t>
  </si>
  <si>
    <t xml:space="preserve">:364T:365T:364TS:365TS:404T:405T:404TS:405TS:444T:445T:444TS:445TS: </t>
  </si>
  <si>
    <t>91903539</t>
  </si>
  <si>
    <t>A101630</t>
  </si>
  <si>
    <t>Price_BOM_LF_DripPans_8</t>
  </si>
  <si>
    <t xml:space="preserve">:404T:405T:404TS:405TS:444T:445T:444TS:445TS: </t>
  </si>
  <si>
    <t>A101631</t>
  </si>
  <si>
    <t>Price_BOM_LF_DripPans_9</t>
  </si>
  <si>
    <t>ExtendedDripPan</t>
  </si>
  <si>
    <t>A101632</t>
  </si>
  <si>
    <t>Price_BOM_LF_DripPans_10</t>
  </si>
  <si>
    <t>A101633</t>
  </si>
  <si>
    <t>Price_BOM_LF_DripPans_11</t>
  </si>
  <si>
    <t>A101634</t>
  </si>
  <si>
    <t>Price_BOM_LF_DripPans_12</t>
  </si>
  <si>
    <t>:15951-LF:15955-LF:15959-LF:</t>
  </si>
  <si>
    <t>A101635</t>
  </si>
  <si>
    <t>Price_BOM_LF_DripPans_13</t>
  </si>
  <si>
    <t xml:space="preserve">:213T:215T:254T:256T:284T:286T:284TS:286TS:324T:326T:324TS:326TS:364T:365T:364TS:365TS::404T:405T:404TS:405TS:444T:445T:444TS:445TS: </t>
  </si>
  <si>
    <t>A101636</t>
  </si>
  <si>
    <t>Price_BOM_LF_DripPans_14</t>
  </si>
  <si>
    <t>A101637</t>
  </si>
  <si>
    <t>Price_BOM_LF_DripPans_15</t>
  </si>
  <si>
    <t>A101638</t>
  </si>
  <si>
    <t>Price_BOM_LF_DripPans_16</t>
  </si>
  <si>
    <t>A101639</t>
  </si>
  <si>
    <t>Price_BOM_LF_DripPans_17</t>
  </si>
  <si>
    <t>A101640</t>
  </si>
  <si>
    <t>Price_BOM_LF_DripPans_18</t>
  </si>
  <si>
    <t>A101641</t>
  </si>
  <si>
    <t>Price_BOM_LF_DripPans_19</t>
  </si>
  <si>
    <t>A101642</t>
  </si>
  <si>
    <t>Price_BOM_LF_DripPans_20</t>
  </si>
  <si>
    <t>A101643</t>
  </si>
  <si>
    <t>Price_BOM_LF_DripPans_21</t>
  </si>
  <si>
    <t>A101644</t>
  </si>
  <si>
    <t>Price_BOM_LF_DripPans_22</t>
  </si>
  <si>
    <t>A101645</t>
  </si>
  <si>
    <t>Price_BOM_LF_DripPans_23</t>
  </si>
  <si>
    <t>A101646</t>
  </si>
  <si>
    <t>Price_BOM_LF_DripPans_24</t>
  </si>
  <si>
    <t>A101647</t>
  </si>
  <si>
    <t>Price_BOM_LF_DripPans_25</t>
  </si>
  <si>
    <t>A101648</t>
  </si>
  <si>
    <t>Price_BOM_LF_DripPans_26</t>
  </si>
  <si>
    <t>A101649</t>
  </si>
  <si>
    <t>Price_BOM_LF_DripPans_27</t>
  </si>
  <si>
    <t>A101650</t>
  </si>
  <si>
    <t>Price_BOM_LF_DripPans_28</t>
  </si>
  <si>
    <t>A101651</t>
  </si>
  <si>
    <t>Price_BOM_LF_DripPans_29</t>
  </si>
  <si>
    <t>A101652</t>
  </si>
  <si>
    <t>Price_BOM_LF_DripPans_30</t>
  </si>
  <si>
    <t>A101653</t>
  </si>
  <si>
    <t>Price_BOM_LF_DripPans_31</t>
  </si>
  <si>
    <t>A101654</t>
  </si>
  <si>
    <t>Price_BOM_LF_DripPans_32</t>
  </si>
  <si>
    <t>A101655</t>
  </si>
  <si>
    <t>Price_BOM_LF_DripPans_33</t>
  </si>
  <si>
    <t>A101656</t>
  </si>
  <si>
    <t>Price_BOM_LF_DripPans_34</t>
  </si>
  <si>
    <t>A101657</t>
  </si>
  <si>
    <t>Price_BOM_LF_DripPans_35</t>
  </si>
  <si>
    <t>A101658</t>
  </si>
  <si>
    <t>Price_BOM_LF_DripPans_36</t>
  </si>
  <si>
    <t>A101659</t>
  </si>
  <si>
    <t>Price_BOM_LF_DripPans_37</t>
  </si>
  <si>
    <t>A101660</t>
  </si>
  <si>
    <t>Price_BOM_LF_DripPans_38</t>
  </si>
  <si>
    <t>A101661</t>
  </si>
  <si>
    <t>Price_BOM_LF_DripPans_39</t>
  </si>
  <si>
    <t>A101662</t>
  </si>
  <si>
    <t>Price_BOM_LF_DripPans_40</t>
  </si>
  <si>
    <t>A101663</t>
  </si>
  <si>
    <t>Price_BOM_LF_DripPans_41</t>
  </si>
  <si>
    <t>A101664</t>
  </si>
  <si>
    <t>Price_BOM_LF_DripPans_42</t>
  </si>
  <si>
    <t>A101665</t>
  </si>
  <si>
    <t>Price_BOM_LF_DripPans_43</t>
  </si>
  <si>
    <t>A101666</t>
  </si>
  <si>
    <t>Price_BOM_LF_DripPans_44</t>
  </si>
  <si>
    <t>A101667</t>
  </si>
  <si>
    <t>Price_BOM_LF_DripPans_45</t>
  </si>
  <si>
    <t>A101668</t>
  </si>
  <si>
    <t>Price_BOM_LF_DripPans_46</t>
  </si>
  <si>
    <t>A101669</t>
  </si>
  <si>
    <t>Price_BOM_LF_DripPans_47</t>
  </si>
  <si>
    <t>A101670</t>
  </si>
  <si>
    <t>Price_BOM_LF_DripPans_48</t>
  </si>
  <si>
    <t>A101671</t>
  </si>
  <si>
    <t>Price_BOM_LF_DripPans_49</t>
  </si>
  <si>
    <t>A101672</t>
  </si>
  <si>
    <t>Price_BOM_LF_DripPans_50</t>
  </si>
  <si>
    <t>A101673</t>
  </si>
  <si>
    <t>Price_BOM_LF_DripPans_51</t>
  </si>
  <si>
    <t>A101674</t>
  </si>
  <si>
    <t>Price_BOM_LF_DripPans_52</t>
  </si>
  <si>
    <t>A101675</t>
  </si>
  <si>
    <t>Price_BOM_LF_DripPans_53</t>
  </si>
  <si>
    <t>A101676</t>
  </si>
  <si>
    <t>N</t>
  </si>
  <si>
    <t>Price_BOM_LF_DripPans_55</t>
  </si>
  <si>
    <t>Price_BOM_LF_DripPans_56</t>
  </si>
  <si>
    <t>A100380</t>
  </si>
  <si>
    <t>Price_BOM_L_Imp</t>
  </si>
  <si>
    <t>a</t>
  </si>
  <si>
    <t>No Name 1</t>
  </si>
  <si>
    <t>Impeller Cap Screw and Washer</t>
  </si>
  <si>
    <t>Impeller Key</t>
  </si>
  <si>
    <t>No Name 2</t>
  </si>
  <si>
    <t>No Name 3</t>
  </si>
  <si>
    <t>No Name 4</t>
  </si>
  <si>
    <t>No Name 5</t>
  </si>
  <si>
    <t>No Name 6</t>
  </si>
  <si>
    <t>Price_BOM_L_Imp_1000</t>
  </si>
  <si>
    <t>ImpMatl_SS_AISI-304</t>
  </si>
  <si>
    <t>Stainless Steel, AISI-304</t>
  </si>
  <si>
    <t>H304</t>
  </si>
  <si>
    <t>Anodized Steel</t>
  </si>
  <si>
    <t>Stainless Steel, AISI 316</t>
  </si>
  <si>
    <t>A102429</t>
  </si>
  <si>
    <t>Price_BOM_L_Imp_1001</t>
  </si>
  <si>
    <t>A102431</t>
  </si>
  <si>
    <t>Price_BOM_L_Imp_1002</t>
  </si>
  <si>
    <t>A102433</t>
  </si>
  <si>
    <t>Price_BOM_L_Imp_1003</t>
  </si>
  <si>
    <t>:12709-LC:12709-LCV:</t>
  </si>
  <si>
    <t>None</t>
  </si>
  <si>
    <t>A102436</t>
  </si>
  <si>
    <t>Price_BOM_L_Imp_1004</t>
  </si>
  <si>
    <t>:15705-LC:15705-LCV:</t>
  </si>
  <si>
    <t>A102438</t>
  </si>
  <si>
    <t>Price_BOM_L_Imp_1005</t>
  </si>
  <si>
    <t>A102440</t>
  </si>
  <si>
    <t>Price_BOM_L_Imp_1006</t>
  </si>
  <si>
    <t>Stainless Steel, AISI-303</t>
  </si>
  <si>
    <t>A102442</t>
  </si>
  <si>
    <t>Price_BOM_L_Imp_1007</t>
  </si>
  <si>
    <t>A102444</t>
  </si>
  <si>
    <t>Price_BOM_L_Imp_1008</t>
  </si>
  <si>
    <t>A102446</t>
  </si>
  <si>
    <t>Price_BOM_L_Imp_105</t>
  </si>
  <si>
    <t>98876067</t>
  </si>
  <si>
    <t>A102355</t>
  </si>
  <si>
    <t>Price_BOM_L_Imp_11</t>
  </si>
  <si>
    <t>98876012</t>
  </si>
  <si>
    <t>A102326</t>
  </si>
  <si>
    <t>Price_BOM_L_Imp_112</t>
  </si>
  <si>
    <t>98876069</t>
  </si>
  <si>
    <t>A102357</t>
  </si>
  <si>
    <t>Price_BOM_L_Imp_1132</t>
  </si>
  <si>
    <t>:10707-LC:10707-LCV:</t>
  </si>
  <si>
    <t>ImpMatl_NiAl-Bronze_ASTM-B148_C95400</t>
  </si>
  <si>
    <t>Nickel Aluminum Bronze ASTM B148 UNS C95400</t>
  </si>
  <si>
    <t>B22</t>
  </si>
  <si>
    <t>97775273</t>
  </si>
  <si>
    <t>A102210</t>
  </si>
  <si>
    <t>Price_BOM_L_Imp_1134</t>
  </si>
  <si>
    <t>:12501-LC:12501-LCV:</t>
  </si>
  <si>
    <t>A102212</t>
  </si>
  <si>
    <t>Price_BOM_L_Imp_1135</t>
  </si>
  <si>
    <t>:12507-LC:12507-LCV:</t>
  </si>
  <si>
    <t>A102213</t>
  </si>
  <si>
    <t>Price_BOM_L_Imp_1137</t>
  </si>
  <si>
    <t>A102215</t>
  </si>
  <si>
    <t>Price_BOM_L_Imp_1138</t>
  </si>
  <si>
    <t>Steel, Cold Drawn C1018</t>
  </si>
  <si>
    <t>97775279</t>
  </si>
  <si>
    <t>A102216</t>
  </si>
  <si>
    <t>Price_BOM_L_Imp_1139</t>
  </si>
  <si>
    <t>97775280</t>
  </si>
  <si>
    <t>A102217</t>
  </si>
  <si>
    <t>Price_BOM_L_Imp_1140</t>
  </si>
  <si>
    <t>97775291</t>
  </si>
  <si>
    <t>A102218</t>
  </si>
  <si>
    <t>Price_BOM_L_Imp_1141</t>
  </si>
  <si>
    <t>97775292</t>
  </si>
  <si>
    <t>A102219</t>
  </si>
  <si>
    <t>Price_BOM_L_Imp_1142</t>
  </si>
  <si>
    <t>97775293</t>
  </si>
  <si>
    <t>A102220</t>
  </si>
  <si>
    <t>Price_BOM_L_Imp_1143</t>
  </si>
  <si>
    <t>97777979</t>
  </si>
  <si>
    <t>A102221</t>
  </si>
  <si>
    <t>Price_BOM_L_Imp_1144</t>
  </si>
  <si>
    <t>97777980</t>
  </si>
  <si>
    <t>A102222</t>
  </si>
  <si>
    <t>Price_BOM_L_Imp_1145</t>
  </si>
  <si>
    <t>A102223</t>
  </si>
  <si>
    <t>Price_BOM_L_Imp_1146</t>
  </si>
  <si>
    <t>97778013</t>
  </si>
  <si>
    <t>A102224</t>
  </si>
  <si>
    <t>Price_BOM_L_Imp_1147</t>
  </si>
  <si>
    <t>97775275</t>
  </si>
  <si>
    <t>A102225</t>
  </si>
  <si>
    <t>Price_BOM_L_Imp_1148</t>
  </si>
  <si>
    <t>97775276</t>
  </si>
  <si>
    <t>A102226</t>
  </si>
  <si>
    <t>Price_BOM_L_Imp_1149</t>
  </si>
  <si>
    <t>97775278</t>
  </si>
  <si>
    <t>A102227</t>
  </si>
  <si>
    <t>Price_BOM_L_Imp_1150</t>
  </si>
  <si>
    <t>97778012</t>
  </si>
  <si>
    <t>A102228</t>
  </si>
  <si>
    <t>Price_BOM_L_Imp_1151</t>
  </si>
  <si>
    <t>97778032</t>
  </si>
  <si>
    <t>A102229</t>
  </si>
  <si>
    <t>Price_BOM_L_Imp_1153</t>
  </si>
  <si>
    <t>97778034</t>
  </si>
  <si>
    <t>A102231</t>
  </si>
  <si>
    <t>Price_BOM_L_Imp_1154</t>
  </si>
  <si>
    <t>97778035</t>
  </si>
  <si>
    <t>A102232</t>
  </si>
  <si>
    <t>Price_BOM_L_Imp_1155</t>
  </si>
  <si>
    <t>97778036</t>
  </si>
  <si>
    <t>A102233</t>
  </si>
  <si>
    <t>Price_BOM_L_Imp_1156</t>
  </si>
  <si>
    <t>97778037</t>
  </si>
  <si>
    <t>A102234</t>
  </si>
  <si>
    <t>Price_BOM_L_Imp_1157</t>
  </si>
  <si>
    <t>97778038</t>
  </si>
  <si>
    <t>A102235</t>
  </si>
  <si>
    <t>Price_BOM_L_Imp_1158</t>
  </si>
  <si>
    <t>:30507-LC:30507-LCV:</t>
  </si>
  <si>
    <t>A102236</t>
  </si>
  <si>
    <t>:30501-LC:30501-LCV:</t>
  </si>
  <si>
    <t>Price_BOM_L_Imp_1160</t>
  </si>
  <si>
    <t>97778040</t>
  </si>
  <si>
    <t>A102238</t>
  </si>
  <si>
    <t>Price_BOM_L_Imp_1161</t>
  </si>
  <si>
    <t>97778041</t>
  </si>
  <si>
    <t>A102239</t>
  </si>
  <si>
    <t>Price_BOM_L_Imp_1162</t>
  </si>
  <si>
    <t>97778042</t>
  </si>
  <si>
    <t>A102240</t>
  </si>
  <si>
    <t>Price_BOM_L_Imp_1163</t>
  </si>
  <si>
    <t>97778043</t>
  </si>
  <si>
    <t>A102241</t>
  </si>
  <si>
    <t>Price_BOM_L_Imp_1164</t>
  </si>
  <si>
    <t>97778044</t>
  </si>
  <si>
    <t>A102242</t>
  </si>
  <si>
    <t>Price_BOM_L_Imp_1165</t>
  </si>
  <si>
    <t>97780144</t>
  </si>
  <si>
    <t>A102243</t>
  </si>
  <si>
    <t>Price_BOM_L_Imp_1166</t>
  </si>
  <si>
    <t>97780145</t>
  </si>
  <si>
    <t>A102244</t>
  </si>
  <si>
    <t>Price_BOM_L_Imp_1167</t>
  </si>
  <si>
    <t>97780146</t>
  </si>
  <si>
    <t>A102245</t>
  </si>
  <si>
    <t>Price_BOM_L_Imp_1168</t>
  </si>
  <si>
    <t>:40957-LC:40957-LCV:40957-LF:</t>
  </si>
  <si>
    <t>97780147</t>
  </si>
  <si>
    <t>A102246</t>
  </si>
  <si>
    <t>Price_BOM_L_Imp_1169</t>
  </si>
  <si>
    <t>97780148</t>
  </si>
  <si>
    <t>A102247</t>
  </si>
  <si>
    <t>Price_BOM_L_Imp_1170</t>
  </si>
  <si>
    <t>:40959-LC:40959-LCV:40959-LF:</t>
  </si>
  <si>
    <t>96699293</t>
  </si>
  <si>
    <t>A102248</t>
  </si>
  <si>
    <t>Price_BOM_L_Imp_1171</t>
  </si>
  <si>
    <t>96699296</t>
  </si>
  <si>
    <t>A102249</t>
  </si>
  <si>
    <t>Price_BOM_L_Imp_1172</t>
  </si>
  <si>
    <t>96699302</t>
  </si>
  <si>
    <t>A102250</t>
  </si>
  <si>
    <t>Price_BOM_L_Imp_1173</t>
  </si>
  <si>
    <t>96699326</t>
  </si>
  <si>
    <t>A102251</t>
  </si>
  <si>
    <t>Price_BOM_L_Imp_1174</t>
  </si>
  <si>
    <t>96769202</t>
  </si>
  <si>
    <t>A102252</t>
  </si>
  <si>
    <t>Price_BOM_L_Imp_1175</t>
  </si>
  <si>
    <t>96896890</t>
  </si>
  <si>
    <t>A102253</t>
  </si>
  <si>
    <t>Price_BOM_L_Imp_1177</t>
  </si>
  <si>
    <t>96896892</t>
  </si>
  <si>
    <t>A102255</t>
  </si>
  <si>
    <t>Price_BOM_L_Imp_1178</t>
  </si>
  <si>
    <t>96769263</t>
  </si>
  <si>
    <t>A102256</t>
  </si>
  <si>
    <t>Price_BOM_L_Imp_1179</t>
  </si>
  <si>
    <t>97780968</t>
  </si>
  <si>
    <t>A102257</t>
  </si>
  <si>
    <t>Price_BOM_L_Imp_1180</t>
  </si>
  <si>
    <t>97780969</t>
  </si>
  <si>
    <t>A102258</t>
  </si>
  <si>
    <t>Price_BOM_L_Imp_1182</t>
  </si>
  <si>
    <t>A102260</t>
  </si>
  <si>
    <t>Price_BOM_L_Imp_1183</t>
  </si>
  <si>
    <t>97780971</t>
  </si>
  <si>
    <t>A102261</t>
  </si>
  <si>
    <t>Price_BOM_L_Imp_1185</t>
  </si>
  <si>
    <t>97780974</t>
  </si>
  <si>
    <t>A102263</t>
  </si>
  <si>
    <t>Price_BOM_L_Imp_1186</t>
  </si>
  <si>
    <t>97780975</t>
  </si>
  <si>
    <t>A102264</t>
  </si>
  <si>
    <t>Price_BOM_L_Imp_1187</t>
  </si>
  <si>
    <t>97780976</t>
  </si>
  <si>
    <t>A102265</t>
  </si>
  <si>
    <t>Price_BOM_L_Imp_1188</t>
  </si>
  <si>
    <t>97780991</t>
  </si>
  <si>
    <t>A102266</t>
  </si>
  <si>
    <t>Price_BOM_L_Imp_119</t>
  </si>
  <si>
    <t>98876071</t>
  </si>
  <si>
    <t>A102359</t>
  </si>
  <si>
    <t>Price_BOM_L_Imp_1190</t>
  </si>
  <si>
    <t>97780994</t>
  </si>
  <si>
    <t>A102268</t>
  </si>
  <si>
    <t>Price_BOM_L_Imp_1191</t>
  </si>
  <si>
    <t>98671661</t>
  </si>
  <si>
    <t>A102269</t>
  </si>
  <si>
    <t>Price_BOM_L_Imp_1192</t>
  </si>
  <si>
    <t>97780995</t>
  </si>
  <si>
    <t>A102270</t>
  </si>
  <si>
    <t>Price_BOM_L_Imp_1193</t>
  </si>
  <si>
    <t>97780996</t>
  </si>
  <si>
    <t>A102271</t>
  </si>
  <si>
    <t>Price_BOM_L_Imp_1242</t>
  </si>
  <si>
    <t>A102324</t>
  </si>
  <si>
    <t>Price_BOM_L_Imp_1243</t>
  </si>
  <si>
    <t>Price_BOM_L_Imp_1244</t>
  </si>
  <si>
    <t>A102328</t>
  </si>
  <si>
    <t>Price_BOM_L_Imp_1245</t>
  </si>
  <si>
    <t>A102330</t>
  </si>
  <si>
    <t>Price_BOM_L_Imp_1246</t>
  </si>
  <si>
    <t>A102333</t>
  </si>
  <si>
    <t>Price_BOM_L_Imp_1247</t>
  </si>
  <si>
    <t>A102335</t>
  </si>
  <si>
    <t>Price_BOM_L_Imp_1248</t>
  </si>
  <si>
    <t>A102337</t>
  </si>
  <si>
    <t>Price_BOM_L_Imp_1249</t>
  </si>
  <si>
    <t>A102339</t>
  </si>
  <si>
    <t>Price_BOM_L_Imp_1250</t>
  </si>
  <si>
    <t>A102341</t>
  </si>
  <si>
    <t>Price_BOM_L_Imp_1251</t>
  </si>
  <si>
    <t>A102343</t>
  </si>
  <si>
    <t>Price_BOM_L_Imp_1252</t>
  </si>
  <si>
    <t>A102345</t>
  </si>
  <si>
    <t>Price_BOM_L_Imp_1253</t>
  </si>
  <si>
    <t>A102347</t>
  </si>
  <si>
    <t>Price_BOM_L_Imp_1254</t>
  </si>
  <si>
    <t>A102349</t>
  </si>
  <si>
    <t>Price_BOM_L_Imp_1255</t>
  </si>
  <si>
    <t>A102351</t>
  </si>
  <si>
    <t>Price_BOM_L_Imp_1256</t>
  </si>
  <si>
    <t>A102353</t>
  </si>
  <si>
    <t>Price_BOM_L_Imp_1257</t>
  </si>
  <si>
    <t>Price_BOM_L_Imp_1258</t>
  </si>
  <si>
    <t>Price_BOM_L_Imp_1259</t>
  </si>
  <si>
    <t>Price_BOM_L_Imp_126</t>
  </si>
  <si>
    <t>98876135</t>
  </si>
  <si>
    <t>A102361</t>
  </si>
  <si>
    <t>Price_BOM_L_Imp_1260</t>
  </si>
  <si>
    <t>Price_BOM_L_Imp_1261</t>
  </si>
  <si>
    <t>A102363</t>
  </si>
  <si>
    <t>Price_BOM_L_Imp_1262</t>
  </si>
  <si>
    <t>A102365</t>
  </si>
  <si>
    <t>Price_BOM_L_Imp_1263</t>
  </si>
  <si>
    <t>98876138</t>
  </si>
  <si>
    <t>A102367</t>
  </si>
  <si>
    <t>Price_BOM_L_Imp_1264</t>
  </si>
  <si>
    <t>A102369</t>
  </si>
  <si>
    <t>Price_BOM_L_Imp_1265</t>
  </si>
  <si>
    <t>A102371</t>
  </si>
  <si>
    <t>Price_BOM_L_Imp_1266</t>
  </si>
  <si>
    <t>A102373</t>
  </si>
  <si>
    <t>Price_BOM_L_Imp_1267</t>
  </si>
  <si>
    <t>99837749</t>
  </si>
  <si>
    <t>A102375</t>
  </si>
  <si>
    <t>Price_BOM_L_Imp_1268</t>
  </si>
  <si>
    <t>A102377</t>
  </si>
  <si>
    <t>Price_BOM_L_Imp_1269</t>
  </si>
  <si>
    <t>A102379</t>
  </si>
  <si>
    <t>Price_BOM_L_Imp_1270</t>
  </si>
  <si>
    <t>A102381</t>
  </si>
  <si>
    <t>Price_BOM_L_Imp_1271</t>
  </si>
  <si>
    <t>A102383</t>
  </si>
  <si>
    <t>Price_BOM_L_Imp_1272</t>
  </si>
  <si>
    <t>A102385</t>
  </si>
  <si>
    <t>Price_BOM_L_Imp_1273</t>
  </si>
  <si>
    <t>A102387</t>
  </si>
  <si>
    <t>Price_BOM_L_Imp_1274</t>
  </si>
  <si>
    <t>A102389</t>
  </si>
  <si>
    <t>Price_BOM_L_Imp_1275</t>
  </si>
  <si>
    <t>98876161</t>
  </si>
  <si>
    <t>A102391</t>
  </si>
  <si>
    <t>Price_BOM_L_Imp_1276</t>
  </si>
  <si>
    <t>A102393</t>
  </si>
  <si>
    <t>Price_BOM_L_Imp_1277</t>
  </si>
  <si>
    <t>A102395</t>
  </si>
  <si>
    <t>Price_BOM_L_Imp_1278</t>
  </si>
  <si>
    <t>A102397</t>
  </si>
  <si>
    <t>Price_BOM_L_Imp_1279</t>
  </si>
  <si>
    <t>A102399</t>
  </si>
  <si>
    <t>Price_BOM_L_Imp_1280</t>
  </si>
  <si>
    <t>A102401</t>
  </si>
  <si>
    <t>Price_BOM_L_Imp_1281</t>
  </si>
  <si>
    <t>A102403</t>
  </si>
  <si>
    <t>Price_BOM_L_Imp_1282</t>
  </si>
  <si>
    <t>A102405</t>
  </si>
  <si>
    <t>Price_BOM_L_Imp_1283</t>
  </si>
  <si>
    <t>A102407</t>
  </si>
  <si>
    <t>Price_BOM_L_Imp_1284</t>
  </si>
  <si>
    <t>A102409</t>
  </si>
  <si>
    <t>Price_BOM_L_Imp_1285</t>
  </si>
  <si>
    <t>A102411</t>
  </si>
  <si>
    <t>Price_BOM_L_Imp_1286</t>
  </si>
  <si>
    <t>A102413</t>
  </si>
  <si>
    <t>Price_BOM_L_Imp_1287</t>
  </si>
  <si>
    <t>A102415</t>
  </si>
  <si>
    <t>Price_BOM_L_Imp_1288</t>
  </si>
  <si>
    <t>A102417</t>
  </si>
  <si>
    <t>Price_BOM_L_Imp_1289</t>
  </si>
  <si>
    <t>A102419</t>
  </si>
  <si>
    <t>Price_BOM_L_Imp_1290</t>
  </si>
  <si>
    <t>A102421</t>
  </si>
  <si>
    <t>Price_BOM_L_Imp_1291</t>
  </si>
  <si>
    <t>A102423</t>
  </si>
  <si>
    <t>Price_BOM_L_Imp_1292</t>
  </si>
  <si>
    <t>A102425</t>
  </si>
  <si>
    <t>Price_BOM_L_Imp_1293</t>
  </si>
  <si>
    <t>A102427</t>
  </si>
  <si>
    <t>Price_BOM_L_Imp_1294</t>
  </si>
  <si>
    <t>Price_BOM_L_Imp_1295</t>
  </si>
  <si>
    <t>Price_BOM_L_Imp_1296</t>
  </si>
  <si>
    <t>Price_BOM_L_Imp_1297</t>
  </si>
  <si>
    <t>Price_BOM_L_Imp_1298</t>
  </si>
  <si>
    <t>Price_BOM_L_Imp_1299</t>
  </si>
  <si>
    <t>Price_BOM_L_Imp_1300</t>
  </si>
  <si>
    <t>Price_BOM_L_Imp_1301</t>
  </si>
  <si>
    <t>Price_BOM_L_Imp_1302</t>
  </si>
  <si>
    <t>Price_BOM_L_Imp_133</t>
  </si>
  <si>
    <t>98876136</t>
  </si>
  <si>
    <t>Price_BOM_L_Imp_140</t>
  </si>
  <si>
    <t>98876137</t>
  </si>
  <si>
    <t>Price_BOM_L_Imp_1426</t>
  </si>
  <si>
    <t>Price_BOM_L_Imp_1428</t>
  </si>
  <si>
    <t>Price_BOM_L_Imp_1429</t>
  </si>
  <si>
    <t>Price_BOM_L_Imp_1431</t>
  </si>
  <si>
    <t>Price_BOM_L_Imp_1432</t>
  </si>
  <si>
    <t>Price_BOM_L_Imp_1433</t>
  </si>
  <si>
    <t>Price_BOM_L_Imp_1434</t>
  </si>
  <si>
    <t>Price_BOM_L_Imp_1435</t>
  </si>
  <si>
    <t>Price_BOM_L_Imp_1436</t>
  </si>
  <si>
    <t>Price_BOM_L_Imp_1437</t>
  </si>
  <si>
    <t>Price_BOM_L_Imp_1438</t>
  </si>
  <si>
    <t>Price_BOM_L_Imp_1439</t>
  </si>
  <si>
    <t>Price_BOM_L_Imp_1440</t>
  </si>
  <si>
    <t>Price_BOM_L_Imp_1441</t>
  </si>
  <si>
    <t>Price_BOM_L_Imp_1442</t>
  </si>
  <si>
    <t>Price_BOM_L_Imp_1443</t>
  </si>
  <si>
    <t>Price_BOM_L_Imp_1444</t>
  </si>
  <si>
    <t>Price_BOM_L_Imp_1445</t>
  </si>
  <si>
    <t>Price_BOM_L_Imp_1447</t>
  </si>
  <si>
    <t>Price_BOM_L_Imp_1448</t>
  </si>
  <si>
    <t>Price_BOM_L_Imp_1449</t>
  </si>
  <si>
    <t>Price_BOM_L_Imp_1450</t>
  </si>
  <si>
    <t>Price_BOM_L_Imp_1451</t>
  </si>
  <si>
    <t>Price_BOM_L_Imp_1452</t>
  </si>
  <si>
    <t>Price_BOM_L_Imp_1454</t>
  </si>
  <si>
    <t>Price_BOM_L_Imp_1455</t>
  </si>
  <si>
    <t>Price_BOM_L_Imp_1456</t>
  </si>
  <si>
    <t>Price_BOM_L_Imp_1457</t>
  </si>
  <si>
    <t>Price_BOM_L_Imp_1458</t>
  </si>
  <si>
    <t>Price_BOM_L_Imp_1459</t>
  </si>
  <si>
    <t>Price_BOM_L_Imp_1460</t>
  </si>
  <si>
    <t>Price_BOM_L_Imp_1461</t>
  </si>
  <si>
    <t>Price_BOM_L_Imp_1462</t>
  </si>
  <si>
    <t>Price_BOM_L_Imp_1463</t>
  </si>
  <si>
    <t>Price_BOM_L_Imp_1464</t>
  </si>
  <si>
    <t>Price_BOM_L_Imp_1465</t>
  </si>
  <si>
    <t>Price_BOM_L_Imp_1466</t>
  </si>
  <si>
    <t>Price_BOM_L_Imp_1467</t>
  </si>
  <si>
    <t>Price_BOM_L_Imp_1468</t>
  </si>
  <si>
    <t>Price_BOM_L_Imp_1469</t>
  </si>
  <si>
    <t>Price_BOM_L_Imp_147</t>
  </si>
  <si>
    <t>Price_BOM_L_Imp_1471</t>
  </si>
  <si>
    <t>Price_BOM_L_Imp_1472</t>
  </si>
  <si>
    <t>Price_BOM_L_Imp_1473</t>
  </si>
  <si>
    <t>Price_BOM_L_Imp_1474</t>
  </si>
  <si>
    <t>Price_BOM_L_Imp_1476</t>
  </si>
  <si>
    <t>Price_BOM_L_Imp_1477</t>
  </si>
  <si>
    <t>Price_BOM_L_Imp_1479</t>
  </si>
  <si>
    <t>Price_BOM_L_Imp_1480</t>
  </si>
  <si>
    <t>Price_BOM_L_Imp_1481</t>
  </si>
  <si>
    <t>Price_BOM_L_Imp_1482</t>
  </si>
  <si>
    <t>Price_BOM_L_Imp_1484</t>
  </si>
  <si>
    <t>Price_BOM_L_Imp_1485</t>
  </si>
  <si>
    <t>Price_BOM_L_Imp_1486</t>
  </si>
  <si>
    <t>Price_BOM_L_Imp_1487</t>
  </si>
  <si>
    <t>Price_BOM_L_Imp_1536</t>
  </si>
  <si>
    <t>Price_BOM_L_Imp_1537</t>
  </si>
  <si>
    <t>Price_BOM_L_Imp_1538</t>
  </si>
  <si>
    <t>Price_BOM_L_Imp_1539</t>
  </si>
  <si>
    <t>Price_BOM_L_Imp_154</t>
  </si>
  <si>
    <t>98876139</t>
  </si>
  <si>
    <t>Price_BOM_L_Imp_1540</t>
  </si>
  <si>
    <t>Price_BOM_L_Imp_1541</t>
  </si>
  <si>
    <t>Price_BOM_L_Imp_1542</t>
  </si>
  <si>
    <t>Price_BOM_L_Imp_1543</t>
  </si>
  <si>
    <t>Price_BOM_L_Imp_1544</t>
  </si>
  <si>
    <t>Price_BOM_L_Imp_1545</t>
  </si>
  <si>
    <t>Price_BOM_L_Imp_1546</t>
  </si>
  <si>
    <t>Price_BOM_L_Imp_1547</t>
  </si>
  <si>
    <t>Price_BOM_L_Imp_1548</t>
  </si>
  <si>
    <t>Price_BOM_L_Imp_1549</t>
  </si>
  <si>
    <t>Price_BOM_L_Imp_1550</t>
  </si>
  <si>
    <t>Price_BOM_L_Imp_1551</t>
  </si>
  <si>
    <t>Price_BOM_L_Imp_1552</t>
  </si>
  <si>
    <t>Price_BOM_L_Imp_1553</t>
  </si>
  <si>
    <t>Price_BOM_L_Imp_1554</t>
  </si>
  <si>
    <t>Price_BOM_L_Imp_1555</t>
  </si>
  <si>
    <t>Price_BOM_L_Imp_1556</t>
  </si>
  <si>
    <t>Price_BOM_L_Imp_1557</t>
  </si>
  <si>
    <t>Price_BOM_L_Imp_1558</t>
  </si>
  <si>
    <t>Price_BOM_L_Imp_1559</t>
  </si>
  <si>
    <t>Price_BOM_L_Imp_1560</t>
  </si>
  <si>
    <t>Price_BOM_L_Imp_1561</t>
  </si>
  <si>
    <t>Price_BOM_L_Imp_1562</t>
  </si>
  <si>
    <t>Price_BOM_L_Imp_1563</t>
  </si>
  <si>
    <t>Price_BOM_L_Imp_1564</t>
  </si>
  <si>
    <t>Price_BOM_L_Imp_1565</t>
  </si>
  <si>
    <t>Price_BOM_L_Imp_1566</t>
  </si>
  <si>
    <t>Price_BOM_L_Imp_1567</t>
  </si>
  <si>
    <t>Price_BOM_L_Imp_1568</t>
  </si>
  <si>
    <t>Price_BOM_L_Imp_1569</t>
  </si>
  <si>
    <t>Price_BOM_L_Imp_1570</t>
  </si>
  <si>
    <t>Price_BOM_L_Imp_1571</t>
  </si>
  <si>
    <t>Price_BOM_L_Imp_1572</t>
  </si>
  <si>
    <t>Price_BOM_L_Imp_1573</t>
  </si>
  <si>
    <t>Price_BOM_L_Imp_1574</t>
  </si>
  <si>
    <t>Price_BOM_L_Imp_1575</t>
  </si>
  <si>
    <t>Price_BOM_L_Imp_1576</t>
  </si>
  <si>
    <t>Price_BOM_L_Imp_1577</t>
  </si>
  <si>
    <t>Price_BOM_L_Imp_1578</t>
  </si>
  <si>
    <t>Price_BOM_L_Imp_1579</t>
  </si>
  <si>
    <t>Price_BOM_L_Imp_1580</t>
  </si>
  <si>
    <t>Price_BOM_L_Imp_1581</t>
  </si>
  <si>
    <t>Price_BOM_L_Imp_1582</t>
  </si>
  <si>
    <t>Price_BOM_L_Imp_1583</t>
  </si>
  <si>
    <t>Price_BOM_L_Imp_1584</t>
  </si>
  <si>
    <t>Price_BOM_L_Imp_1585</t>
  </si>
  <si>
    <t>Price_BOM_L_Imp_1586</t>
  </si>
  <si>
    <t>Price_BOM_L_Imp_1587</t>
  </si>
  <si>
    <t>Price_BOM_L_Imp_1588</t>
  </si>
  <si>
    <t>Price_BOM_L_Imp_1589</t>
  </si>
  <si>
    <t>Price_BOM_L_Imp_1590</t>
  </si>
  <si>
    <t>Price_BOM_L_Imp_1591</t>
  </si>
  <si>
    <t>Price_BOM_L_Imp_1592</t>
  </si>
  <si>
    <t>Price_BOM_L_Imp_1593</t>
  </si>
  <si>
    <t>Price_BOM_L_Imp_1594</t>
  </si>
  <si>
    <t>Price_BOM_L_Imp_1595</t>
  </si>
  <si>
    <t>Price_BOM_L_Imp_1596</t>
  </si>
  <si>
    <t>Price_BOM_L_Imp_161</t>
  </si>
  <si>
    <t>98876151</t>
  </si>
  <si>
    <t>Price_BOM_L_Imp_168</t>
  </si>
  <si>
    <t>98876140</t>
  </si>
  <si>
    <t>Price_BOM_L_Imp_1720</t>
  </si>
  <si>
    <t>Price_BOM_L_Imp_1722</t>
  </si>
  <si>
    <t>Price_BOM_L_Imp_1723</t>
  </si>
  <si>
    <t>Price_BOM_L_Imp_1725</t>
  </si>
  <si>
    <t>Price_BOM_L_Imp_1726</t>
  </si>
  <si>
    <t>Price_BOM_L_Imp_1727</t>
  </si>
  <si>
    <t>Price_BOM_L_Imp_1728</t>
  </si>
  <si>
    <t>Price_BOM_L_Imp_1729</t>
  </si>
  <si>
    <t>Price_BOM_L_Imp_1730</t>
  </si>
  <si>
    <t>Price_BOM_L_Imp_1731</t>
  </si>
  <si>
    <t>Price_BOM_L_Imp_1732</t>
  </si>
  <si>
    <t>Price_BOM_L_Imp_1733</t>
  </si>
  <si>
    <t>Price_BOM_L_Imp_1734</t>
  </si>
  <si>
    <t>Price_BOM_L_Imp_1735</t>
  </si>
  <si>
    <t>Price_BOM_L_Imp_1736</t>
  </si>
  <si>
    <t>Price_BOM_L_Imp_1737</t>
  </si>
  <si>
    <t>Price_BOM_L_Imp_1738</t>
  </si>
  <si>
    <t>Price_BOM_L_Imp_1739</t>
  </si>
  <si>
    <t>Price_BOM_L_Imp_1741</t>
  </si>
  <si>
    <t>Price_BOM_L_Imp_1742</t>
  </si>
  <si>
    <t>Price_BOM_L_Imp_1743</t>
  </si>
  <si>
    <t>Price_BOM_L_Imp_1744</t>
  </si>
  <si>
    <t>Price_BOM_L_Imp_1745</t>
  </si>
  <si>
    <t>Price_BOM_L_Imp_1746</t>
  </si>
  <si>
    <t>Price_BOM_L_Imp_1748</t>
  </si>
  <si>
    <t>Price_BOM_L_Imp_1749</t>
  </si>
  <si>
    <t>Price_BOM_L_Imp_175</t>
  </si>
  <si>
    <t>Price_BOM_L_Imp_1750</t>
  </si>
  <si>
    <t>Price_BOM_L_Imp_1751</t>
  </si>
  <si>
    <t>Price_BOM_L_Imp_1752</t>
  </si>
  <si>
    <t>Price_BOM_L_Imp_1753</t>
  </si>
  <si>
    <t>Price_BOM_L_Imp_1754</t>
  </si>
  <si>
    <t>Price_BOM_L_Imp_1755</t>
  </si>
  <si>
    <t>Price_BOM_L_Imp_1756</t>
  </si>
  <si>
    <t>Price_BOM_L_Imp_1757</t>
  </si>
  <si>
    <t>Price_BOM_L_Imp_1758</t>
  </si>
  <si>
    <t>Price_BOM_L_Imp_1759</t>
  </si>
  <si>
    <t>Price_BOM_L_Imp_1760</t>
  </si>
  <si>
    <t>Price_BOM_L_Imp_1761</t>
  </si>
  <si>
    <t>Price_BOM_L_Imp_1762</t>
  </si>
  <si>
    <t>Price_BOM_L_Imp_1763</t>
  </si>
  <si>
    <t>Price_BOM_L_Imp_1765</t>
  </si>
  <si>
    <t>Price_BOM_L_Imp_1766</t>
  </si>
  <si>
    <t>Price_BOM_L_Imp_1767</t>
  </si>
  <si>
    <t>Price_BOM_L_Imp_1768</t>
  </si>
  <si>
    <t>Price_BOM_L_Imp_1770</t>
  </si>
  <si>
    <t>Price_BOM_L_Imp_1771</t>
  </si>
  <si>
    <t>Price_BOM_L_Imp_1773</t>
  </si>
  <si>
    <t>Price_BOM_L_Imp_1774</t>
  </si>
  <si>
    <t>Price_BOM_L_Imp_1775</t>
  </si>
  <si>
    <t>Price_BOM_L_Imp_1776</t>
  </si>
  <si>
    <t>Price_BOM_L_Imp_1778</t>
  </si>
  <si>
    <t>Price_BOM_L_Imp_1779</t>
  </si>
  <si>
    <t>Price_BOM_L_Imp_1780</t>
  </si>
  <si>
    <t>Price_BOM_L_Imp_1781</t>
  </si>
  <si>
    <t>Price_BOM_L_Imp_18</t>
  </si>
  <si>
    <t>Price_BOM_L_Imp_182</t>
  </si>
  <si>
    <t>98876152</t>
  </si>
  <si>
    <t>Price_BOM_L_Imp_1830</t>
  </si>
  <si>
    <t>A101682</t>
  </si>
  <si>
    <t>Price_BOM_L_Imp_1831</t>
  </si>
  <si>
    <t>A101688</t>
  </si>
  <si>
    <t>Price_BOM_L_Imp_1832</t>
  </si>
  <si>
    <t>A101695</t>
  </si>
  <si>
    <t>Price_BOM_L_Imp_1833</t>
  </si>
  <si>
    <t>A101702</t>
  </si>
  <si>
    <t>Price_BOM_L_Imp_1834</t>
  </si>
  <si>
    <t>A101713</t>
  </si>
  <si>
    <t>Price_BOM_L_Imp_1835</t>
  </si>
  <si>
    <t>A101720</t>
  </si>
  <si>
    <t>Price_BOM_L_Imp_1836</t>
  </si>
  <si>
    <t>A101726</t>
  </si>
  <si>
    <t>Price_BOM_L_Imp_1837</t>
  </si>
  <si>
    <t>A101732</t>
  </si>
  <si>
    <t>Price_BOM_L_Imp_1838</t>
  </si>
  <si>
    <t>A101738</t>
  </si>
  <si>
    <t>Price_BOM_L_Imp_1839</t>
  </si>
  <si>
    <t>A101744</t>
  </si>
  <si>
    <t>Price_BOM_L_Imp_1840</t>
  </si>
  <si>
    <t>A101750</t>
  </si>
  <si>
    <t>Price_BOM_L_Imp_1841</t>
  </si>
  <si>
    <t>A101756</t>
  </si>
  <si>
    <t>Price_BOM_L_Imp_1842</t>
  </si>
  <si>
    <t>A101762</t>
  </si>
  <si>
    <t>Price_BOM_L_Imp_1843</t>
  </si>
  <si>
    <t>A101768</t>
  </si>
  <si>
    <t>Price_BOM_L_Imp_1844</t>
  </si>
  <si>
    <t>A101775</t>
  </si>
  <si>
    <t>Price_BOM_L_Imp_1845</t>
  </si>
  <si>
    <t>A101782</t>
  </si>
  <si>
    <t>Price_BOM_L_Imp_1846</t>
  </si>
  <si>
    <t>A101789</t>
  </si>
  <si>
    <t>Price_BOM_L_Imp_1847</t>
  </si>
  <si>
    <t>A101796</t>
  </si>
  <si>
    <t>Price_BOM_L_Imp_1848</t>
  </si>
  <si>
    <t>A101803</t>
  </si>
  <si>
    <t>Price_BOM_L_Imp_1849</t>
  </si>
  <si>
    <t>A101810</t>
  </si>
  <si>
    <t>Price_BOM_L_Imp_1850</t>
  </si>
  <si>
    <t>A101817</t>
  </si>
  <si>
    <t>Price_BOM_L_Imp_1851</t>
  </si>
  <si>
    <t>A101824</t>
  </si>
  <si>
    <t>Price_BOM_L_Imp_1852</t>
  </si>
  <si>
    <t>A101831</t>
  </si>
  <si>
    <t>Price_BOM_L_Imp_1853</t>
  </si>
  <si>
    <t>A101838</t>
  </si>
  <si>
    <t>Price_BOM_L_Imp_1854</t>
  </si>
  <si>
    <t>A101845</t>
  </si>
  <si>
    <t>Price_BOM_L_Imp_1855</t>
  </si>
  <si>
    <t>A101852</t>
  </si>
  <si>
    <t>Price_BOM_L_Imp_1856</t>
  </si>
  <si>
    <t>A101859</t>
  </si>
  <si>
    <t>Price_BOM_L_Imp_1857</t>
  </si>
  <si>
    <t>A101866</t>
  </si>
  <si>
    <t>Price_BOM_L_Imp_1858</t>
  </si>
  <si>
    <t>A101873</t>
  </si>
  <si>
    <t>Price_BOM_L_Imp_1859</t>
  </si>
  <si>
    <t>A101880</t>
  </si>
  <si>
    <t>Price_BOM_L_Imp_1860</t>
  </si>
  <si>
    <t>A101887</t>
  </si>
  <si>
    <t>Price_BOM_L_Imp_1861</t>
  </si>
  <si>
    <t>A101894</t>
  </si>
  <si>
    <t>Price_BOM_L_Imp_1862</t>
  </si>
  <si>
    <t>A101901</t>
  </si>
  <si>
    <t>Price_BOM_L_Imp_1863</t>
  </si>
  <si>
    <t>A101908</t>
  </si>
  <si>
    <t>Price_BOM_L_Imp_1864</t>
  </si>
  <si>
    <t>A101915</t>
  </si>
  <si>
    <t>Price_BOM_L_Imp_1865</t>
  </si>
  <si>
    <t>A101922</t>
  </si>
  <si>
    <t>Price_BOM_L_Imp_1866</t>
  </si>
  <si>
    <t>A101929</t>
  </si>
  <si>
    <t>Price_BOM_L_Imp_1867</t>
  </si>
  <si>
    <t>A101936</t>
  </si>
  <si>
    <t>Price_BOM_L_Imp_1868</t>
  </si>
  <si>
    <t>A101943</t>
  </si>
  <si>
    <t>Price_BOM_L_Imp_1869</t>
  </si>
  <si>
    <t>A101950</t>
  </si>
  <si>
    <t>Price_BOM_L_Imp_1870</t>
  </si>
  <si>
    <t>A101957</t>
  </si>
  <si>
    <t>Price_BOM_L_Imp_1871</t>
  </si>
  <si>
    <t>A101964</t>
  </si>
  <si>
    <t>Price_BOM_L_Imp_1872</t>
  </si>
  <si>
    <t>A101971</t>
  </si>
  <si>
    <t>Price_BOM_L_Imp_1873</t>
  </si>
  <si>
    <t>A101978</t>
  </si>
  <si>
    <t>Price_BOM_L_Imp_1874</t>
  </si>
  <si>
    <t>A101985</t>
  </si>
  <si>
    <t>Price_BOM_L_Imp_1875</t>
  </si>
  <si>
    <t>A101992</t>
  </si>
  <si>
    <t>Price_BOM_L_Imp_1876</t>
  </si>
  <si>
    <t>A101999</t>
  </si>
  <si>
    <t>Price_BOM_L_Imp_1877</t>
  </si>
  <si>
    <t>A102006</t>
  </si>
  <si>
    <t>Price_BOM_L_Imp_1878</t>
  </si>
  <si>
    <t>A102013</t>
  </si>
  <si>
    <t>Price_BOM_L_Imp_1879</t>
  </si>
  <si>
    <t>A102020</t>
  </si>
  <si>
    <t>Price_BOM_L_Imp_1880</t>
  </si>
  <si>
    <t>A102027</t>
  </si>
  <si>
    <t>Price_BOM_L_Imp_1881</t>
  </si>
  <si>
    <t>A102034</t>
  </si>
  <si>
    <t>Price_BOM_L_Imp_1882</t>
  </si>
  <si>
    <t>A102041</t>
  </si>
  <si>
    <t>Price_BOM_L_Imp_1883</t>
  </si>
  <si>
    <t>A102048</t>
  </si>
  <si>
    <t>Price_BOM_L_Imp_1884</t>
  </si>
  <si>
    <t>A102055</t>
  </si>
  <si>
    <t>Price_BOM_L_Imp_1885</t>
  </si>
  <si>
    <t>A102074</t>
  </si>
  <si>
    <t>Price_BOM_L_Imp_1886</t>
  </si>
  <si>
    <t>A102080</t>
  </si>
  <si>
    <t>Price_BOM_L_Imp_1887</t>
  </si>
  <si>
    <t>A102087</t>
  </si>
  <si>
    <t>Price_BOM_L_Imp_1888</t>
  </si>
  <si>
    <t>A102094</t>
  </si>
  <si>
    <t>Price_BOM_L_Imp_1889</t>
  </si>
  <si>
    <t>A102101</t>
  </si>
  <si>
    <t>Price_BOM_L_Imp_189</t>
  </si>
  <si>
    <t>98876153</t>
  </si>
  <si>
    <t>Price_BOM_L_Imp_1890</t>
  </si>
  <si>
    <t>A102107</t>
  </si>
  <si>
    <t>Price_BOM_L_Imp_196</t>
  </si>
  <si>
    <t>98876155</t>
  </si>
  <si>
    <t>Price_BOM_L_Imp_203</t>
  </si>
  <si>
    <t>98876154</t>
  </si>
  <si>
    <t>Price_BOM_L_Imp_210</t>
  </si>
  <si>
    <t>98876156</t>
  </si>
  <si>
    <t>Price_BOM_L_Imp_217</t>
  </si>
  <si>
    <t>98876157</t>
  </si>
  <si>
    <t>Price_BOM_L_Imp_224</t>
  </si>
  <si>
    <t>98876159</t>
  </si>
  <si>
    <t>Price_BOM_L_Imp_231</t>
  </si>
  <si>
    <t>Price_BOM_L_Imp_238</t>
  </si>
  <si>
    <t>98876162</t>
  </si>
  <si>
    <t>Price_BOM_L_Imp_245</t>
  </si>
  <si>
    <t>98876163</t>
  </si>
  <si>
    <t>Price_BOM_L_Imp_25</t>
  </si>
  <si>
    <t>Price_BOM_L_Imp_252</t>
  </si>
  <si>
    <t>98876164</t>
  </si>
  <si>
    <t>Price_BOM_L_Imp_259</t>
  </si>
  <si>
    <t>98876165</t>
  </si>
  <si>
    <t>Price_BOM_L_Imp_266</t>
  </si>
  <si>
    <t>98876166</t>
  </si>
  <si>
    <t>Price_BOM_L_Imp_273</t>
  </si>
  <si>
    <t>98876168</t>
  </si>
  <si>
    <t>Price_BOM_L_Imp_280</t>
  </si>
  <si>
    <t>98876169</t>
  </si>
  <si>
    <t>Price_BOM_L_Imp_287</t>
  </si>
  <si>
    <t>98876170</t>
  </si>
  <si>
    <t>Price_BOM_L_Imp_294</t>
  </si>
  <si>
    <t>98876171</t>
  </si>
  <si>
    <t>Price_BOM_L_Imp_301</t>
  </si>
  <si>
    <t>98876172</t>
  </si>
  <si>
    <t>Price_BOM_L_Imp_308</t>
  </si>
  <si>
    <t>98876173</t>
  </si>
  <si>
    <t>Price_BOM_L_Imp_315</t>
  </si>
  <si>
    <t>98876174</t>
  </si>
  <si>
    <t>Price_BOM_L_Imp_322</t>
  </si>
  <si>
    <t>98876175</t>
  </si>
  <si>
    <t>Price_BOM_L_Imp_329</t>
  </si>
  <si>
    <t>98876177</t>
  </si>
  <si>
    <t>Price_BOM_L_Imp_336</t>
  </si>
  <si>
    <t>98876179</t>
  </si>
  <si>
    <t>Price_BOM_L_Imp_343</t>
  </si>
  <si>
    <t>98876180</t>
  </si>
  <si>
    <t>Price_BOM_L_Imp_350</t>
  </si>
  <si>
    <t>98876191</t>
  </si>
  <si>
    <t>Price_BOM_L_Imp_357</t>
  </si>
  <si>
    <t>98876192</t>
  </si>
  <si>
    <t>Price_BOM_L_Imp_36</t>
  </si>
  <si>
    <t>Price_BOM_L_Imp_364</t>
  </si>
  <si>
    <t>98876193</t>
  </si>
  <si>
    <t>Price_BOM_L_Imp_371</t>
  </si>
  <si>
    <t>Price_BOM_L_Imp_378</t>
  </si>
  <si>
    <t>98876194</t>
  </si>
  <si>
    <t>Price_BOM_L_Imp_380</t>
  </si>
  <si>
    <t>ImpMatl_Special</t>
  </si>
  <si>
    <t>A102434</t>
  </si>
  <si>
    <t>LT041</t>
  </si>
  <si>
    <t>Price_BOM_L_Imp_385</t>
  </si>
  <si>
    <t>98876015</t>
  </si>
  <si>
    <t>Price_BOM_L_Imp_391</t>
  </si>
  <si>
    <t>98876019</t>
  </si>
  <si>
    <t>Price_BOM_L_Imp_398</t>
  </si>
  <si>
    <t>Price_BOM_L_Imp_405</t>
  </si>
  <si>
    <t>Price_BOM_L_Imp_412</t>
  </si>
  <si>
    <t>Price_BOM_L_Imp_418</t>
  </si>
  <si>
    <t>Price_BOM_L_Imp_419</t>
  </si>
  <si>
    <t>98876017</t>
  </si>
  <si>
    <t>A101704</t>
  </si>
  <si>
    <t>Price_BOM_L_Imp_420</t>
  </si>
  <si>
    <t>LT043</t>
  </si>
  <si>
    <t>Price_BOM_L_Imp_422</t>
  </si>
  <si>
    <t>96831864</t>
  </si>
  <si>
    <t>Price_BOM_L_Imp_423</t>
  </si>
  <si>
    <t>96866178</t>
  </si>
  <si>
    <t>Price_BOM_L_Imp_425</t>
  </si>
  <si>
    <t>Price_BOM_L_Imp_426</t>
  </si>
  <si>
    <t>Price_BOM_L_Imp_427</t>
  </si>
  <si>
    <t>Price_BOM_L_Imp_428</t>
  </si>
  <si>
    <t>Price_BOM_L_Imp_429</t>
  </si>
  <si>
    <t>Price_BOM_L_Imp_43</t>
  </si>
  <si>
    <t>98876020</t>
  </si>
  <si>
    <t>Price_BOM_L_Imp_430</t>
  </si>
  <si>
    <t>Price_BOM_L_Imp_431</t>
  </si>
  <si>
    <t>Price_BOM_L_Imp_432</t>
  </si>
  <si>
    <t>Price_BOM_L_Imp_433</t>
  </si>
  <si>
    <t>Price_BOM_L_Imp_434</t>
  </si>
  <si>
    <t>Price_BOM_L_Imp_435</t>
  </si>
  <si>
    <t>Price_BOM_L_Imp_436</t>
  </si>
  <si>
    <t>Price_BOM_L_Imp_437</t>
  </si>
  <si>
    <t>Price_BOM_L_Imp_438</t>
  </si>
  <si>
    <t>Price_BOM_L_Imp_439</t>
  </si>
  <si>
    <t>Price_BOM_L_Imp_441</t>
  </si>
  <si>
    <t>Price_BOM_L_Imp_442</t>
  </si>
  <si>
    <t>Price_BOM_L_Imp_443</t>
  </si>
  <si>
    <t>Price_BOM_L_Imp_444</t>
  </si>
  <si>
    <t>Price_BOM_L_Imp_445</t>
  </si>
  <si>
    <t>Price_BOM_L_Imp_446</t>
  </si>
  <si>
    <t>Price_BOM_L_Imp_448</t>
  </si>
  <si>
    <t>Price_BOM_L_Imp_449</t>
  </si>
  <si>
    <t>Price_BOM_L_Imp_450</t>
  </si>
  <si>
    <t>Price_BOM_L_Imp_451</t>
  </si>
  <si>
    <t>Price_BOM_L_Imp_452</t>
  </si>
  <si>
    <t>Price_BOM_L_Imp_453</t>
  </si>
  <si>
    <t>Price_BOM_L_Imp_454</t>
  </si>
  <si>
    <t>Price_BOM_L_Imp_455</t>
  </si>
  <si>
    <t>Price_BOM_L_Imp_456</t>
  </si>
  <si>
    <t>Price_BOM_L_Imp_457</t>
  </si>
  <si>
    <t>Price_BOM_L_Imp_458</t>
  </si>
  <si>
    <t>Price_BOM_L_Imp_459</t>
  </si>
  <si>
    <t>Price_BOM_L_Imp_460</t>
  </si>
  <si>
    <t>Price_BOM_L_Imp_461</t>
  </si>
  <si>
    <t>Price_BOM_L_Imp_462</t>
  </si>
  <si>
    <t>Price_BOM_L_Imp_463</t>
  </si>
  <si>
    <t>Price_BOM_L_Imp_465</t>
  </si>
  <si>
    <t>Price_BOM_L_Imp_466</t>
  </si>
  <si>
    <t>Price_BOM_L_Imp_467</t>
  </si>
  <si>
    <t>Price_BOM_L_Imp_468</t>
  </si>
  <si>
    <t>Price_BOM_L_Imp_470</t>
  </si>
  <si>
    <t>96896914</t>
  </si>
  <si>
    <t>Price_BOM_L_Imp_471</t>
  </si>
  <si>
    <t>Price_BOM_L_Imp_473</t>
  </si>
  <si>
    <t>Price_BOM_L_Imp_474</t>
  </si>
  <si>
    <t>Price_BOM_L_Imp_475</t>
  </si>
  <si>
    <t>Price_BOM_L_Imp_476</t>
  </si>
  <si>
    <t>Price_BOM_L_Imp_478</t>
  </si>
  <si>
    <t>Price_BOM_L_Imp_479</t>
  </si>
  <si>
    <t>Price_BOM_L_Imp_480</t>
  </si>
  <si>
    <t>Price_BOM_L_Imp_481</t>
  </si>
  <si>
    <t>Price_BOM_L_Imp_49</t>
  </si>
  <si>
    <t>98876022</t>
  </si>
  <si>
    <t>Price_BOM_L_Imp_5</t>
  </si>
  <si>
    <t>98876008</t>
  </si>
  <si>
    <t>Price_BOM_L_Imp_544</t>
  </si>
  <si>
    <t>Price_BOM_L_Imp_546</t>
  </si>
  <si>
    <t>Price_BOM_L_Imp_547</t>
  </si>
  <si>
    <t>Price_BOM_L_Imp_549</t>
  </si>
  <si>
    <t>Price_BOM_L_Imp_55</t>
  </si>
  <si>
    <t>98876024</t>
  </si>
  <si>
    <t>Price_BOM_L_Imp_550</t>
  </si>
  <si>
    <t>Price_BOM_L_Imp_551</t>
  </si>
  <si>
    <t>Price_BOM_L_Imp_552</t>
  </si>
  <si>
    <t>Price_BOM_L_Imp_553</t>
  </si>
  <si>
    <t>Price_BOM_L_Imp_554</t>
  </si>
  <si>
    <t>Price_BOM_L_Imp_555</t>
  </si>
  <si>
    <t>Price_BOM_L_Imp_556</t>
  </si>
  <si>
    <t>Price_BOM_L_Imp_557</t>
  </si>
  <si>
    <t>Price_BOM_L_Imp_558</t>
  </si>
  <si>
    <t>Price_BOM_L_Imp_559</t>
  </si>
  <si>
    <t>Price_BOM_L_Imp_560</t>
  </si>
  <si>
    <t>Price_BOM_L_Imp_561</t>
  </si>
  <si>
    <t>Price_BOM_L_Imp_562</t>
  </si>
  <si>
    <t>Price_BOM_L_Imp_563</t>
  </si>
  <si>
    <t>Price_BOM_L_Imp_565</t>
  </si>
  <si>
    <t>Price_BOM_L_Imp_566</t>
  </si>
  <si>
    <t>Price_BOM_L_Imp_567</t>
  </si>
  <si>
    <t>Price_BOM_L_Imp_568</t>
  </si>
  <si>
    <t>Price_BOM_L_Imp_569</t>
  </si>
  <si>
    <t>Price_BOM_L_Imp_570</t>
  </si>
  <si>
    <t>Price_BOM_L_Imp_572</t>
  </si>
  <si>
    <t>Price_BOM_L_Imp_573</t>
  </si>
  <si>
    <t>Price_BOM_L_Imp_574</t>
  </si>
  <si>
    <t>Price_BOM_L_Imp_575</t>
  </si>
  <si>
    <t>Price_BOM_L_Imp_576</t>
  </si>
  <si>
    <t>Price_BOM_L_Imp_577</t>
  </si>
  <si>
    <t>Price_BOM_L_Imp_578</t>
  </si>
  <si>
    <t>Price_BOM_L_Imp_579</t>
  </si>
  <si>
    <t>Price_BOM_L_Imp_580</t>
  </si>
  <si>
    <t>Price_BOM_L_Imp_581</t>
  </si>
  <si>
    <t>Price_BOM_L_Imp_582</t>
  </si>
  <si>
    <t>Price_BOM_L_Imp_583</t>
  </si>
  <si>
    <t>Price_BOM_L_Imp_584</t>
  </si>
  <si>
    <t>Price_BOM_L_Imp_585</t>
  </si>
  <si>
    <t>Price_BOM_L_Imp_586</t>
  </si>
  <si>
    <t>Price_BOM_L_Imp_587</t>
  </si>
  <si>
    <t>Price_BOM_L_Imp_589</t>
  </si>
  <si>
    <t>Price_BOM_L_Imp_590</t>
  </si>
  <si>
    <t>Price_BOM_L_Imp_591</t>
  </si>
  <si>
    <t>Price_BOM_L_Imp_592</t>
  </si>
  <si>
    <t>Price_BOM_L_Imp_594</t>
  </si>
  <si>
    <t>Price_BOM_L_Imp_595</t>
  </si>
  <si>
    <t>Price_BOM_L_Imp_597</t>
  </si>
  <si>
    <t>Price_BOM_L_Imp_598</t>
  </si>
  <si>
    <t>Price_BOM_L_Imp_599</t>
  </si>
  <si>
    <t>Price_BOM_L_Imp_600</t>
  </si>
  <si>
    <t>Price_BOM_L_Imp_602</t>
  </si>
  <si>
    <t>Price_BOM_L_Imp_603</t>
  </si>
  <si>
    <t>Price_BOM_L_Imp_604</t>
  </si>
  <si>
    <t>Price_BOM_L_Imp_605</t>
  </si>
  <si>
    <t>Price_BOM_L_Imp_61</t>
  </si>
  <si>
    <t>98876025</t>
  </si>
  <si>
    <t>Price_BOM_L_Imp_654</t>
  </si>
  <si>
    <t>Price_BOM_L_Imp_655</t>
  </si>
  <si>
    <t>Price_BOM_L_Imp_656</t>
  </si>
  <si>
    <t>Price_BOM_L_Imp_657</t>
  </si>
  <si>
    <t>Price_BOM_L_Imp_658</t>
  </si>
  <si>
    <t>Price_BOM_L_Imp_659</t>
  </si>
  <si>
    <t>Price_BOM_L_Imp_660</t>
  </si>
  <si>
    <t>Price_BOM_L_Imp_661</t>
  </si>
  <si>
    <t>Price_BOM_L_Imp_662</t>
  </si>
  <si>
    <t>Price_BOM_L_Imp_663</t>
  </si>
  <si>
    <t>Price_BOM_L_Imp_664</t>
  </si>
  <si>
    <t>Price_BOM_L_Imp_665</t>
  </si>
  <si>
    <t>Price_BOM_L_Imp_666</t>
  </si>
  <si>
    <t>Price_BOM_L_Imp_667</t>
  </si>
  <si>
    <t>Price_BOM_L_Imp_668</t>
  </si>
  <si>
    <t>Price_BOM_L_Imp_669</t>
  </si>
  <si>
    <t>Price_BOM_L_Imp_67</t>
  </si>
  <si>
    <t>98876026</t>
  </si>
  <si>
    <t>Price_BOM_L_Imp_670</t>
  </si>
  <si>
    <t>Price_BOM_L_Imp_671</t>
  </si>
  <si>
    <t>Price_BOM_L_Imp_672</t>
  </si>
  <si>
    <t>Price_BOM_L_Imp_673</t>
  </si>
  <si>
    <t>Price_BOM_L_Imp_674</t>
  </si>
  <si>
    <t>Price_BOM_L_Imp_675</t>
  </si>
  <si>
    <t>Price_BOM_L_Imp_676</t>
  </si>
  <si>
    <t>Price_BOM_L_Imp_677</t>
  </si>
  <si>
    <t>Price_BOM_L_Imp_678</t>
  </si>
  <si>
    <t>Price_BOM_L_Imp_679</t>
  </si>
  <si>
    <t>Price_BOM_L_Imp_680</t>
  </si>
  <si>
    <t>Price_BOM_L_Imp_681</t>
  </si>
  <si>
    <t>Price_BOM_L_Imp_682</t>
  </si>
  <si>
    <t>Price_BOM_L_Imp_683</t>
  </si>
  <si>
    <t>Price_BOM_L_Imp_684</t>
  </si>
  <si>
    <t>Price_BOM_L_Imp_685</t>
  </si>
  <si>
    <t>Price_BOM_L_Imp_686</t>
  </si>
  <si>
    <t>Price_BOM_L_Imp_687</t>
  </si>
  <si>
    <t>Price_BOM_L_Imp_688</t>
  </si>
  <si>
    <t>Price_BOM_L_Imp_689</t>
  </si>
  <si>
    <t>Price_BOM_L_Imp_690</t>
  </si>
  <si>
    <t>Price_BOM_L_Imp_691</t>
  </si>
  <si>
    <t>Price_BOM_L_Imp_692</t>
  </si>
  <si>
    <t>Price_BOM_L_Imp_693</t>
  </si>
  <si>
    <t>Price_BOM_L_Imp_694</t>
  </si>
  <si>
    <t>Price_BOM_L_Imp_695</t>
  </si>
  <si>
    <t>Price_BOM_L_Imp_696</t>
  </si>
  <si>
    <t>Price_BOM_L_Imp_697</t>
  </si>
  <si>
    <t>Price_BOM_L_Imp_698</t>
  </si>
  <si>
    <t>Price_BOM_L_Imp_699</t>
  </si>
  <si>
    <t>Price_BOM_L_Imp_700</t>
  </si>
  <si>
    <t>Price_BOM_L_Imp_701</t>
  </si>
  <si>
    <t>Price_BOM_L_Imp_702</t>
  </si>
  <si>
    <t>Price_BOM_L_Imp_703</t>
  </si>
  <si>
    <t>Price_BOM_L_Imp_704</t>
  </si>
  <si>
    <t>Price_BOM_L_Imp_705</t>
  </si>
  <si>
    <t>Price_BOM_L_Imp_706</t>
  </si>
  <si>
    <t>Price_BOM_L_Imp_707</t>
  </si>
  <si>
    <t>Price_BOM_L_Imp_708</t>
  </si>
  <si>
    <t>Price_BOM_L_Imp_709</t>
  </si>
  <si>
    <t>Price_BOM_L_Imp_710</t>
  </si>
  <si>
    <t>Price_BOM_L_Imp_711</t>
  </si>
  <si>
    <t>Price_BOM_L_Imp_712</t>
  </si>
  <si>
    <t>Price_BOM_L_Imp_713</t>
  </si>
  <si>
    <t>Price_BOM_L_Imp_714</t>
  </si>
  <si>
    <t>Price_BOM_L_Imp_73</t>
  </si>
  <si>
    <t>98876028</t>
  </si>
  <si>
    <t>Price_BOM_L_Imp_79</t>
  </si>
  <si>
    <t>98876061</t>
  </si>
  <si>
    <t>Price_BOM_L_Imp_838</t>
  </si>
  <si>
    <t>Price_BOM_L_Imp_840</t>
  </si>
  <si>
    <t>Price_BOM_L_Imp_841</t>
  </si>
  <si>
    <t>Price_BOM_L_Imp_843</t>
  </si>
  <si>
    <t>Price_BOM_L_Imp_844</t>
  </si>
  <si>
    <t>Price_BOM_L_Imp_845</t>
  </si>
  <si>
    <t>Price_BOM_L_Imp_846</t>
  </si>
  <si>
    <t>Price_BOM_L_Imp_847</t>
  </si>
  <si>
    <t>Price_BOM_L_Imp_848</t>
  </si>
  <si>
    <t>Price_BOM_L_Imp_849</t>
  </si>
  <si>
    <t>Price_BOM_L_Imp_85</t>
  </si>
  <si>
    <t>Price_BOM_L_Imp_850</t>
  </si>
  <si>
    <t>Price_BOM_L_Imp_851</t>
  </si>
  <si>
    <t>Price_BOM_L_Imp_852</t>
  </si>
  <si>
    <t>Price_BOM_L_Imp_853</t>
  </si>
  <si>
    <t>Price_BOM_L_Imp_854</t>
  </si>
  <si>
    <t>Price_BOM_L_Imp_855</t>
  </si>
  <si>
    <t>Price_BOM_L_Imp_856</t>
  </si>
  <si>
    <t>Price_BOM_L_Imp_857</t>
  </si>
  <si>
    <t>Price_BOM_L_Imp_859</t>
  </si>
  <si>
    <t>Price_BOM_L_Imp_860</t>
  </si>
  <si>
    <t>Price_BOM_L_Imp_861</t>
  </si>
  <si>
    <t>Price_BOM_L_Imp_862</t>
  </si>
  <si>
    <t>Price_BOM_L_Imp_863</t>
  </si>
  <si>
    <t>Price_BOM_L_Imp_864</t>
  </si>
  <si>
    <t>Price_BOM_L_Imp_866</t>
  </si>
  <si>
    <t>Price_BOM_L_Imp_867</t>
  </si>
  <si>
    <t>Price_BOM_L_Imp_868</t>
  </si>
  <si>
    <t>Price_BOM_L_Imp_869</t>
  </si>
  <si>
    <t>Price_BOM_L_Imp_870</t>
  </si>
  <si>
    <t>Price_BOM_L_Imp_871</t>
  </si>
  <si>
    <t>Price_BOM_L_Imp_872</t>
  </si>
  <si>
    <t>Price_BOM_L_Imp_873</t>
  </si>
  <si>
    <t>Price_BOM_L_Imp_874</t>
  </si>
  <si>
    <t>Price_BOM_L_Imp_875</t>
  </si>
  <si>
    <t>Price_BOM_L_Imp_876</t>
  </si>
  <si>
    <t>Price_BOM_L_Imp_877</t>
  </si>
  <si>
    <t>Price_BOM_L_Imp_878</t>
  </si>
  <si>
    <t>Price_BOM_L_Imp_879</t>
  </si>
  <si>
    <t>Price_BOM_L_Imp_880</t>
  </si>
  <si>
    <t>Price_BOM_L_Imp_881</t>
  </si>
  <si>
    <t>Price_BOM_L_Imp_883</t>
  </si>
  <si>
    <t>Price_BOM_L_Imp_884</t>
  </si>
  <si>
    <t>Price_BOM_L_Imp_885</t>
  </si>
  <si>
    <t>Price_BOM_L_Imp_886</t>
  </si>
  <si>
    <t>Price_BOM_L_Imp_888</t>
  </si>
  <si>
    <t>Price_BOM_L_Imp_889</t>
  </si>
  <si>
    <t>Price_BOM_L_Imp_891</t>
  </si>
  <si>
    <t>Price_BOM_L_Imp_892</t>
  </si>
  <si>
    <t>Price_BOM_L_Imp_893</t>
  </si>
  <si>
    <t>Price_BOM_L_Imp_894</t>
  </si>
  <si>
    <t>Price_BOM_L_Imp_896</t>
  </si>
  <si>
    <t>Price_BOM_L_Imp_897</t>
  </si>
  <si>
    <t>Price_BOM_L_Imp_898</t>
  </si>
  <si>
    <t>Price_BOM_L_Imp_899</t>
  </si>
  <si>
    <t>Price_BOM_L_Imp_91</t>
  </si>
  <si>
    <t>98876064</t>
  </si>
  <si>
    <t>Price_BOM_L_Imp_948</t>
  </si>
  <si>
    <t>Price_BOM_L_Imp_949</t>
  </si>
  <si>
    <t>Price_BOM_L_Imp_950</t>
  </si>
  <si>
    <t>Price_BOM_L_Imp_951</t>
  </si>
  <si>
    <t>Price_BOM_L_Imp_952</t>
  </si>
  <si>
    <t>Price_BOM_L_Imp_953</t>
  </si>
  <si>
    <t>Price_BOM_L_Imp_954</t>
  </si>
  <si>
    <t>Price_BOM_L_Imp_955</t>
  </si>
  <si>
    <t>Price_BOM_L_Imp_956</t>
  </si>
  <si>
    <t>Price_BOM_L_Imp_957</t>
  </si>
  <si>
    <t>Price_BOM_L_Imp_958</t>
  </si>
  <si>
    <t>Price_BOM_L_Imp_959</t>
  </si>
  <si>
    <t>Price_BOM_L_Imp_960</t>
  </si>
  <si>
    <t>Price_BOM_L_Imp_961</t>
  </si>
  <si>
    <t>Price_BOM_L_Imp_962</t>
  </si>
  <si>
    <t>Price_BOM_L_Imp_963</t>
  </si>
  <si>
    <t>Price_BOM_L_Imp_964</t>
  </si>
  <si>
    <t>Price_BOM_L_Imp_965</t>
  </si>
  <si>
    <t>Price_BOM_L_Imp_966</t>
  </si>
  <si>
    <t>Price_BOM_L_Imp_967</t>
  </si>
  <si>
    <t>Price_BOM_L_Imp_968</t>
  </si>
  <si>
    <t>Price_BOM_L_Imp_969</t>
  </si>
  <si>
    <t>Price_BOM_L_Imp_970</t>
  </si>
  <si>
    <t>Price_BOM_L_Imp_971</t>
  </si>
  <si>
    <t>Price_BOM_L_Imp_972</t>
  </si>
  <si>
    <t>Price_BOM_L_Imp_973</t>
  </si>
  <si>
    <t>Price_BOM_L_Imp_974</t>
  </si>
  <si>
    <t>Price_BOM_L_Imp_975</t>
  </si>
  <si>
    <t>Price_BOM_L_Imp_976</t>
  </si>
  <si>
    <t>Price_BOM_L_Imp_977</t>
  </si>
  <si>
    <t>Price_BOM_L_Imp_978</t>
  </si>
  <si>
    <t>Price_BOM_L_Imp_979</t>
  </si>
  <si>
    <t>Price_BOM_L_Imp_98</t>
  </si>
  <si>
    <t>98876066</t>
  </si>
  <si>
    <t>Price_BOM_L_Imp_980</t>
  </si>
  <si>
    <t>Price_BOM_L_Imp_981</t>
  </si>
  <si>
    <t>Price_BOM_L_Imp_982</t>
  </si>
  <si>
    <t>Price_BOM_L_Imp_983</t>
  </si>
  <si>
    <t>Price_BOM_L_Imp_984</t>
  </si>
  <si>
    <t>Price_BOM_L_Imp_985</t>
  </si>
  <si>
    <t>Price_BOM_L_Imp_986</t>
  </si>
  <si>
    <t>Price_BOM_L_Imp_987</t>
  </si>
  <si>
    <t>Price_BOM_L_Imp_988</t>
  </si>
  <si>
    <t>Price_BOM_L_Imp_989</t>
  </si>
  <si>
    <t>Price_BOM_L_Imp_990</t>
  </si>
  <si>
    <t>Price_BOM_L_Imp_991</t>
  </si>
  <si>
    <t>Price_BOM_L_Imp_992</t>
  </si>
  <si>
    <t>Price_BOM_L_Imp_993</t>
  </si>
  <si>
    <t>Price_BOM_L_Imp_994</t>
  </si>
  <si>
    <t>Price_BOM_L_Imp_995</t>
  </si>
  <si>
    <t>Price_BOM_L_Imp_996</t>
  </si>
  <si>
    <t>Price_BOM_L_Imp_997</t>
  </si>
  <si>
    <t>Price_BOM_L_Imp_998</t>
  </si>
  <si>
    <t>Price_BOM_L_Imp_999</t>
  </si>
  <si>
    <t xml:space="preserve">10-17-2022  per </t>
  </si>
  <si>
    <t>Price_BOM_L_Imp_1133</t>
  </si>
  <si>
    <t>97775274</t>
  </si>
  <si>
    <t>A102211</t>
  </si>
  <si>
    <t>Price_BOM_L_Imp_1136</t>
  </si>
  <si>
    <t>97775277</t>
  </si>
  <si>
    <t>A102214</t>
  </si>
  <si>
    <t>Price_BOM_L_Imp_1152</t>
  </si>
  <si>
    <t>97778033</t>
  </si>
  <si>
    <t>A102230</t>
  </si>
  <si>
    <t>Price_BOM_L_Imp_1159</t>
  </si>
  <si>
    <t>97778039</t>
  </si>
  <si>
    <t>A102237</t>
  </si>
  <si>
    <t>Price_BOM_L_Imp_1176</t>
  </si>
  <si>
    <t>96896891</t>
  </si>
  <si>
    <t>A102254</t>
  </si>
  <si>
    <t>Price_BOM_L_Imp_1181</t>
  </si>
  <si>
    <t>97780970</t>
  </si>
  <si>
    <t>A102259</t>
  </si>
  <si>
    <t>Price_BOM_L_Imp_1184</t>
  </si>
  <si>
    <t>97780973</t>
  </si>
  <si>
    <t>A102262</t>
  </si>
  <si>
    <t>Price_BOM_L_Imp_1189</t>
  </si>
  <si>
    <t>97780992</t>
  </si>
  <si>
    <t>A102267</t>
  </si>
  <si>
    <t>Price_BOM_L_Imp_1427</t>
  </si>
  <si>
    <t>Price_BOM_L_Imp_1430</t>
  </si>
  <si>
    <t>Price_BOM_L_Imp_1446</t>
  </si>
  <si>
    <t>Price_BOM_L_Imp_1453</t>
  </si>
  <si>
    <t>Price_BOM_L_Imp_1470</t>
  </si>
  <si>
    <t>Price_BOM_L_Imp_1475</t>
  </si>
  <si>
    <t>Price_BOM_L_Imp_1478</t>
  </si>
  <si>
    <t>Price_BOM_L_Imp_1483</t>
  </si>
  <si>
    <t>Price_BOM_L_Imp_1721</t>
  </si>
  <si>
    <t>Price_BOM_L_Imp_1724</t>
  </si>
  <si>
    <t>Price_BOM_L_Imp_1740</t>
  </si>
  <si>
    <t>Price_BOM_L_Imp_1747</t>
  </si>
  <si>
    <t>Price_BOM_L_Imp_1764</t>
  </si>
  <si>
    <t>Price_BOM_L_Imp_1769</t>
  </si>
  <si>
    <t>Price_BOM_L_Imp_1772</t>
  </si>
  <si>
    <t>Price_BOM_L_Imp_1777</t>
  </si>
  <si>
    <t>Price_BOM_L_Imp_421</t>
  </si>
  <si>
    <t>Price_BOM_L_Imp_424</t>
  </si>
  <si>
    <t>Price_BOM_L_Imp_440</t>
  </si>
  <si>
    <t>Price_BOM_L_Imp_447</t>
  </si>
  <si>
    <t>Price_BOM_L_Imp_464</t>
  </si>
  <si>
    <t>Price_BOM_L_Imp_469</t>
  </si>
  <si>
    <t>Price_BOM_L_Imp_472</t>
  </si>
  <si>
    <t>Price_BOM_L_Imp_477</t>
  </si>
  <si>
    <t>Price_BOM_L_Imp_545</t>
  </si>
  <si>
    <t>Price_BOM_L_Imp_548</t>
  </si>
  <si>
    <t>Price_BOM_L_Imp_564</t>
  </si>
  <si>
    <t>Price_BOM_L_Imp_571</t>
  </si>
  <si>
    <t>Price_BOM_L_Imp_588</t>
  </si>
  <si>
    <t>Price_BOM_L_Imp_593</t>
  </si>
  <si>
    <t>Price_BOM_L_Imp_596</t>
  </si>
  <si>
    <t>Price_BOM_L_Imp_601</t>
  </si>
  <si>
    <t>Price_BOM_L_Imp_839</t>
  </si>
  <si>
    <t>Price_BOM_L_Imp_842</t>
  </si>
  <si>
    <t>Price_BOM_L_Imp_858</t>
  </si>
  <si>
    <t>Price_BOM_L_Imp_865</t>
  </si>
  <si>
    <t>Price_BOM_L_Imp_882</t>
  </si>
  <si>
    <t>Price_BOM_L_Imp_887</t>
  </si>
  <si>
    <t>Price_BOM_L_Imp_890</t>
  </si>
  <si>
    <t>Price_BOM_L_Imp_895</t>
  </si>
  <si>
    <t>10-26-2022 12507 SS has been approved - Bronze will be phased out only this model per Joel</t>
  </si>
  <si>
    <t>11-15-2022 Bronze Impeller Removal per Joel G</t>
  </si>
  <si>
    <t>C:\PSDs\BronzeImpRemoval\11.15.22\LBom.xml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</si>
</sst>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10"/>
      <color theme="0" tint="-4.9989318521683403E-2"/>
      <name val="Arial"/>
      <family val="2"/>
    </font>
    <font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" borderId="0" xfId="0" applyFill="1"/>
    <xf numFmtId="14" fontId="2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5" fillId="2" borderId="0" xfId="0" applyFont="1" applyFill="1" applyAlignment="1">
      <alignment horizontal="left"/>
    </xf>
    <xf numFmtId="0" fontId="0" fillId="0" borderId="0" xfId="0" quotePrefix="1" applyAlignment="1">
      <alignment horizontal="right"/>
    </xf>
    <xf numFmtId="0" fontId="2" fillId="3" borderId="0" xfId="0" applyFont="1" applyFill="1"/>
    <xf numFmtId="0" fontId="0" fillId="4" borderId="2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/>
    <xf numFmtId="0" fontId="2" fillId="0" borderId="0" xfId="0" applyFont="1" applyAlignment="1">
      <alignment horizontal="left"/>
    </xf>
    <xf numFmtId="0" fontId="1" fillId="5" borderId="5" xfId="0" applyFont="1" applyFill="1" applyBorder="1"/>
    <xf numFmtId="0" fontId="1" fillId="5" borderId="0" xfId="0" applyFont="1" applyFill="1"/>
    <xf numFmtId="0" fontId="1" fillId="5" borderId="2" xfId="0" applyFont="1" applyFill="1" applyBorder="1"/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right"/>
    </xf>
    <xf numFmtId="0" fontId="6" fillId="3" borderId="0" xfId="0" applyFont="1" applyFill="1"/>
    <xf numFmtId="0" fontId="0" fillId="0" borderId="2" xfId="0" applyBorder="1"/>
    <xf numFmtId="0" fontId="0" fillId="0" borderId="5" xfId="0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quotePrefix="1"/>
    <xf numFmtId="0" fontId="1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6" borderId="0" xfId="0" applyFill="1"/>
    <xf numFmtId="0" fontId="0" fillId="4" borderId="2" xfId="0" applyFill="1" applyBorder="1" applyAlignment="1">
      <alignment horizontal="right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left" indent="1"/>
    </xf>
    <xf numFmtId="0" fontId="1" fillId="0" borderId="3" xfId="0" applyFont="1" applyBorder="1"/>
    <xf numFmtId="0" fontId="1" fillId="5" borderId="3" xfId="0" applyFont="1" applyFill="1" applyBorder="1" applyAlignment="1">
      <alignment horizontal="right"/>
    </xf>
    <xf numFmtId="0" fontId="1" fillId="4" borderId="2" xfId="0" applyFont="1" applyFill="1" applyBorder="1"/>
    <xf numFmtId="0" fontId="1" fillId="0" borderId="2" xfId="0" applyFont="1" applyBorder="1"/>
    <xf numFmtId="0" fontId="1" fillId="5" borderId="4" xfId="0" applyFont="1" applyFill="1" applyBorder="1" applyAlignment="1">
      <alignment horizontal="left" indent="1"/>
    </xf>
    <xf numFmtId="0" fontId="1" fillId="5" borderId="5" xfId="0" applyFont="1" applyFill="1" applyBorder="1" applyAlignment="1">
      <alignment horizontal="center"/>
    </xf>
    <xf numFmtId="0" fontId="1" fillId="0" borderId="5" xfId="0" applyFont="1" applyBorder="1"/>
    <xf numFmtId="0" fontId="1" fillId="5" borderId="1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center"/>
    </xf>
    <xf numFmtId="0" fontId="0" fillId="4" borderId="2" xfId="0" applyFill="1" applyBorder="1"/>
    <xf numFmtId="0" fontId="7" fillId="4" borderId="2" xfId="0" applyFont="1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vertical="top"/>
    </xf>
    <xf numFmtId="0" fontId="0" fillId="5" borderId="0" xfId="0" applyFill="1"/>
    <xf numFmtId="0" fontId="0" fillId="5" borderId="5" xfId="0" applyFill="1" applyBorder="1"/>
    <xf numFmtId="0" fontId="0" fillId="5" borderId="2" xfId="0" applyFill="1" applyBorder="1"/>
    <xf numFmtId="0" fontId="2" fillId="7" borderId="0" xfId="0" applyFont="1" applyFill="1" applyAlignment="1">
      <alignment horizontal="left"/>
    </xf>
    <xf numFmtId="0" fontId="0" fillId="7" borderId="0" xfId="0" applyFill="1"/>
    <xf numFmtId="0" fontId="2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 wrapText="1"/>
    </xf>
    <xf numFmtId="0" fontId="6" fillId="4" borderId="2" xfId="0" applyFont="1" applyFill="1" applyBorder="1"/>
    <xf numFmtId="0" fontId="1" fillId="5" borderId="0" xfId="0" applyFont="1" applyFill="1" applyAlignment="1">
      <alignment horizontal="left" indent="1"/>
    </xf>
    <xf numFmtId="0" fontId="1" fillId="5" borderId="5" xfId="0" applyFont="1" applyFill="1" applyBorder="1" applyAlignment="1">
      <alignment horizontal="left" indent="1"/>
    </xf>
    <xf numFmtId="0" fontId="1" fillId="5" borderId="2" xfId="0" applyFont="1" applyFill="1" applyBorder="1" applyAlignment="1">
      <alignment horizontal="left" indent="1"/>
    </xf>
    <xf numFmtId="0" fontId="1" fillId="0" borderId="0" xfId="0" applyFont="1" applyAlignment="1">
      <alignment horizontal="right"/>
    </xf>
    <xf numFmtId="0" fontId="0" fillId="5" borderId="0" xfId="0" applyFill="1" applyAlignment="1">
      <alignment horizontal="right"/>
    </xf>
    <xf numFmtId="0" fontId="7" fillId="4" borderId="1" xfId="0" applyFont="1" applyFill="1" applyBorder="1"/>
    <xf numFmtId="0" fontId="8" fillId="4" borderId="2" xfId="0" applyFont="1" applyFill="1" applyBorder="1"/>
    <xf numFmtId="0" fontId="0" fillId="5" borderId="3" xfId="0" applyFill="1" applyBorder="1" applyAlignment="1">
      <alignment horizontal="left" indent="1"/>
    </xf>
    <xf numFmtId="0" fontId="0" fillId="5" borderId="4" xfId="0" applyFill="1" applyBorder="1" applyAlignment="1">
      <alignment horizontal="left" indent="1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left" indent="1"/>
    </xf>
    <xf numFmtId="0" fontId="0" fillId="5" borderId="3" xfId="0" applyFill="1" applyBorder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5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5" borderId="5" xfId="0" applyFill="1" applyBorder="1" applyAlignment="1">
      <alignment horizontal="left" indent="1"/>
    </xf>
    <xf numFmtId="16" fontId="0" fillId="0" borderId="0" xfId="0" applyNumberFormat="1"/>
    <xf numFmtId="0" fontId="11" fillId="8" borderId="6" xfId="0" applyFont="1" applyFill="1" applyBorder="1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/>
    </xf>
    <xf numFmtId="0" fontId="12" fillId="4" borderId="2" xfId="0" applyFont="1" applyFill="1" applyBorder="1"/>
    <xf numFmtId="0" fontId="0" fillId="9" borderId="0" xfId="0" applyFill="1"/>
    <xf numFmtId="0" fontId="1" fillId="9" borderId="0" xfId="0" applyFont="1" applyFill="1" applyAlignment="1">
      <alignment horizontal="left"/>
    </xf>
    <xf numFmtId="0" fontId="11" fillId="10" borderId="0" xfId="0" applyFont="1" applyFill="1"/>
    <xf numFmtId="0" fontId="0" fillId="0" borderId="0" xfId="0" applyAlignment="1">
      <alignment horizontal="left" indent="1"/>
    </xf>
    <xf numFmtId="0" fontId="0" fillId="5" borderId="7" xfId="0" applyFill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right"/>
    </xf>
    <xf numFmtId="1" fontId="0" fillId="9" borderId="0" xfId="0" applyNumberFormat="1" applyFill="1"/>
    <xf numFmtId="1" fontId="0" fillId="11" borderId="0" xfId="0" applyNumberFormat="1" applyFill="1"/>
    <xf numFmtId="0" fontId="0" fillId="11" borderId="0" xfId="0" applyFill="1"/>
    <xf numFmtId="0" fontId="13" fillId="0" borderId="0" xfId="0" applyFont="1"/>
    <xf numFmtId="49" fontId="1" fillId="0" borderId="0" xfId="0" applyNumberFormat="1" applyFont="1"/>
    <xf numFmtId="0" fontId="1" fillId="5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9" borderId="0" xfId="0" applyFill="1" applyAlignment="1">
      <alignment horizontal="left"/>
    </xf>
    <xf numFmtId="0" fontId="1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49" fontId="0" fillId="0" borderId="0" xfId="0" quotePrefix="1" applyNumberFormat="1" applyAlignment="1">
      <alignment horizontal="left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0" fillId="9" borderId="3" xfId="0" applyFill="1" applyBorder="1"/>
    <xf numFmtId="0" fontId="1" fillId="9" borderId="0" xfId="0" applyFont="1" applyFill="1"/>
    <xf numFmtId="0" fontId="1" fillId="9" borderId="3" xfId="0" applyFont="1" applyFill="1" applyBorder="1"/>
    <xf numFmtId="0" fontId="1" fillId="9" borderId="0" xfId="0" applyFont="1" applyFill="1" applyAlignment="1">
      <alignment horizontal="right"/>
    </xf>
    <xf numFmtId="14" fontId="0" fillId="9" borderId="0" xfId="0" applyNumberForma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7" fillId="0" borderId="0" xfId="0" applyFont="1"/>
    <xf numFmtId="0" fontId="1" fillId="0" borderId="0" xfId="0" applyFont="1" applyAlignment="1">
      <alignment wrapText="1"/>
    </xf>
    <xf numFmtId="0" fontId="0" fillId="13" borderId="0" xfId="0" applyFill="1"/>
    <xf numFmtId="0" fontId="0" fillId="0" borderId="0" xfId="0"/>
    <xf numFmtId="164" fontId="1" fillId="0" borderId="0" xfId="0" applyNumberFormat="1" applyFont="1" applyAlignment="1">
      <alignment horizontal="right"/>
    </xf>
    <xf numFmtId="164" fontId="0" fillId="11" borderId="0" xfId="0" applyNumberFormat="1" applyFill="1"/>
    <xf numFmtId="165" fontId="1" fillId="0" borderId="0" xfId="1" applyNumberFormat="1" applyFont="1"/>
    <xf numFmtId="165" fontId="1" fillId="2" borderId="0" xfId="1" applyNumberFormat="1" applyFont="1" applyFill="1" applyAlignment="1">
      <alignment horizontal="right"/>
    </xf>
    <xf numFmtId="165" fontId="2" fillId="2" borderId="0" xfId="1" applyNumberFormat="1" applyFont="1" applyFill="1" applyAlignment="1">
      <alignment horizontal="left"/>
    </xf>
    <xf numFmtId="5" fontId="9" fillId="0" borderId="0" xfId="0" applyNumberFormat="1" applyFont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18" fillId="0" borderId="10" xfId="0" applyFont="1" applyBorder="1" applyAlignment="1">
      <alignment horizontal="center" vertical="top"/>
    </xf>
    <xf numFmtId="0" fontId="18" fillId="2" borderId="10" xfId="0" applyFont="1" applyFill="1" applyBorder="1" applyAlignment="1">
      <alignment horizontal="center" vertical="top"/>
    </xf>
    <xf numFmtId="0" fontId="0" fillId="15" borderId="0" xfId="0" applyFill="1" applyAlignment="1">
      <alignment horizontal="left"/>
    </xf>
    <xf numFmtId="0" fontId="1" fillId="15" borderId="0" xfId="0" applyFont="1" applyFill="1"/>
    <xf numFmtId="0" fontId="1" fillId="15" borderId="0" xfId="0" applyFont="1" applyFill="1" applyAlignment="1">
      <alignment horizontal="left"/>
    </xf>
    <xf numFmtId="0" fontId="0" fillId="6" borderId="0" xfId="0" applyFill="1" applyAlignment="1">
      <alignment horizontal="left" wrapText="1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defaultRowHeight="13.2" x14ac:dyDescent="0.25"/>
  <cols>
    <col min="2" max="2" width="15.33203125" style="123" bestFit="1" customWidth="1"/>
    <col min="3" max="3" width="5.33203125" style="123" customWidth="1"/>
    <col min="4" max="4" width="87" style="123" bestFit="1" customWidth="1"/>
  </cols>
  <sheetData>
    <row r="1" spans="1:8" x14ac:dyDescent="0.25">
      <c r="A1" s="29" t="s">
        <v>0</v>
      </c>
      <c r="B1" s="29"/>
      <c r="C1" s="29"/>
      <c r="D1" s="29"/>
      <c r="E1" s="4"/>
      <c r="F1" s="7" t="s">
        <v>1</v>
      </c>
      <c r="G1" s="7" t="s">
        <v>2</v>
      </c>
      <c r="H1" s="4"/>
    </row>
    <row r="2" spans="1:8" x14ac:dyDescent="0.25">
      <c r="A2" t="s">
        <v>3</v>
      </c>
      <c r="F2" s="1" t="s">
        <v>4</v>
      </c>
      <c r="G2" t="s">
        <v>5</v>
      </c>
    </row>
    <row r="3" spans="1:8" x14ac:dyDescent="0.25">
      <c r="A3" t="s">
        <v>6</v>
      </c>
      <c r="F3" s="1" t="s">
        <v>7</v>
      </c>
      <c r="G3" t="s">
        <v>8</v>
      </c>
    </row>
    <row r="4" spans="1:8" x14ac:dyDescent="0.25">
      <c r="A4" t="s">
        <v>9</v>
      </c>
      <c r="F4" s="1" t="s">
        <v>10</v>
      </c>
      <c r="G4" t="s">
        <v>11</v>
      </c>
    </row>
    <row r="5" spans="1:8" x14ac:dyDescent="0.25">
      <c r="A5" s="37" t="s">
        <v>12</v>
      </c>
      <c r="B5" s="37"/>
      <c r="C5" s="37"/>
      <c r="D5" s="37"/>
      <c r="F5" s="1" t="s">
        <v>13</v>
      </c>
      <c r="G5" t="s">
        <v>14</v>
      </c>
    </row>
    <row r="6" spans="1:8" x14ac:dyDescent="0.25">
      <c r="A6" s="37" t="s">
        <v>15</v>
      </c>
      <c r="B6" s="37"/>
      <c r="C6" s="37"/>
      <c r="D6" s="37"/>
      <c r="F6" s="1" t="s">
        <v>16</v>
      </c>
      <c r="G6" t="s">
        <v>17</v>
      </c>
    </row>
    <row r="7" spans="1:8" x14ac:dyDescent="0.25">
      <c r="A7" s="37" t="s">
        <v>18</v>
      </c>
      <c r="B7" s="37"/>
      <c r="C7" s="37"/>
      <c r="D7" s="37"/>
      <c r="F7" s="1" t="s">
        <v>19</v>
      </c>
      <c r="G7" t="s">
        <v>20</v>
      </c>
    </row>
    <row r="8" spans="1:8" ht="25.95" customHeight="1" x14ac:dyDescent="0.25">
      <c r="A8" s="137" t="s">
        <v>21</v>
      </c>
      <c r="B8" s="138"/>
      <c r="C8" s="138"/>
      <c r="D8" s="138"/>
      <c r="F8" s="1" t="s">
        <v>22</v>
      </c>
      <c r="G8" t="s">
        <v>23</v>
      </c>
    </row>
    <row r="9" spans="1:8" x14ac:dyDescent="0.25">
      <c r="A9" s="37" t="s">
        <v>24</v>
      </c>
      <c r="B9" s="37"/>
      <c r="C9" s="37"/>
      <c r="D9" s="37"/>
    </row>
    <row r="11" spans="1:8" x14ac:dyDescent="0.25">
      <c r="A11" s="8" t="s">
        <v>25</v>
      </c>
      <c r="B11" s="7" t="s">
        <v>26</v>
      </c>
      <c r="C11" s="7" t="s">
        <v>27</v>
      </c>
      <c r="D11" s="7" t="s">
        <v>28</v>
      </c>
    </row>
    <row r="12" spans="1:8" x14ac:dyDescent="0.25">
      <c r="A12" s="1">
        <v>0</v>
      </c>
      <c r="B12" s="12">
        <v>39149</v>
      </c>
      <c r="C12" t="s">
        <v>29</v>
      </c>
      <c r="D12" t="s">
        <v>30</v>
      </c>
    </row>
    <row r="13" spans="1:8" x14ac:dyDescent="0.25">
      <c r="A13" s="1">
        <v>1</v>
      </c>
      <c r="B13" s="12">
        <v>39304</v>
      </c>
      <c r="C13" t="s">
        <v>29</v>
      </c>
      <c r="D13" t="s">
        <v>31</v>
      </c>
    </row>
    <row r="14" spans="1:8" x14ac:dyDescent="0.25">
      <c r="A14" s="1">
        <v>2</v>
      </c>
      <c r="B14" s="12">
        <v>39304</v>
      </c>
      <c r="C14" t="s">
        <v>29</v>
      </c>
      <c r="D14" t="s">
        <v>31</v>
      </c>
    </row>
    <row r="15" spans="1:8" x14ac:dyDescent="0.25">
      <c r="A15" s="1">
        <v>3</v>
      </c>
      <c r="B15" s="12">
        <v>39357</v>
      </c>
      <c r="C15" t="s">
        <v>29</v>
      </c>
      <c r="D15" t="s">
        <v>32</v>
      </c>
    </row>
    <row r="16" spans="1:8" x14ac:dyDescent="0.25">
      <c r="A16" s="1">
        <v>4</v>
      </c>
      <c r="B16" s="12">
        <v>39360</v>
      </c>
      <c r="C16" t="s">
        <v>29</v>
      </c>
      <c r="D16" t="s">
        <v>33</v>
      </c>
    </row>
    <row r="17" spans="1:4" x14ac:dyDescent="0.25">
      <c r="A17" s="1" t="s">
        <v>34</v>
      </c>
      <c r="B17" s="12">
        <v>39373</v>
      </c>
      <c r="C17" t="s">
        <v>29</v>
      </c>
      <c r="D17" t="s">
        <v>35</v>
      </c>
    </row>
    <row r="18" spans="1:4" x14ac:dyDescent="0.25">
      <c r="A18" s="1">
        <v>5</v>
      </c>
      <c r="B18" s="12">
        <v>39377</v>
      </c>
      <c r="C18" t="s">
        <v>29</v>
      </c>
      <c r="D18" t="s">
        <v>36</v>
      </c>
    </row>
    <row r="19" spans="1:4" x14ac:dyDescent="0.25">
      <c r="A19" s="1">
        <v>5</v>
      </c>
      <c r="B19" s="12">
        <v>39377</v>
      </c>
      <c r="C19" t="s">
        <v>29</v>
      </c>
      <c r="D19" t="s">
        <v>37</v>
      </c>
    </row>
    <row r="20" spans="1:4" x14ac:dyDescent="0.25">
      <c r="A20" s="1">
        <v>5</v>
      </c>
      <c r="B20" s="12">
        <v>39381</v>
      </c>
      <c r="C20" t="s">
        <v>29</v>
      </c>
      <c r="D20" t="s">
        <v>38</v>
      </c>
    </row>
    <row r="21" spans="1:4" x14ac:dyDescent="0.25">
      <c r="A21" s="1">
        <v>6</v>
      </c>
      <c r="B21" s="12">
        <v>39384</v>
      </c>
      <c r="C21" t="s">
        <v>29</v>
      </c>
      <c r="D21" t="s">
        <v>39</v>
      </c>
    </row>
    <row r="22" spans="1:4" x14ac:dyDescent="0.25">
      <c r="A22" s="1">
        <v>7</v>
      </c>
      <c r="B22" s="12">
        <v>39385</v>
      </c>
      <c r="C22" t="s">
        <v>29</v>
      </c>
      <c r="D22" t="s">
        <v>40</v>
      </c>
    </row>
    <row r="23" spans="1:4" x14ac:dyDescent="0.25">
      <c r="A23" s="1">
        <v>7</v>
      </c>
      <c r="B23" s="12">
        <v>39385</v>
      </c>
      <c r="C23" t="s">
        <v>29</v>
      </c>
      <c r="D23" t="s">
        <v>41</v>
      </c>
    </row>
    <row r="24" spans="1:4" x14ac:dyDescent="0.25">
      <c r="A24" s="1">
        <v>8</v>
      </c>
      <c r="B24" s="12">
        <v>39385</v>
      </c>
      <c r="C24" t="s">
        <v>42</v>
      </c>
      <c r="D24" t="s">
        <v>43</v>
      </c>
    </row>
    <row r="25" spans="1:4" x14ac:dyDescent="0.25">
      <c r="A25" s="1">
        <v>8</v>
      </c>
      <c r="B25" s="12">
        <v>39385</v>
      </c>
      <c r="C25" t="s">
        <v>42</v>
      </c>
      <c r="D25" t="s">
        <v>44</v>
      </c>
    </row>
    <row r="26" spans="1:4" x14ac:dyDescent="0.25">
      <c r="A26" s="1">
        <v>8</v>
      </c>
      <c r="B26" s="12">
        <v>39401</v>
      </c>
      <c r="C26" t="s">
        <v>42</v>
      </c>
      <c r="D26" t="s">
        <v>45</v>
      </c>
    </row>
    <row r="27" spans="1:4" x14ac:dyDescent="0.25">
      <c r="A27" s="1">
        <v>8</v>
      </c>
      <c r="B27" s="12">
        <v>39401</v>
      </c>
      <c r="C27" t="s">
        <v>42</v>
      </c>
      <c r="D27" t="s">
        <v>46</v>
      </c>
    </row>
    <row r="28" spans="1:4" x14ac:dyDescent="0.25">
      <c r="A28" s="1">
        <v>8</v>
      </c>
      <c r="B28" s="12">
        <v>39401</v>
      </c>
      <c r="C28" t="s">
        <v>42</v>
      </c>
      <c r="D28" t="s">
        <v>47</v>
      </c>
    </row>
    <row r="29" spans="1:4" x14ac:dyDescent="0.25">
      <c r="A29" s="1">
        <v>8</v>
      </c>
      <c r="B29" s="12">
        <v>39401</v>
      </c>
      <c r="C29" t="s">
        <v>42</v>
      </c>
      <c r="D29" t="s">
        <v>48</v>
      </c>
    </row>
    <row r="30" spans="1:4" x14ac:dyDescent="0.25">
      <c r="A30" s="1">
        <v>9</v>
      </c>
      <c r="B30" s="12">
        <v>39402</v>
      </c>
      <c r="C30" t="s">
        <v>42</v>
      </c>
      <c r="D30" t="s">
        <v>49</v>
      </c>
    </row>
    <row r="31" spans="1:4" x14ac:dyDescent="0.25">
      <c r="A31" s="1">
        <v>10</v>
      </c>
      <c r="B31" s="12">
        <v>39405</v>
      </c>
      <c r="C31" t="s">
        <v>42</v>
      </c>
      <c r="D31" s="36" t="s">
        <v>50</v>
      </c>
    </row>
    <row r="32" spans="1:4" x14ac:dyDescent="0.25">
      <c r="A32" s="1">
        <v>10</v>
      </c>
      <c r="B32" s="12">
        <v>39405</v>
      </c>
      <c r="C32" t="s">
        <v>42</v>
      </c>
      <c r="D32" t="s">
        <v>51</v>
      </c>
    </row>
    <row r="33" spans="1:4" x14ac:dyDescent="0.25">
      <c r="A33" s="1">
        <v>11</v>
      </c>
      <c r="B33" s="12">
        <v>39406</v>
      </c>
      <c r="C33" t="s">
        <v>42</v>
      </c>
      <c r="D33" s="36" t="s">
        <v>52</v>
      </c>
    </row>
    <row r="34" spans="1:4" x14ac:dyDescent="0.25">
      <c r="A34" s="1">
        <v>11</v>
      </c>
      <c r="B34" s="12">
        <v>39406</v>
      </c>
      <c r="C34" t="s">
        <v>42</v>
      </c>
      <c r="D34" s="36" t="s">
        <v>53</v>
      </c>
    </row>
    <row r="35" spans="1:4" x14ac:dyDescent="0.25">
      <c r="A35" s="1">
        <v>11</v>
      </c>
      <c r="B35" s="12">
        <v>39406</v>
      </c>
      <c r="C35" t="s">
        <v>42</v>
      </c>
      <c r="D35" s="36" t="s">
        <v>54</v>
      </c>
    </row>
    <row r="36" spans="1:4" x14ac:dyDescent="0.25">
      <c r="A36" s="1">
        <v>11</v>
      </c>
      <c r="B36" s="12">
        <v>39406</v>
      </c>
      <c r="C36" t="s">
        <v>42</v>
      </c>
      <c r="D36" s="36" t="s">
        <v>55</v>
      </c>
    </row>
    <row r="37" spans="1:4" x14ac:dyDescent="0.25">
      <c r="A37" s="1">
        <v>11</v>
      </c>
      <c r="B37" s="12">
        <v>39406</v>
      </c>
      <c r="C37" t="s">
        <v>42</v>
      </c>
      <c r="D37" s="36" t="s">
        <v>56</v>
      </c>
    </row>
    <row r="38" spans="1:4" x14ac:dyDescent="0.25">
      <c r="A38" s="1">
        <v>12</v>
      </c>
      <c r="B38" s="12" t="s">
        <v>57</v>
      </c>
      <c r="C38" t="s">
        <v>58</v>
      </c>
      <c r="D38" s="36" t="s">
        <v>59</v>
      </c>
    </row>
    <row r="39" spans="1:4" x14ac:dyDescent="0.25">
      <c r="A39" s="1">
        <v>13</v>
      </c>
      <c r="B39" s="12">
        <v>39420</v>
      </c>
      <c r="C39" t="s">
        <v>29</v>
      </c>
      <c r="D39" s="36" t="s">
        <v>60</v>
      </c>
    </row>
    <row r="40" spans="1:4" x14ac:dyDescent="0.25">
      <c r="A40" s="1">
        <v>13</v>
      </c>
      <c r="B40" s="12">
        <v>39420</v>
      </c>
      <c r="C40" t="s">
        <v>29</v>
      </c>
      <c r="D40" s="36" t="s">
        <v>61</v>
      </c>
    </row>
    <row r="41" spans="1:4" x14ac:dyDescent="0.25">
      <c r="A41" s="1">
        <v>13</v>
      </c>
      <c r="B41" s="12">
        <v>39420</v>
      </c>
      <c r="C41" t="s">
        <v>29</v>
      </c>
      <c r="D41" s="36" t="s">
        <v>62</v>
      </c>
    </row>
    <row r="42" spans="1:4" x14ac:dyDescent="0.25">
      <c r="A42" s="1">
        <v>14</v>
      </c>
      <c r="B42" s="12">
        <v>39421</v>
      </c>
      <c r="C42" t="s">
        <v>29</v>
      </c>
      <c r="D42" s="36" t="s">
        <v>63</v>
      </c>
    </row>
    <row r="43" spans="1:4" x14ac:dyDescent="0.25">
      <c r="A43" s="1">
        <v>14</v>
      </c>
      <c r="B43" s="12">
        <v>39421</v>
      </c>
      <c r="C43" t="s">
        <v>29</v>
      </c>
      <c r="D43" s="36" t="s">
        <v>64</v>
      </c>
    </row>
    <row r="44" spans="1:4" x14ac:dyDescent="0.25">
      <c r="A44" s="1">
        <v>14</v>
      </c>
      <c r="B44" s="12">
        <v>39421</v>
      </c>
      <c r="C44" t="s">
        <v>29</v>
      </c>
      <c r="D44" s="36" t="s">
        <v>65</v>
      </c>
    </row>
    <row r="45" spans="1:4" x14ac:dyDescent="0.25">
      <c r="A45" s="1">
        <v>14</v>
      </c>
      <c r="B45" s="12">
        <v>39421</v>
      </c>
      <c r="C45" t="s">
        <v>29</v>
      </c>
      <c r="D45" s="36" t="s">
        <v>66</v>
      </c>
    </row>
    <row r="46" spans="1:4" x14ac:dyDescent="0.25">
      <c r="A46" s="1">
        <v>14</v>
      </c>
      <c r="B46" s="12">
        <v>39421</v>
      </c>
      <c r="C46" t="s">
        <v>29</v>
      </c>
      <c r="D46" s="36" t="s">
        <v>67</v>
      </c>
    </row>
    <row r="47" spans="1:4" x14ac:dyDescent="0.25">
      <c r="A47" s="1">
        <v>14</v>
      </c>
      <c r="B47" s="12">
        <v>39421</v>
      </c>
      <c r="C47" t="s">
        <v>29</v>
      </c>
      <c r="D47" s="36" t="s">
        <v>68</v>
      </c>
    </row>
    <row r="48" spans="1:4" x14ac:dyDescent="0.25">
      <c r="A48" s="1">
        <v>14</v>
      </c>
      <c r="B48" s="12">
        <v>39421</v>
      </c>
      <c r="C48" t="s">
        <v>29</v>
      </c>
      <c r="D48" s="36" t="s">
        <v>69</v>
      </c>
    </row>
    <row r="49" spans="1:4" x14ac:dyDescent="0.25">
      <c r="A49" s="1">
        <v>15</v>
      </c>
      <c r="B49" s="12">
        <v>39422</v>
      </c>
      <c r="C49" t="s">
        <v>42</v>
      </c>
      <c r="D49" s="36" t="s">
        <v>70</v>
      </c>
    </row>
    <row r="50" spans="1:4" x14ac:dyDescent="0.25">
      <c r="A50" s="1">
        <v>15</v>
      </c>
      <c r="B50" s="12">
        <v>39422</v>
      </c>
      <c r="C50" t="s">
        <v>42</v>
      </c>
      <c r="D50" s="36" t="s">
        <v>71</v>
      </c>
    </row>
    <row r="51" spans="1:4" x14ac:dyDescent="0.25">
      <c r="A51" s="1">
        <v>15</v>
      </c>
      <c r="B51" s="12">
        <v>39422</v>
      </c>
      <c r="C51" t="s">
        <v>42</v>
      </c>
      <c r="D51" s="36" t="s">
        <v>72</v>
      </c>
    </row>
    <row r="52" spans="1:4" x14ac:dyDescent="0.25">
      <c r="A52" s="1">
        <v>15</v>
      </c>
      <c r="B52" s="12">
        <v>39422</v>
      </c>
      <c r="C52" t="s">
        <v>42</v>
      </c>
      <c r="D52" s="36" t="s">
        <v>73</v>
      </c>
    </row>
    <row r="53" spans="1:4" x14ac:dyDescent="0.25">
      <c r="A53" s="1">
        <v>16</v>
      </c>
      <c r="B53" s="12">
        <v>39423</v>
      </c>
      <c r="C53" t="s">
        <v>42</v>
      </c>
      <c r="D53" s="36" t="s">
        <v>74</v>
      </c>
    </row>
    <row r="54" spans="1:4" x14ac:dyDescent="0.25">
      <c r="A54" s="1">
        <v>16</v>
      </c>
      <c r="B54" s="12">
        <v>39423</v>
      </c>
      <c r="C54" t="s">
        <v>42</v>
      </c>
      <c r="D54" s="36" t="s">
        <v>75</v>
      </c>
    </row>
    <row r="55" spans="1:4" x14ac:dyDescent="0.25">
      <c r="A55" s="1">
        <v>17</v>
      </c>
      <c r="B55" s="12">
        <v>39455</v>
      </c>
      <c r="C55" t="s">
        <v>58</v>
      </c>
      <c r="D55" s="36" t="s">
        <v>59</v>
      </c>
    </row>
    <row r="56" spans="1:4" x14ac:dyDescent="0.25">
      <c r="A56" s="1">
        <v>18</v>
      </c>
      <c r="B56" s="12">
        <v>39455</v>
      </c>
      <c r="C56" t="s">
        <v>29</v>
      </c>
      <c r="D56" s="36" t="s">
        <v>76</v>
      </c>
    </row>
    <row r="57" spans="1:4" x14ac:dyDescent="0.25">
      <c r="A57" s="1">
        <v>19</v>
      </c>
      <c r="B57" s="12">
        <v>39456</v>
      </c>
      <c r="C57" t="s">
        <v>29</v>
      </c>
      <c r="D57" s="36" t="s">
        <v>77</v>
      </c>
    </row>
    <row r="58" spans="1:4" x14ac:dyDescent="0.25">
      <c r="A58">
        <v>20</v>
      </c>
      <c r="B58" s="12">
        <v>39462</v>
      </c>
      <c r="C58" t="s">
        <v>78</v>
      </c>
      <c r="D58" s="36" t="s">
        <v>79</v>
      </c>
    </row>
    <row r="59" spans="1:4" x14ac:dyDescent="0.25">
      <c r="A59">
        <v>21</v>
      </c>
      <c r="B59" s="12">
        <v>39463</v>
      </c>
      <c r="C59" t="s">
        <v>29</v>
      </c>
      <c r="D59" s="36" t="s">
        <v>80</v>
      </c>
    </row>
    <row r="60" spans="1:4" x14ac:dyDescent="0.25">
      <c r="A60">
        <v>21</v>
      </c>
      <c r="B60" s="12">
        <v>39463</v>
      </c>
      <c r="C60" t="s">
        <v>29</v>
      </c>
      <c r="D60" s="36" t="s">
        <v>81</v>
      </c>
    </row>
    <row r="61" spans="1:4" x14ac:dyDescent="0.25">
      <c r="A61">
        <v>22</v>
      </c>
      <c r="B61" s="12">
        <v>39492</v>
      </c>
      <c r="C61" t="s">
        <v>78</v>
      </c>
      <c r="D61" s="36" t="s">
        <v>82</v>
      </c>
    </row>
    <row r="62" spans="1:4" x14ac:dyDescent="0.25">
      <c r="A62">
        <v>23</v>
      </c>
      <c r="B62" s="12">
        <v>39491</v>
      </c>
      <c r="C62" t="s">
        <v>83</v>
      </c>
      <c r="D62" s="36" t="s">
        <v>84</v>
      </c>
    </row>
    <row r="63" spans="1:4" x14ac:dyDescent="0.25">
      <c r="A63">
        <v>24</v>
      </c>
      <c r="B63" s="12">
        <v>39492</v>
      </c>
      <c r="C63" t="s">
        <v>83</v>
      </c>
      <c r="D63" s="36" t="s">
        <v>85</v>
      </c>
    </row>
    <row r="64" spans="1:4" x14ac:dyDescent="0.25">
      <c r="A64">
        <v>25</v>
      </c>
      <c r="B64" s="12">
        <v>39511</v>
      </c>
      <c r="C64" t="s">
        <v>86</v>
      </c>
      <c r="D64" s="36" t="s">
        <v>87</v>
      </c>
    </row>
    <row r="65" spans="1:4" x14ac:dyDescent="0.25">
      <c r="A65">
        <v>26</v>
      </c>
      <c r="B65" s="12">
        <v>39511</v>
      </c>
      <c r="C65" t="s">
        <v>29</v>
      </c>
      <c r="D65" s="36" t="s">
        <v>88</v>
      </c>
    </row>
    <row r="66" spans="1:4" x14ac:dyDescent="0.25">
      <c r="A66">
        <v>27</v>
      </c>
      <c r="B66" s="12">
        <v>39518</v>
      </c>
      <c r="C66" t="s">
        <v>29</v>
      </c>
      <c r="D66" s="36" t="s">
        <v>89</v>
      </c>
    </row>
    <row r="67" spans="1:4" x14ac:dyDescent="0.25">
      <c r="A67">
        <v>28</v>
      </c>
      <c r="B67" s="12">
        <v>39552</v>
      </c>
      <c r="C67" t="s">
        <v>29</v>
      </c>
      <c r="D67" s="36" t="s">
        <v>90</v>
      </c>
    </row>
    <row r="68" spans="1:4" x14ac:dyDescent="0.25">
      <c r="A68">
        <v>28</v>
      </c>
      <c r="B68" s="12">
        <v>39552</v>
      </c>
      <c r="C68" t="s">
        <v>29</v>
      </c>
      <c r="D68" s="36" t="s">
        <v>91</v>
      </c>
    </row>
    <row r="69" spans="1:4" ht="25.5" customHeight="1" x14ac:dyDescent="0.25">
      <c r="A69">
        <v>29</v>
      </c>
      <c r="B69" s="12">
        <v>39562</v>
      </c>
      <c r="C69" t="s">
        <v>83</v>
      </c>
      <c r="D69" s="36" t="s">
        <v>92</v>
      </c>
    </row>
    <row r="70" spans="1:4" x14ac:dyDescent="0.25">
      <c r="A70">
        <v>30</v>
      </c>
      <c r="B70" s="12">
        <v>39616</v>
      </c>
      <c r="C70" t="s">
        <v>29</v>
      </c>
      <c r="D70" s="36" t="s">
        <v>93</v>
      </c>
    </row>
    <row r="71" spans="1:4" x14ac:dyDescent="0.25">
      <c r="A71">
        <v>31</v>
      </c>
      <c r="B71" s="12">
        <v>39645</v>
      </c>
      <c r="C71" t="s">
        <v>29</v>
      </c>
      <c r="D71" s="4" t="s">
        <v>94</v>
      </c>
    </row>
    <row r="72" spans="1:4" x14ac:dyDescent="0.25">
      <c r="A72">
        <v>32</v>
      </c>
      <c r="B72" s="12">
        <v>39657</v>
      </c>
      <c r="C72" t="s">
        <v>29</v>
      </c>
      <c r="D72" s="36" t="s">
        <v>95</v>
      </c>
    </row>
    <row r="73" spans="1:4" x14ac:dyDescent="0.25">
      <c r="A73">
        <v>33</v>
      </c>
      <c r="B73" s="12">
        <v>39658</v>
      </c>
      <c r="C73" t="s">
        <v>29</v>
      </c>
      <c r="D73" s="36" t="s">
        <v>96</v>
      </c>
    </row>
    <row r="74" spans="1:4" x14ac:dyDescent="0.25">
      <c r="A74">
        <v>34</v>
      </c>
      <c r="B74" s="12">
        <v>39660</v>
      </c>
      <c r="C74" t="s">
        <v>29</v>
      </c>
      <c r="D74" t="s">
        <v>97</v>
      </c>
    </row>
    <row r="75" spans="1:4" x14ac:dyDescent="0.25">
      <c r="A75">
        <v>35</v>
      </c>
      <c r="B75" s="12">
        <v>39672</v>
      </c>
      <c r="C75" t="s">
        <v>29</v>
      </c>
      <c r="D75" s="36" t="s">
        <v>98</v>
      </c>
    </row>
    <row r="76" spans="1:4" x14ac:dyDescent="0.25">
      <c r="A76">
        <v>35</v>
      </c>
      <c r="B76" s="12">
        <v>39672</v>
      </c>
      <c r="C76" t="s">
        <v>29</v>
      </c>
      <c r="D76" s="36" t="s">
        <v>99</v>
      </c>
    </row>
    <row r="77" spans="1:4" x14ac:dyDescent="0.25">
      <c r="A77">
        <v>36</v>
      </c>
      <c r="B77" s="12">
        <v>39688</v>
      </c>
      <c r="C77" t="s">
        <v>100</v>
      </c>
      <c r="D77" s="36" t="s">
        <v>101</v>
      </c>
    </row>
    <row r="78" spans="1:4" x14ac:dyDescent="0.25">
      <c r="A78">
        <v>37</v>
      </c>
      <c r="B78" s="12">
        <v>39729</v>
      </c>
      <c r="C78" t="s">
        <v>29</v>
      </c>
      <c r="D78" s="61" t="s">
        <v>102</v>
      </c>
    </row>
    <row r="79" spans="1:4" x14ac:dyDescent="0.25">
      <c r="A79">
        <v>38</v>
      </c>
      <c r="B79" s="12">
        <v>39741</v>
      </c>
      <c r="C79" t="s">
        <v>29</v>
      </c>
      <c r="D79" s="61" t="s">
        <v>103</v>
      </c>
    </row>
    <row r="80" spans="1:4" x14ac:dyDescent="0.25">
      <c r="A80">
        <v>38</v>
      </c>
      <c r="B80" s="12">
        <v>39744</v>
      </c>
      <c r="C80" t="s">
        <v>29</v>
      </c>
      <c r="D80" s="61" t="s">
        <v>104</v>
      </c>
    </row>
    <row r="81" spans="1:4" x14ac:dyDescent="0.25">
      <c r="A81">
        <v>39</v>
      </c>
      <c r="B81" s="12">
        <v>39771</v>
      </c>
      <c r="C81" t="s">
        <v>29</v>
      </c>
      <c r="D81" s="61" t="s">
        <v>105</v>
      </c>
    </row>
    <row r="82" spans="1:4" x14ac:dyDescent="0.25">
      <c r="A82">
        <v>39</v>
      </c>
      <c r="B82" s="12">
        <v>39772</v>
      </c>
      <c r="C82" t="s">
        <v>29</v>
      </c>
      <c r="D82" s="61" t="s">
        <v>106</v>
      </c>
    </row>
    <row r="83" spans="1:4" x14ac:dyDescent="0.25">
      <c r="A83">
        <v>39</v>
      </c>
      <c r="B83" s="12">
        <v>39797</v>
      </c>
      <c r="C83" t="s">
        <v>29</v>
      </c>
      <c r="D83" s="61" t="s">
        <v>107</v>
      </c>
    </row>
    <row r="84" spans="1:4" ht="12.75" customHeight="1" x14ac:dyDescent="0.25">
      <c r="A84">
        <v>40</v>
      </c>
      <c r="B84" s="12">
        <v>39835</v>
      </c>
      <c r="C84" t="s">
        <v>108</v>
      </c>
      <c r="D84" s="61" t="s">
        <v>109</v>
      </c>
    </row>
    <row r="85" spans="1:4" x14ac:dyDescent="0.25">
      <c r="A85">
        <v>41</v>
      </c>
      <c r="B85" s="12">
        <v>39841</v>
      </c>
      <c r="C85" t="s">
        <v>29</v>
      </c>
      <c r="D85" s="2" t="s">
        <v>110</v>
      </c>
    </row>
    <row r="86" spans="1:4" x14ac:dyDescent="0.25">
      <c r="A86">
        <v>41</v>
      </c>
      <c r="B86" s="12">
        <v>39842</v>
      </c>
      <c r="C86" t="s">
        <v>29</v>
      </c>
      <c r="D86" s="61" t="s">
        <v>111</v>
      </c>
    </row>
    <row r="87" spans="1:4" x14ac:dyDescent="0.25">
      <c r="A87">
        <v>41</v>
      </c>
      <c r="B87" s="12">
        <v>39842</v>
      </c>
      <c r="C87" t="s">
        <v>29</v>
      </c>
      <c r="D87" s="2" t="s">
        <v>112</v>
      </c>
    </row>
    <row r="88" spans="1:4" x14ac:dyDescent="0.25">
      <c r="A88">
        <v>41</v>
      </c>
      <c r="B88" s="12">
        <v>39843</v>
      </c>
      <c r="C88" t="s">
        <v>83</v>
      </c>
      <c r="D88" s="2" t="s">
        <v>113</v>
      </c>
    </row>
    <row r="89" spans="1:4" x14ac:dyDescent="0.25">
      <c r="A89">
        <v>42</v>
      </c>
      <c r="B89" s="12">
        <v>39850</v>
      </c>
      <c r="C89" t="s">
        <v>83</v>
      </c>
      <c r="D89" s="2" t="s">
        <v>114</v>
      </c>
    </row>
    <row r="90" spans="1:4" x14ac:dyDescent="0.25">
      <c r="A90">
        <v>43</v>
      </c>
      <c r="B90" s="12">
        <v>39855</v>
      </c>
      <c r="C90" t="s">
        <v>83</v>
      </c>
      <c r="D90" s="2" t="s">
        <v>115</v>
      </c>
    </row>
    <row r="91" spans="1:4" x14ac:dyDescent="0.25">
      <c r="A91" s="5" t="s">
        <v>116</v>
      </c>
      <c r="B91" s="12">
        <v>39870</v>
      </c>
      <c r="C91" t="s">
        <v>29</v>
      </c>
      <c r="D91" s="2" t="s">
        <v>117</v>
      </c>
    </row>
    <row r="92" spans="1:4" x14ac:dyDescent="0.25">
      <c r="A92">
        <v>44</v>
      </c>
      <c r="B92" s="12">
        <v>39962</v>
      </c>
      <c r="C92" t="s">
        <v>29</v>
      </c>
      <c r="D92" s="2" t="s">
        <v>118</v>
      </c>
    </row>
    <row r="93" spans="1:4" x14ac:dyDescent="0.25">
      <c r="A93" s="5" t="s">
        <v>119</v>
      </c>
      <c r="B93" s="12">
        <v>39983</v>
      </c>
      <c r="C93" t="s">
        <v>29</v>
      </c>
      <c r="D93" s="2" t="s">
        <v>120</v>
      </c>
    </row>
    <row r="94" spans="1:4" x14ac:dyDescent="0.25">
      <c r="A94">
        <v>45</v>
      </c>
      <c r="B94" s="12">
        <v>39993</v>
      </c>
      <c r="C94" t="s">
        <v>29</v>
      </c>
      <c r="D94" s="2" t="s">
        <v>121</v>
      </c>
    </row>
    <row r="95" spans="1:4" x14ac:dyDescent="0.25">
      <c r="A95">
        <v>46</v>
      </c>
      <c r="B95" s="12">
        <v>40008</v>
      </c>
      <c r="C95" t="s">
        <v>29</v>
      </c>
      <c r="D95" s="4" t="s">
        <v>122</v>
      </c>
    </row>
    <row r="96" spans="1:4" x14ac:dyDescent="0.25">
      <c r="A96">
        <v>47</v>
      </c>
      <c r="B96" s="12">
        <v>40016</v>
      </c>
      <c r="C96" t="s">
        <v>29</v>
      </c>
      <c r="D96" s="2" t="s">
        <v>123</v>
      </c>
    </row>
    <row r="97" spans="1:4" x14ac:dyDescent="0.25">
      <c r="A97">
        <v>48</v>
      </c>
      <c r="B97" s="12">
        <v>40045</v>
      </c>
      <c r="C97" t="s">
        <v>29</v>
      </c>
      <c r="D97" s="2" t="s">
        <v>124</v>
      </c>
    </row>
    <row r="98" spans="1:4" x14ac:dyDescent="0.25">
      <c r="A98">
        <v>49</v>
      </c>
      <c r="B98" s="12">
        <v>40051</v>
      </c>
      <c r="C98" t="s">
        <v>29</v>
      </c>
      <c r="D98" s="2" t="s">
        <v>125</v>
      </c>
    </row>
    <row r="99" spans="1:4" x14ac:dyDescent="0.25">
      <c r="A99">
        <v>50</v>
      </c>
      <c r="B99" s="12">
        <v>40070</v>
      </c>
      <c r="C99" t="s">
        <v>29</v>
      </c>
      <c r="D99" s="2" t="s">
        <v>126</v>
      </c>
    </row>
    <row r="100" spans="1:4" x14ac:dyDescent="0.25">
      <c r="A100">
        <v>51</v>
      </c>
      <c r="B100" s="12">
        <v>40092</v>
      </c>
      <c r="C100" t="s">
        <v>29</v>
      </c>
      <c r="D100" s="2" t="s">
        <v>127</v>
      </c>
    </row>
    <row r="101" spans="1:4" x14ac:dyDescent="0.25">
      <c r="A101">
        <v>52</v>
      </c>
      <c r="B101" s="12">
        <v>40150</v>
      </c>
      <c r="C101" t="s">
        <v>83</v>
      </c>
      <c r="D101" s="2" t="s">
        <v>128</v>
      </c>
    </row>
    <row r="102" spans="1:4" x14ac:dyDescent="0.25">
      <c r="A102" s="5" t="s">
        <v>129</v>
      </c>
      <c r="B102" s="12">
        <v>40204</v>
      </c>
      <c r="C102" t="s">
        <v>29</v>
      </c>
      <c r="D102" t="s">
        <v>130</v>
      </c>
    </row>
    <row r="103" spans="1:4" x14ac:dyDescent="0.25">
      <c r="A103" s="5" t="s">
        <v>131</v>
      </c>
      <c r="B103" s="12">
        <v>40238</v>
      </c>
      <c r="C103" t="s">
        <v>29</v>
      </c>
      <c r="D103" s="2" t="s">
        <v>132</v>
      </c>
    </row>
    <row r="104" spans="1:4" x14ac:dyDescent="0.25">
      <c r="A104" s="5" t="s">
        <v>131</v>
      </c>
      <c r="B104" s="12">
        <v>40238</v>
      </c>
      <c r="C104" t="s">
        <v>29</v>
      </c>
      <c r="D104" t="s">
        <v>133</v>
      </c>
    </row>
    <row r="105" spans="1:4" x14ac:dyDescent="0.25">
      <c r="A105" s="5">
        <v>53</v>
      </c>
      <c r="B105" s="12">
        <v>40239</v>
      </c>
      <c r="C105" t="s">
        <v>29</v>
      </c>
      <c r="D105" s="4" t="s">
        <v>134</v>
      </c>
    </row>
    <row r="106" spans="1:4" x14ac:dyDescent="0.25">
      <c r="A106" s="5">
        <v>53</v>
      </c>
      <c r="B106" s="12">
        <v>40239</v>
      </c>
      <c r="C106" t="s">
        <v>29</v>
      </c>
      <c r="D106" s="2" t="s">
        <v>135</v>
      </c>
    </row>
    <row r="107" spans="1:4" x14ac:dyDescent="0.25">
      <c r="A107">
        <v>54</v>
      </c>
      <c r="B107" s="12">
        <v>40263</v>
      </c>
      <c r="C107" t="s">
        <v>29</v>
      </c>
      <c r="D107" s="4" t="s">
        <v>136</v>
      </c>
    </row>
    <row r="108" spans="1:4" x14ac:dyDescent="0.25">
      <c r="A108" s="5">
        <v>55</v>
      </c>
      <c r="B108" s="12">
        <v>40274</v>
      </c>
      <c r="C108" t="s">
        <v>29</v>
      </c>
      <c r="D108" t="s">
        <v>137</v>
      </c>
    </row>
    <row r="109" spans="1:4" x14ac:dyDescent="0.25">
      <c r="A109" s="5" t="s">
        <v>138</v>
      </c>
      <c r="B109" s="12">
        <v>40276</v>
      </c>
      <c r="C109" t="s">
        <v>29</v>
      </c>
      <c r="D109" s="4" t="s">
        <v>139</v>
      </c>
    </row>
    <row r="110" spans="1:4" x14ac:dyDescent="0.25">
      <c r="A110" s="5">
        <v>56</v>
      </c>
      <c r="B110" s="12">
        <v>40324</v>
      </c>
      <c r="C110" t="s">
        <v>29</v>
      </c>
      <c r="D110" t="s">
        <v>140</v>
      </c>
    </row>
    <row r="111" spans="1:4" x14ac:dyDescent="0.25">
      <c r="A111" s="5">
        <v>57</v>
      </c>
      <c r="B111" s="12">
        <v>40372</v>
      </c>
      <c r="C111" t="s">
        <v>29</v>
      </c>
      <c r="D111" t="s">
        <v>141</v>
      </c>
    </row>
    <row r="112" spans="1:4" x14ac:dyDescent="0.25">
      <c r="A112" s="5">
        <v>57</v>
      </c>
      <c r="B112" s="12">
        <v>40372</v>
      </c>
      <c r="C112" t="s">
        <v>29</v>
      </c>
      <c r="D112" t="s">
        <v>142</v>
      </c>
    </row>
    <row r="113" spans="1:4" x14ac:dyDescent="0.25">
      <c r="A113" s="5">
        <v>57</v>
      </c>
      <c r="B113" s="12">
        <v>40373</v>
      </c>
      <c r="C113" t="s">
        <v>29</v>
      </c>
      <c r="D113" t="s">
        <v>143</v>
      </c>
    </row>
    <row r="114" spans="1:4" x14ac:dyDescent="0.25">
      <c r="A114" s="5">
        <v>57</v>
      </c>
      <c r="B114" s="12">
        <v>40394</v>
      </c>
      <c r="C114" t="s">
        <v>29</v>
      </c>
      <c r="D114" t="s">
        <v>144</v>
      </c>
    </row>
    <row r="115" spans="1:4" x14ac:dyDescent="0.25">
      <c r="A115" s="5">
        <v>58</v>
      </c>
      <c r="B115" s="12">
        <v>40456</v>
      </c>
      <c r="C115" t="s">
        <v>29</v>
      </c>
      <c r="D115" t="s">
        <v>145</v>
      </c>
    </row>
    <row r="116" spans="1:4" x14ac:dyDescent="0.25">
      <c r="A116" s="5">
        <v>58</v>
      </c>
      <c r="B116" s="12">
        <v>40484</v>
      </c>
      <c r="C116" t="s">
        <v>29</v>
      </c>
      <c r="D116" t="s">
        <v>146</v>
      </c>
    </row>
    <row r="117" spans="1:4" x14ac:dyDescent="0.25">
      <c r="A117" s="5">
        <v>59</v>
      </c>
      <c r="B117" s="12">
        <v>40487</v>
      </c>
      <c r="C117" t="s">
        <v>83</v>
      </c>
      <c r="D117" t="s">
        <v>147</v>
      </c>
    </row>
    <row r="118" spans="1:4" x14ac:dyDescent="0.25">
      <c r="A118" s="5">
        <v>60</v>
      </c>
      <c r="B118" s="12">
        <v>40520</v>
      </c>
      <c r="C118" t="s">
        <v>29</v>
      </c>
      <c r="D118" t="s">
        <v>148</v>
      </c>
    </row>
    <row r="119" spans="1:4" x14ac:dyDescent="0.25">
      <c r="A119" s="5">
        <v>61</v>
      </c>
      <c r="B119" s="12">
        <v>40563</v>
      </c>
      <c r="C119" t="s">
        <v>29</v>
      </c>
      <c r="D119" t="s">
        <v>149</v>
      </c>
    </row>
    <row r="120" spans="1:4" x14ac:dyDescent="0.25">
      <c r="A120" s="5" t="s">
        <v>150</v>
      </c>
      <c r="B120" s="12">
        <v>40661</v>
      </c>
      <c r="C120" t="s">
        <v>29</v>
      </c>
      <c r="D120" t="s">
        <v>151</v>
      </c>
    </row>
    <row r="121" spans="1:4" x14ac:dyDescent="0.25">
      <c r="A121" s="5">
        <v>62</v>
      </c>
      <c r="B121" s="12">
        <v>40669</v>
      </c>
      <c r="C121" t="s">
        <v>29</v>
      </c>
      <c r="D121" t="s">
        <v>152</v>
      </c>
    </row>
    <row r="122" spans="1:4" x14ac:dyDescent="0.25">
      <c r="A122" s="5" t="s">
        <v>153</v>
      </c>
      <c r="B122" s="12">
        <v>40696</v>
      </c>
      <c r="C122" t="s">
        <v>29</v>
      </c>
      <c r="D122" s="2" t="s">
        <v>154</v>
      </c>
    </row>
    <row r="123" spans="1:4" x14ac:dyDescent="0.25">
      <c r="A123">
        <v>63</v>
      </c>
      <c r="B123" s="12">
        <v>40717</v>
      </c>
      <c r="C123" t="s">
        <v>29</v>
      </c>
      <c r="D123" t="s">
        <v>155</v>
      </c>
    </row>
    <row r="124" spans="1:4" x14ac:dyDescent="0.25">
      <c r="A124" s="5">
        <v>64</v>
      </c>
      <c r="B124" s="12">
        <v>40806</v>
      </c>
      <c r="C124" t="s">
        <v>29</v>
      </c>
      <c r="D124" t="s">
        <v>156</v>
      </c>
    </row>
    <row r="125" spans="1:4" x14ac:dyDescent="0.25">
      <c r="A125" s="5" t="s">
        <v>157</v>
      </c>
      <c r="B125" s="12">
        <v>40822</v>
      </c>
      <c r="C125" t="s">
        <v>29</v>
      </c>
      <c r="D125" s="4" t="s">
        <v>158</v>
      </c>
    </row>
    <row r="126" spans="1:4" x14ac:dyDescent="0.25">
      <c r="A126" s="5" t="s">
        <v>159</v>
      </c>
      <c r="B126" s="12">
        <v>40823</v>
      </c>
      <c r="C126" t="s">
        <v>29</v>
      </c>
      <c r="D126" s="4" t="s">
        <v>160</v>
      </c>
    </row>
    <row r="127" spans="1:4" x14ac:dyDescent="0.25">
      <c r="A127" s="5" t="s">
        <v>161</v>
      </c>
      <c r="B127" s="12">
        <v>40829</v>
      </c>
      <c r="C127" t="s">
        <v>29</v>
      </c>
      <c r="D127" t="s">
        <v>162</v>
      </c>
    </row>
    <row r="128" spans="1:4" x14ac:dyDescent="0.25">
      <c r="A128" s="5" t="s">
        <v>163</v>
      </c>
      <c r="B128" s="12">
        <v>40865</v>
      </c>
      <c r="C128" t="s">
        <v>29</v>
      </c>
      <c r="D128" t="s">
        <v>164</v>
      </c>
    </row>
    <row r="129" spans="1:4" x14ac:dyDescent="0.25">
      <c r="A129">
        <v>65</v>
      </c>
      <c r="B129" s="12">
        <v>40878</v>
      </c>
      <c r="C129" t="s">
        <v>29</v>
      </c>
      <c r="D129" t="s">
        <v>165</v>
      </c>
    </row>
    <row r="130" spans="1:4" x14ac:dyDescent="0.25">
      <c r="A130">
        <v>66</v>
      </c>
      <c r="B130" s="12">
        <v>40914</v>
      </c>
      <c r="C130" t="s">
        <v>29</v>
      </c>
      <c r="D130" t="s">
        <v>166</v>
      </c>
    </row>
    <row r="131" spans="1:4" x14ac:dyDescent="0.25">
      <c r="A131">
        <v>67</v>
      </c>
      <c r="B131" s="12">
        <v>40932</v>
      </c>
      <c r="C131" t="s">
        <v>29</v>
      </c>
      <c r="D131" t="s">
        <v>167</v>
      </c>
    </row>
    <row r="132" spans="1:4" x14ac:dyDescent="0.25">
      <c r="A132">
        <v>68</v>
      </c>
      <c r="B132" s="12">
        <v>40942</v>
      </c>
      <c r="C132" t="s">
        <v>29</v>
      </c>
      <c r="D132" t="s">
        <v>168</v>
      </c>
    </row>
    <row r="133" spans="1:4" x14ac:dyDescent="0.25">
      <c r="A133">
        <v>69</v>
      </c>
      <c r="B133" s="12">
        <v>40946</v>
      </c>
      <c r="C133" t="s">
        <v>29</v>
      </c>
      <c r="D133" t="s">
        <v>169</v>
      </c>
    </row>
    <row r="134" spans="1:4" x14ac:dyDescent="0.25">
      <c r="A134">
        <v>69</v>
      </c>
      <c r="B134" s="12">
        <v>40953</v>
      </c>
      <c r="C134" t="s">
        <v>29</v>
      </c>
      <c r="D134" t="s">
        <v>170</v>
      </c>
    </row>
    <row r="135" spans="1:4" x14ac:dyDescent="0.25">
      <c r="A135">
        <v>70</v>
      </c>
      <c r="B135" s="12">
        <v>40961</v>
      </c>
      <c r="C135" t="s">
        <v>29</v>
      </c>
      <c r="D135" t="s">
        <v>171</v>
      </c>
    </row>
    <row r="136" spans="1:4" x14ac:dyDescent="0.25">
      <c r="A136">
        <v>71</v>
      </c>
      <c r="B136" s="12">
        <v>40981</v>
      </c>
      <c r="C136" t="s">
        <v>29</v>
      </c>
      <c r="D136" t="s">
        <v>172</v>
      </c>
    </row>
    <row r="137" spans="1:4" x14ac:dyDescent="0.25">
      <c r="A137">
        <v>71</v>
      </c>
      <c r="B137" s="12">
        <v>40981</v>
      </c>
      <c r="C137" t="s">
        <v>29</v>
      </c>
      <c r="D137" s="4" t="s">
        <v>173</v>
      </c>
    </row>
    <row r="138" spans="1:4" x14ac:dyDescent="0.25">
      <c r="A138">
        <v>71</v>
      </c>
      <c r="B138" s="12">
        <v>40989</v>
      </c>
      <c r="C138" t="s">
        <v>29</v>
      </c>
      <c r="D138" s="4" t="s">
        <v>174</v>
      </c>
    </row>
    <row r="139" spans="1:4" x14ac:dyDescent="0.25">
      <c r="A139">
        <v>71</v>
      </c>
      <c r="B139" s="12">
        <v>41019</v>
      </c>
      <c r="C139" t="s">
        <v>29</v>
      </c>
      <c r="D139" t="s">
        <v>175</v>
      </c>
    </row>
    <row r="140" spans="1:4" x14ac:dyDescent="0.25">
      <c r="A140">
        <v>71</v>
      </c>
      <c r="B140" s="12">
        <v>41025</v>
      </c>
      <c r="C140" t="s">
        <v>29</v>
      </c>
      <c r="D140" t="s">
        <v>176</v>
      </c>
    </row>
    <row r="141" spans="1:4" x14ac:dyDescent="0.25">
      <c r="A141">
        <v>72</v>
      </c>
      <c r="B141" s="12">
        <v>41045</v>
      </c>
      <c r="C141" t="s">
        <v>29</v>
      </c>
      <c r="D141" t="s">
        <v>177</v>
      </c>
    </row>
    <row r="142" spans="1:4" x14ac:dyDescent="0.25">
      <c r="A142">
        <v>72</v>
      </c>
      <c r="B142" s="12">
        <v>41045</v>
      </c>
      <c r="C142" t="s">
        <v>29</v>
      </c>
      <c r="D142" t="s">
        <v>178</v>
      </c>
    </row>
    <row r="143" spans="1:4" x14ac:dyDescent="0.25">
      <c r="A143">
        <v>72</v>
      </c>
      <c r="B143" s="12">
        <v>41045</v>
      </c>
      <c r="C143" t="s">
        <v>29</v>
      </c>
      <c r="D143" t="s">
        <v>179</v>
      </c>
    </row>
    <row r="144" spans="1:4" x14ac:dyDescent="0.25">
      <c r="A144">
        <v>72</v>
      </c>
      <c r="B144" s="12">
        <v>41047</v>
      </c>
      <c r="C144" t="s">
        <v>29</v>
      </c>
      <c r="D144" s="4" t="s">
        <v>180</v>
      </c>
    </row>
    <row r="145" spans="1:4" x14ac:dyDescent="0.25">
      <c r="A145">
        <v>73</v>
      </c>
      <c r="B145" s="81">
        <v>41087</v>
      </c>
      <c r="C145" t="s">
        <v>181</v>
      </c>
      <c r="D145" s="4" t="s">
        <v>182</v>
      </c>
    </row>
    <row r="146" spans="1:4" x14ac:dyDescent="0.25">
      <c r="A146">
        <v>74</v>
      </c>
      <c r="B146" s="12">
        <v>41228</v>
      </c>
      <c r="C146" t="s">
        <v>29</v>
      </c>
      <c r="D146" s="4" t="s">
        <v>183</v>
      </c>
    </row>
    <row r="147" spans="1:4" x14ac:dyDescent="0.25">
      <c r="A147">
        <v>74</v>
      </c>
      <c r="B147" s="12">
        <v>40951</v>
      </c>
      <c r="C147" t="s">
        <v>29</v>
      </c>
      <c r="D147" s="4" t="s">
        <v>184</v>
      </c>
    </row>
    <row r="148" spans="1:4" x14ac:dyDescent="0.25">
      <c r="A148">
        <v>74</v>
      </c>
      <c r="B148" s="12">
        <v>40953</v>
      </c>
      <c r="C148" t="s">
        <v>29</v>
      </c>
      <c r="D148" s="4" t="s">
        <v>185</v>
      </c>
    </row>
    <row r="149" spans="1:4" x14ac:dyDescent="0.25">
      <c r="A149">
        <v>75</v>
      </c>
      <c r="B149" s="12">
        <v>41340</v>
      </c>
      <c r="C149" t="s">
        <v>29</v>
      </c>
      <c r="D149" t="s">
        <v>186</v>
      </c>
    </row>
    <row r="150" spans="1:4" x14ac:dyDescent="0.25">
      <c r="A150">
        <v>76</v>
      </c>
      <c r="B150" s="12">
        <v>41345</v>
      </c>
      <c r="C150" t="s">
        <v>29</v>
      </c>
      <c r="D150" t="s">
        <v>187</v>
      </c>
    </row>
    <row r="151" spans="1:4" x14ac:dyDescent="0.25">
      <c r="A151">
        <v>77</v>
      </c>
      <c r="B151" s="12">
        <v>41373</v>
      </c>
      <c r="C151" s="4" t="s">
        <v>29</v>
      </c>
      <c r="D151" s="4" t="s">
        <v>188</v>
      </c>
    </row>
    <row r="152" spans="1:4" x14ac:dyDescent="0.25">
      <c r="A152">
        <v>77</v>
      </c>
      <c r="B152" s="12">
        <v>41457</v>
      </c>
      <c r="C152" s="4" t="s">
        <v>29</v>
      </c>
      <c r="D152" s="4" t="s">
        <v>189</v>
      </c>
    </row>
    <row r="153" spans="1:4" x14ac:dyDescent="0.25">
      <c r="A153">
        <v>77</v>
      </c>
      <c r="B153" s="12">
        <v>41473</v>
      </c>
      <c r="C153" s="4" t="s">
        <v>29</v>
      </c>
      <c r="D153" s="4" t="s">
        <v>190</v>
      </c>
    </row>
    <row r="154" spans="1:4" x14ac:dyDescent="0.25">
      <c r="A154">
        <v>77</v>
      </c>
      <c r="B154" s="12">
        <v>41505</v>
      </c>
      <c r="C154" s="4" t="s">
        <v>29</v>
      </c>
      <c r="D154" t="s">
        <v>191</v>
      </c>
    </row>
    <row r="155" spans="1:4" x14ac:dyDescent="0.25">
      <c r="A155">
        <v>77</v>
      </c>
      <c r="B155" s="12">
        <v>41561</v>
      </c>
      <c r="C155" s="4" t="s">
        <v>29</v>
      </c>
      <c r="D155" t="s">
        <v>192</v>
      </c>
    </row>
    <row r="156" spans="1:4" x14ac:dyDescent="0.25">
      <c r="A156">
        <v>78</v>
      </c>
      <c r="B156" s="12">
        <v>41571</v>
      </c>
      <c r="C156" s="4" t="s">
        <v>29</v>
      </c>
      <c r="D156" s="4" t="s">
        <v>193</v>
      </c>
    </row>
    <row r="157" spans="1:4" x14ac:dyDescent="0.25">
      <c r="A157">
        <v>78</v>
      </c>
      <c r="B157" s="12">
        <v>41571</v>
      </c>
      <c r="C157" s="4" t="s">
        <v>29</v>
      </c>
      <c r="D157" s="4" t="s">
        <v>194</v>
      </c>
    </row>
    <row r="158" spans="1:4" x14ac:dyDescent="0.25">
      <c r="A158">
        <v>1</v>
      </c>
      <c r="B158" s="12">
        <v>42606</v>
      </c>
      <c r="C158" s="4" t="s">
        <v>195</v>
      </c>
      <c r="D158" s="4" t="s">
        <v>196</v>
      </c>
    </row>
    <row r="159" spans="1:4" x14ac:dyDescent="0.25">
      <c r="A159">
        <v>2</v>
      </c>
      <c r="B159" s="12">
        <v>42662</v>
      </c>
      <c r="C159" s="4" t="s">
        <v>29</v>
      </c>
      <c r="D159" t="s">
        <v>197</v>
      </c>
    </row>
    <row r="160" spans="1:4" x14ac:dyDescent="0.25">
      <c r="A160">
        <v>3</v>
      </c>
      <c r="B160" s="12">
        <v>42676</v>
      </c>
      <c r="C160" s="4" t="s">
        <v>29</v>
      </c>
      <c r="D160" t="s">
        <v>198</v>
      </c>
    </row>
    <row r="161" spans="1:4" x14ac:dyDescent="0.25">
      <c r="A161">
        <v>4</v>
      </c>
      <c r="B161" s="12">
        <v>42386</v>
      </c>
      <c r="C161" s="4" t="s">
        <v>29</v>
      </c>
      <c r="D161" t="s">
        <v>199</v>
      </c>
    </row>
    <row r="162" spans="1:4" x14ac:dyDescent="0.25">
      <c r="A162">
        <v>5</v>
      </c>
      <c r="B162" s="12">
        <v>42753</v>
      </c>
      <c r="C162" s="4" t="s">
        <v>29</v>
      </c>
      <c r="D162" s="76" t="s">
        <v>200</v>
      </c>
    </row>
    <row r="163" spans="1:4" x14ac:dyDescent="0.25">
      <c r="A163">
        <v>6</v>
      </c>
      <c r="B163" s="12">
        <v>42407</v>
      </c>
      <c r="C163" s="4" t="s">
        <v>181</v>
      </c>
      <c r="D163" t="s">
        <v>201</v>
      </c>
    </row>
    <row r="164" spans="1:4" x14ac:dyDescent="0.25">
      <c r="A164">
        <v>7</v>
      </c>
      <c r="B164" s="12">
        <v>36937</v>
      </c>
      <c r="C164" s="4" t="s">
        <v>202</v>
      </c>
      <c r="D164" t="s">
        <v>203</v>
      </c>
    </row>
    <row r="165" spans="1:4" x14ac:dyDescent="0.25">
      <c r="A165">
        <v>8</v>
      </c>
      <c r="B165" s="12">
        <v>42783</v>
      </c>
      <c r="C165" s="4" t="s">
        <v>202</v>
      </c>
      <c r="D165" t="s">
        <v>204</v>
      </c>
    </row>
    <row r="166" spans="1:4" ht="15" customHeight="1" x14ac:dyDescent="0.25">
      <c r="A166">
        <v>9</v>
      </c>
      <c r="B166" s="12">
        <v>42856</v>
      </c>
      <c r="C166" s="4" t="s">
        <v>202</v>
      </c>
      <c r="D166" s="110" t="s">
        <v>205</v>
      </c>
    </row>
    <row r="167" spans="1:4" ht="13.8" x14ac:dyDescent="0.25">
      <c r="A167">
        <v>10</v>
      </c>
      <c r="B167" s="12">
        <v>42950</v>
      </c>
      <c r="C167" s="4" t="s">
        <v>202</v>
      </c>
      <c r="D167" s="111" t="s">
        <v>206</v>
      </c>
    </row>
    <row r="168" spans="1:4" ht="13.8" x14ac:dyDescent="0.25">
      <c r="A168">
        <v>11</v>
      </c>
      <c r="B168" s="12">
        <v>43034</v>
      </c>
      <c r="C168" s="4" t="s">
        <v>202</v>
      </c>
      <c r="D168" s="111" t="s">
        <v>207</v>
      </c>
    </row>
    <row r="169" spans="1:4" ht="13.8" x14ac:dyDescent="0.25">
      <c r="A169">
        <v>12</v>
      </c>
      <c r="B169" s="12">
        <v>43049</v>
      </c>
      <c r="C169" s="4" t="s">
        <v>208</v>
      </c>
      <c r="D169" s="111" t="s">
        <v>209</v>
      </c>
    </row>
    <row r="170" spans="1:4" x14ac:dyDescent="0.25">
      <c r="A170">
        <v>13</v>
      </c>
      <c r="B170" s="12">
        <v>43319</v>
      </c>
      <c r="C170" s="4" t="s">
        <v>210</v>
      </c>
      <c r="D170" s="4" t="s">
        <v>211</v>
      </c>
    </row>
    <row r="171" spans="1:4" x14ac:dyDescent="0.25">
      <c r="A171">
        <v>14</v>
      </c>
      <c r="B171" s="12">
        <v>43445</v>
      </c>
      <c r="C171" s="4" t="s">
        <v>210</v>
      </c>
      <c r="D171" s="4" t="s">
        <v>212</v>
      </c>
    </row>
    <row r="172" spans="1:4" x14ac:dyDescent="0.25">
      <c r="A172">
        <v>15</v>
      </c>
      <c r="B172" s="12">
        <v>43501</v>
      </c>
      <c r="C172" s="4" t="s">
        <v>210</v>
      </c>
      <c r="D172" t="s">
        <v>213</v>
      </c>
    </row>
    <row r="173" spans="1:4" x14ac:dyDescent="0.25">
      <c r="A173">
        <v>16</v>
      </c>
      <c r="B173" s="12">
        <v>43507</v>
      </c>
      <c r="C173" s="4" t="s">
        <v>210</v>
      </c>
      <c r="D173" s="4" t="s">
        <v>214</v>
      </c>
    </row>
    <row r="174" spans="1:4" x14ac:dyDescent="0.25">
      <c r="A174">
        <v>17</v>
      </c>
      <c r="B174" s="12">
        <v>43531</v>
      </c>
      <c r="C174" s="4" t="s">
        <v>208</v>
      </c>
      <c r="D174" s="4" t="s">
        <v>215</v>
      </c>
    </row>
    <row r="175" spans="1:4" x14ac:dyDescent="0.25">
      <c r="A175">
        <v>18</v>
      </c>
      <c r="B175" s="12">
        <v>43609</v>
      </c>
      <c r="C175" s="4" t="s">
        <v>208</v>
      </c>
      <c r="D175" s="4" t="s">
        <v>216</v>
      </c>
    </row>
    <row r="176" spans="1:4" x14ac:dyDescent="0.25">
      <c r="A176">
        <v>19</v>
      </c>
      <c r="B176" s="12">
        <v>43641</v>
      </c>
      <c r="C176" s="4" t="s">
        <v>217</v>
      </c>
      <c r="D176" s="4" t="s">
        <v>218</v>
      </c>
    </row>
    <row r="177" spans="1:4" x14ac:dyDescent="0.25">
      <c r="A177">
        <v>20</v>
      </c>
      <c r="B177" s="12">
        <v>43698</v>
      </c>
      <c r="C177" s="120" t="s">
        <v>219</v>
      </c>
      <c r="D177" s="4" t="s">
        <v>220</v>
      </c>
    </row>
    <row r="178" spans="1:4" x14ac:dyDescent="0.25">
      <c r="A178">
        <v>21</v>
      </c>
      <c r="B178" s="12">
        <v>43739</v>
      </c>
      <c r="C178" s="120" t="s">
        <v>219</v>
      </c>
      <c r="D178" s="4" t="s">
        <v>221</v>
      </c>
    </row>
    <row r="179" spans="1:4" x14ac:dyDescent="0.25">
      <c r="A179">
        <v>22</v>
      </c>
      <c r="B179" s="12">
        <v>43740</v>
      </c>
      <c r="C179" s="4" t="s">
        <v>210</v>
      </c>
      <c r="D179" s="4" t="s">
        <v>222</v>
      </c>
    </row>
    <row r="180" spans="1:4" x14ac:dyDescent="0.25">
      <c r="A180">
        <v>23</v>
      </c>
      <c r="B180" s="12">
        <v>43854</v>
      </c>
      <c r="C180" s="4" t="s">
        <v>223</v>
      </c>
      <c r="D180" s="4" t="s">
        <v>224</v>
      </c>
    </row>
    <row r="181" spans="1:4" ht="38.25" customHeight="1" x14ac:dyDescent="0.25">
      <c r="A181">
        <v>24</v>
      </c>
      <c r="B181" s="12">
        <v>43992</v>
      </c>
      <c r="C181" s="4" t="s">
        <v>210</v>
      </c>
      <c r="D181" s="121" t="s">
        <v>225</v>
      </c>
    </row>
    <row r="182" spans="1:4" x14ac:dyDescent="0.25">
      <c r="A182">
        <v>25</v>
      </c>
      <c r="B182" s="12">
        <v>44125</v>
      </c>
      <c r="C182" s="4" t="s">
        <v>210</v>
      </c>
      <c r="D182" s="4" t="s">
        <v>226</v>
      </c>
    </row>
    <row r="183" spans="1:4" x14ac:dyDescent="0.25">
      <c r="A183">
        <v>26</v>
      </c>
      <c r="B183" s="12">
        <v>44656</v>
      </c>
      <c r="C183" s="4" t="s">
        <v>210</v>
      </c>
      <c r="D183" s="4" t="s">
        <v>227</v>
      </c>
    </row>
    <row r="184" spans="1:4" x14ac:dyDescent="0.25">
      <c r="A184">
        <v>27</v>
      </c>
      <c r="B184" s="12">
        <v>44739</v>
      </c>
      <c r="C184" s="4" t="s">
        <v>210</v>
      </c>
      <c r="D184" s="4" t="s">
        <v>228</v>
      </c>
    </row>
  </sheetData>
  <mergeCells count="1">
    <mergeCell ref="A8:D8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defaultColWidth="9.109375" defaultRowHeight="13.2" outlineLevelRow="1" x14ac:dyDescent="0.25"/>
  <cols>
    <col min="1" max="1" width="22.109375" style="41" bestFit="1" customWidth="1"/>
    <col min="2" max="2" width="8.33203125" style="4" customWidth="1"/>
    <col min="3" max="3" width="24.6640625" style="4" bestFit="1" customWidth="1"/>
    <col min="4" max="4" width="4" style="4" bestFit="1" customWidth="1"/>
    <col min="5" max="5" width="24.6640625" style="4" customWidth="1"/>
    <col min="6" max="6" width="9" style="4" bestFit="1" customWidth="1"/>
    <col min="7" max="7" width="24.5546875" style="4" customWidth="1"/>
    <col min="8" max="8" width="20" style="4" bestFit="1" customWidth="1"/>
    <col min="9" max="9" width="75.88671875" style="4" customWidth="1"/>
    <col min="10" max="10" width="14.33203125" style="4" bestFit="1" customWidth="1"/>
    <col min="11" max="11" width="16.44140625" style="4" customWidth="1"/>
    <col min="12" max="12" width="15" style="4" bestFit="1" customWidth="1"/>
    <col min="13" max="13" width="7" style="4" bestFit="1" customWidth="1"/>
    <col min="14" max="14" width="4.6640625" style="4" bestFit="1" customWidth="1"/>
    <col min="15" max="15" width="10.33203125" style="4" bestFit="1" customWidth="1"/>
    <col min="16" max="16" width="46" style="4" customWidth="1"/>
    <col min="17" max="17" width="11.44140625" style="4" bestFit="1" customWidth="1"/>
    <col min="18" max="18" width="5.33203125" style="4" bestFit="1" customWidth="1"/>
    <col min="19" max="21" width="14.33203125" style="4" bestFit="1" customWidth="1"/>
    <col min="22" max="22" width="10.6640625" style="4" bestFit="1" customWidth="1"/>
    <col min="23" max="23" width="14.33203125" style="4" bestFit="1" customWidth="1"/>
    <col min="24" max="24" width="12.33203125" style="4" bestFit="1" customWidth="1"/>
    <col min="25" max="26" width="9.109375" style="4" customWidth="1"/>
    <col min="27" max="16384" width="9.109375" style="4"/>
  </cols>
  <sheetData>
    <row r="1" spans="1:20" s="44" customFormat="1" ht="13.5" customHeight="1" thickBot="1" x14ac:dyDescent="0.3">
      <c r="A1" s="68" t="s">
        <v>229</v>
      </c>
      <c r="B1" s="51" t="s">
        <v>3036</v>
      </c>
      <c r="C1" s="62"/>
      <c r="D1" s="62"/>
      <c r="E1" s="62"/>
      <c r="F1" s="69"/>
      <c r="G1" s="69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T1" s="44" t="s">
        <v>231</v>
      </c>
    </row>
    <row r="2" spans="1:20" ht="13.5" customHeight="1" outlineLevel="1" thickTop="1" x14ac:dyDescent="0.25">
      <c r="A2" s="40" t="s">
        <v>3037</v>
      </c>
      <c r="B2" s="63"/>
      <c r="C2" s="20" t="str">
        <f>IF($A$6 = "Full Data","ID","")</f>
        <v>ID</v>
      </c>
      <c r="D2" s="20"/>
      <c r="E2" s="20" t="str">
        <f>IF($A$6 = "Quick Price","ID","")</f>
        <v/>
      </c>
      <c r="F2" s="39" t="str">
        <f>IF($A$6 = "Full Data","SealSize","")</f>
        <v>SealSize</v>
      </c>
      <c r="G2" s="39"/>
      <c r="H2" s="39" t="str">
        <f>IF($A$6 = "Full Data","SleeveMaterial","")</f>
        <v>SleeveMaterial</v>
      </c>
      <c r="I2" s="39" t="s">
        <v>2047</v>
      </c>
      <c r="J2" s="39" t="str">
        <f>IF($A$6="Full Data","BOM","")</f>
        <v>BOM</v>
      </c>
      <c r="K2" s="39" t="str">
        <f>IF($A$6="Full Data","ProductLine","")</f>
        <v>ProductLine</v>
      </c>
      <c r="L2" s="39" t="s">
        <v>2049</v>
      </c>
      <c r="M2" s="39" t="s">
        <v>1</v>
      </c>
      <c r="N2" s="39"/>
      <c r="O2" s="39" t="s">
        <v>236</v>
      </c>
      <c r="P2" s="39"/>
      <c r="Q2" s="39" t="str">
        <f>IF($A$6 = "Full Data","LeadtimeID","")</f>
        <v>LeadtimeID</v>
      </c>
      <c r="R2" s="39"/>
    </row>
    <row r="3" spans="1:20" outlineLevel="1" x14ac:dyDescent="0.25">
      <c r="A3" s="70" t="str">
        <f>IF($A$6="Full Data", "PumpOptions", "BasicOptionsDynamicDesc")</f>
        <v>PumpOptions</v>
      </c>
      <c r="B3" s="79"/>
      <c r="C3" s="20" t="str">
        <f>IF($A$6="Full Data","PriceList","")</f>
        <v>PriceList</v>
      </c>
      <c r="D3" s="20"/>
      <c r="E3" s="20" t="str">
        <f>IF($A$6 = "Quick Price","PriceList","")</f>
        <v/>
      </c>
      <c r="F3" s="39"/>
      <c r="G3" s="20" t="s">
        <v>233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s="47" customFormat="1" outlineLevel="1" x14ac:dyDescent="0.25">
      <c r="A4" s="45" t="s">
        <v>241</v>
      </c>
      <c r="B4" s="64"/>
      <c r="C4" s="72" t="str">
        <f>IF($A$6="Full Data","pointer-merge","")</f>
        <v>pointer-merge</v>
      </c>
      <c r="D4" s="72"/>
      <c r="E4" s="72" t="str">
        <f>IF($A$6="Quick Price","pointer","")</f>
        <v/>
      </c>
      <c r="F4" s="46" t="str">
        <f>IF($A$6 = "Full Data","double","")</f>
        <v>double</v>
      </c>
      <c r="G4" s="72" t="s">
        <v>244</v>
      </c>
      <c r="H4" s="46" t="s">
        <v>243</v>
      </c>
      <c r="I4" s="46" t="s">
        <v>243</v>
      </c>
      <c r="J4" s="46" t="str">
        <f>IF($A$6="Full Data","text","")</f>
        <v>text</v>
      </c>
      <c r="K4" s="46" t="str">
        <f>IF($A$6="Full Data","text","")</f>
        <v>text</v>
      </c>
      <c r="L4" s="46" t="s">
        <v>243</v>
      </c>
      <c r="M4" s="46" t="s">
        <v>243</v>
      </c>
      <c r="N4" s="46"/>
      <c r="O4" s="72" t="str">
        <f>IF($A$6="Full Data","pointer-merge","pointer")</f>
        <v>pointer-merge</v>
      </c>
      <c r="P4" s="46"/>
      <c r="Q4" s="72" t="str">
        <f>IF($A$6="Full Data","pointer-merge","")</f>
        <v>pointer-merge</v>
      </c>
      <c r="R4" s="46"/>
      <c r="S4" s="24" t="s">
        <v>246</v>
      </c>
    </row>
    <row r="5" spans="1:20" s="44" customFormat="1" ht="13.5" customHeight="1" outlineLevel="1" thickBot="1" x14ac:dyDescent="0.3">
      <c r="A5" s="48" t="s">
        <v>247</v>
      </c>
      <c r="B5" s="65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20" ht="13.5" customHeight="1" thickTop="1" x14ac:dyDescent="0.25">
      <c r="A6" s="41" t="s">
        <v>760</v>
      </c>
      <c r="B6" s="14" t="s">
        <v>761</v>
      </c>
      <c r="C6" s="7" t="s">
        <v>233</v>
      </c>
      <c r="D6" s="7"/>
      <c r="E6" s="7" t="s">
        <v>233</v>
      </c>
      <c r="F6" s="7" t="s">
        <v>3038</v>
      </c>
      <c r="G6" s="7" t="s">
        <v>763</v>
      </c>
      <c r="H6" s="7" t="s">
        <v>3039</v>
      </c>
      <c r="I6" s="7" t="s">
        <v>2022</v>
      </c>
      <c r="J6" s="11" t="s">
        <v>3040</v>
      </c>
      <c r="K6" s="11" t="s">
        <v>2018</v>
      </c>
      <c r="L6" s="7" t="s">
        <v>2049</v>
      </c>
      <c r="M6" s="7" t="s">
        <v>1</v>
      </c>
      <c r="N6" s="32" t="s">
        <v>3041</v>
      </c>
      <c r="O6" s="23" t="s">
        <v>248</v>
      </c>
      <c r="P6" s="33" t="s">
        <v>1406</v>
      </c>
      <c r="Q6" s="23" t="s">
        <v>237</v>
      </c>
      <c r="R6" s="10" t="s">
        <v>769</v>
      </c>
    </row>
    <row r="7" spans="1:20" x14ac:dyDescent="0.25">
      <c r="A7" s="42" t="s">
        <v>251</v>
      </c>
      <c r="B7" s="66" t="str">
        <f t="shared" ref="B7:B50" si="0">IF(G7="SlvMatl_Bronze","Y","N")</f>
        <v>N</v>
      </c>
      <c r="C7" s="4" t="str">
        <f t="shared" ref="C7:C50" si="1">"Price_BOM_L_Sleeves_"&amp;D7</f>
        <v>Price_BOM_L_Sleeves_1</v>
      </c>
      <c r="D7" s="4">
        <v>1</v>
      </c>
      <c r="E7" s="4" t="str">
        <f t="shared" ref="E7:E50" si="2">IF(B7="Y",C7,"")</f>
        <v/>
      </c>
      <c r="F7" s="4">
        <v>0.625</v>
      </c>
      <c r="G7" s="4" t="s">
        <v>3042</v>
      </c>
      <c r="H7" s="4" t="s">
        <v>3043</v>
      </c>
      <c r="I7" s="4" t="s">
        <v>3044</v>
      </c>
      <c r="J7" s="13" t="s">
        <v>3045</v>
      </c>
      <c r="K7" s="13" t="s">
        <v>3046</v>
      </c>
      <c r="L7" s="4" t="s">
        <v>2059</v>
      </c>
      <c r="M7" s="4" t="s">
        <v>255</v>
      </c>
      <c r="N7" s="4">
        <v>1</v>
      </c>
      <c r="O7" t="s">
        <v>3047</v>
      </c>
      <c r="P7" t="s">
        <v>3048</v>
      </c>
      <c r="Q7" t="s">
        <v>2016</v>
      </c>
      <c r="R7">
        <v>999</v>
      </c>
    </row>
    <row r="8" spans="1:20" x14ac:dyDescent="0.25">
      <c r="B8" s="66" t="str">
        <f t="shared" si="0"/>
        <v>Y</v>
      </c>
      <c r="C8" s="4" t="str">
        <f t="shared" si="1"/>
        <v>Price_BOM_L_Sleeves_2</v>
      </c>
      <c r="D8" s="4">
        <v>2</v>
      </c>
      <c r="E8" s="4" t="str">
        <f t="shared" si="2"/>
        <v>Price_BOM_L_Sleeves_2</v>
      </c>
      <c r="F8" s="4">
        <v>1.25</v>
      </c>
      <c r="G8" s="4" t="s">
        <v>3049</v>
      </c>
      <c r="H8" s="4" t="s">
        <v>3050</v>
      </c>
      <c r="I8" t="s">
        <v>2086</v>
      </c>
      <c r="J8" s="1" t="s">
        <v>3051</v>
      </c>
      <c r="K8" s="13" t="s">
        <v>3046</v>
      </c>
      <c r="L8" s="4" t="s">
        <v>3052</v>
      </c>
      <c r="M8" s="4" t="s">
        <v>259</v>
      </c>
      <c r="N8" s="4">
        <v>2</v>
      </c>
      <c r="O8" s="4" t="s">
        <v>3053</v>
      </c>
      <c r="P8" t="s">
        <v>3054</v>
      </c>
      <c r="Q8" s="4" t="s">
        <v>782</v>
      </c>
      <c r="R8" s="14">
        <v>0</v>
      </c>
    </row>
    <row r="9" spans="1:20" x14ac:dyDescent="0.25">
      <c r="B9" s="66" t="str">
        <f t="shared" si="0"/>
        <v>N</v>
      </c>
      <c r="C9" s="4" t="str">
        <f t="shared" si="1"/>
        <v>Price_BOM_L_Sleeves_5</v>
      </c>
      <c r="D9" s="4">
        <v>5</v>
      </c>
      <c r="E9" s="4" t="str">
        <f t="shared" si="2"/>
        <v/>
      </c>
      <c r="F9" s="4">
        <v>1.25</v>
      </c>
      <c r="G9" s="4" t="s">
        <v>3055</v>
      </c>
      <c r="H9" s="4" t="s">
        <v>3056</v>
      </c>
      <c r="I9" t="s">
        <v>2086</v>
      </c>
      <c r="J9" s="1" t="s">
        <v>3057</v>
      </c>
      <c r="K9" s="13" t="s">
        <v>3046</v>
      </c>
      <c r="L9" s="4" t="s">
        <v>3052</v>
      </c>
      <c r="M9" s="4" t="s">
        <v>259</v>
      </c>
      <c r="N9" s="4">
        <v>5</v>
      </c>
      <c r="O9" s="4" t="s">
        <v>3058</v>
      </c>
      <c r="P9" t="s">
        <v>3059</v>
      </c>
      <c r="Q9" s="4" t="s">
        <v>3060</v>
      </c>
      <c r="R9" s="14">
        <v>42</v>
      </c>
    </row>
    <row r="10" spans="1:20" x14ac:dyDescent="0.25">
      <c r="B10" s="66" t="str">
        <f t="shared" si="0"/>
        <v>Y</v>
      </c>
      <c r="C10" s="4" t="str">
        <f t="shared" si="1"/>
        <v>Price_BOM_L_Sleeves_9</v>
      </c>
      <c r="D10" s="4">
        <v>9</v>
      </c>
      <c r="E10" s="4" t="str">
        <f t="shared" si="2"/>
        <v>Price_BOM_L_Sleeves_9</v>
      </c>
      <c r="F10" s="4">
        <v>1.25</v>
      </c>
      <c r="G10" s="4" t="s">
        <v>3049</v>
      </c>
      <c r="H10" s="4" t="s">
        <v>3050</v>
      </c>
      <c r="I10" t="s">
        <v>3061</v>
      </c>
      <c r="J10" s="1" t="s">
        <v>3062</v>
      </c>
      <c r="K10" s="13" t="s">
        <v>3063</v>
      </c>
      <c r="L10" s="4" t="s">
        <v>3064</v>
      </c>
      <c r="M10" s="4" t="s">
        <v>259</v>
      </c>
      <c r="N10" s="4">
        <v>9</v>
      </c>
      <c r="O10" s="4" t="s">
        <v>3065</v>
      </c>
      <c r="P10" t="s">
        <v>3066</v>
      </c>
      <c r="Q10" s="4" t="s">
        <v>3067</v>
      </c>
      <c r="R10" s="14">
        <v>70</v>
      </c>
    </row>
    <row r="11" spans="1:20" x14ac:dyDescent="0.25">
      <c r="B11" s="66" t="str">
        <f t="shared" si="0"/>
        <v>N</v>
      </c>
      <c r="C11" s="4" t="str">
        <f t="shared" si="1"/>
        <v>Price_BOM_L_Sleeves_12</v>
      </c>
      <c r="D11" s="4">
        <v>12</v>
      </c>
      <c r="E11" s="4" t="str">
        <f t="shared" si="2"/>
        <v/>
      </c>
      <c r="F11" s="4">
        <v>1.25</v>
      </c>
      <c r="G11" s="4" t="s">
        <v>3055</v>
      </c>
      <c r="H11" s="4" t="s">
        <v>3056</v>
      </c>
      <c r="I11" t="s">
        <v>3061</v>
      </c>
      <c r="J11" s="1" t="s">
        <v>3068</v>
      </c>
      <c r="K11" s="13" t="s">
        <v>3063</v>
      </c>
      <c r="L11" s="4" t="s">
        <v>3064</v>
      </c>
      <c r="M11" s="4" t="s">
        <v>259</v>
      </c>
      <c r="N11" s="4">
        <v>12</v>
      </c>
      <c r="O11" s="4" t="s">
        <v>3069</v>
      </c>
      <c r="P11" t="s">
        <v>3070</v>
      </c>
      <c r="Q11" s="4" t="s">
        <v>3060</v>
      </c>
      <c r="R11" s="14">
        <v>42</v>
      </c>
    </row>
    <row r="12" spans="1:20" x14ac:dyDescent="0.25">
      <c r="B12" s="66" t="str">
        <f t="shared" si="0"/>
        <v>Y</v>
      </c>
      <c r="C12" s="4" t="str">
        <f t="shared" si="1"/>
        <v>Price_BOM_L_Sleeves_16</v>
      </c>
      <c r="D12" s="4">
        <v>16</v>
      </c>
      <c r="E12" s="4" t="str">
        <f t="shared" si="2"/>
        <v>Price_BOM_L_Sleeves_16</v>
      </c>
      <c r="F12" s="4">
        <v>1.25</v>
      </c>
      <c r="G12" s="4" t="s">
        <v>3049</v>
      </c>
      <c r="H12" s="4" t="s">
        <v>3050</v>
      </c>
      <c r="I12" t="s">
        <v>2127</v>
      </c>
      <c r="J12" s="15" t="s">
        <v>3071</v>
      </c>
      <c r="K12" s="13" t="s">
        <v>3046</v>
      </c>
      <c r="L12" s="4" t="s">
        <v>3064</v>
      </c>
      <c r="M12" s="4" t="s">
        <v>259</v>
      </c>
      <c r="N12" s="4">
        <v>16</v>
      </c>
      <c r="O12" s="4" t="s">
        <v>3072</v>
      </c>
      <c r="P12" t="s">
        <v>3073</v>
      </c>
      <c r="Q12" s="4" t="s">
        <v>3067</v>
      </c>
      <c r="R12" s="14">
        <v>70</v>
      </c>
    </row>
    <row r="13" spans="1:20" x14ac:dyDescent="0.25">
      <c r="B13" s="66" t="str">
        <f t="shared" si="0"/>
        <v>N</v>
      </c>
      <c r="C13" s="4" t="str">
        <f t="shared" si="1"/>
        <v>Price_BOM_L_Sleeves_19</v>
      </c>
      <c r="D13" s="4">
        <v>19</v>
      </c>
      <c r="E13" s="4" t="str">
        <f t="shared" si="2"/>
        <v/>
      </c>
      <c r="F13" s="4">
        <v>1.25</v>
      </c>
      <c r="G13" s="4" t="s">
        <v>3055</v>
      </c>
      <c r="H13" s="4" t="s">
        <v>3056</v>
      </c>
      <c r="I13" t="s">
        <v>2127</v>
      </c>
      <c r="J13" s="1" t="s">
        <v>799</v>
      </c>
      <c r="K13" s="13" t="s">
        <v>3046</v>
      </c>
      <c r="L13" s="4" t="s">
        <v>3064</v>
      </c>
      <c r="M13" s="4" t="s">
        <v>259</v>
      </c>
      <c r="N13" s="4">
        <v>19</v>
      </c>
      <c r="O13" s="4" t="s">
        <v>3074</v>
      </c>
      <c r="P13" t="s">
        <v>3075</v>
      </c>
      <c r="Q13" s="4" t="s">
        <v>3060</v>
      </c>
      <c r="R13" s="14">
        <v>42</v>
      </c>
    </row>
    <row r="14" spans="1:20" x14ac:dyDescent="0.25">
      <c r="B14" s="66" t="str">
        <f t="shared" si="0"/>
        <v>N</v>
      </c>
      <c r="C14" s="4" t="str">
        <f t="shared" si="1"/>
        <v>Price_BOM_L_Sleeves_23</v>
      </c>
      <c r="D14" s="4">
        <v>23</v>
      </c>
      <c r="E14" s="4" t="str">
        <f t="shared" si="2"/>
        <v/>
      </c>
      <c r="F14" s="4">
        <v>1.25</v>
      </c>
      <c r="G14" s="4" t="s">
        <v>3076</v>
      </c>
      <c r="H14" s="4" t="s">
        <v>3077</v>
      </c>
      <c r="I14" t="s">
        <v>2103</v>
      </c>
      <c r="J14" s="1">
        <v>91843627</v>
      </c>
      <c r="K14" s="13" t="s">
        <v>3046</v>
      </c>
      <c r="L14" s="4" t="s">
        <v>3064</v>
      </c>
      <c r="M14" s="4" t="s">
        <v>259</v>
      </c>
      <c r="N14" s="4">
        <v>23</v>
      </c>
      <c r="O14" s="4" t="s">
        <v>3078</v>
      </c>
      <c r="P14" t="s">
        <v>3079</v>
      </c>
      <c r="Q14" s="4" t="s">
        <v>3067</v>
      </c>
      <c r="R14" s="14">
        <v>70</v>
      </c>
    </row>
    <row r="15" spans="1:20" x14ac:dyDescent="0.25">
      <c r="B15" s="66" t="str">
        <f t="shared" si="0"/>
        <v>Y</v>
      </c>
      <c r="C15" s="4" t="str">
        <f t="shared" si="1"/>
        <v>Price_BOM_L_Sleeves_24</v>
      </c>
      <c r="D15" s="4">
        <v>24</v>
      </c>
      <c r="E15" s="4" t="str">
        <f t="shared" si="2"/>
        <v>Price_BOM_L_Sleeves_24</v>
      </c>
      <c r="F15" s="4">
        <v>1.25</v>
      </c>
      <c r="G15" s="4" t="s">
        <v>3049</v>
      </c>
      <c r="H15" s="4" t="s">
        <v>3050</v>
      </c>
      <c r="I15" t="s">
        <v>3080</v>
      </c>
      <c r="J15" s="15" t="s">
        <v>3081</v>
      </c>
      <c r="K15" s="84" t="s">
        <v>3082</v>
      </c>
      <c r="L15" s="4" t="s">
        <v>3083</v>
      </c>
      <c r="M15" s="4" t="s">
        <v>259</v>
      </c>
      <c r="N15" s="4">
        <v>24</v>
      </c>
      <c r="O15" s="4" t="s">
        <v>3084</v>
      </c>
      <c r="P15" t="s">
        <v>3085</v>
      </c>
      <c r="Q15" s="4" t="s">
        <v>782</v>
      </c>
      <c r="R15" s="14">
        <v>0</v>
      </c>
    </row>
    <row r="16" spans="1:20" x14ac:dyDescent="0.25">
      <c r="B16" s="66" t="str">
        <f t="shared" si="0"/>
        <v>N</v>
      </c>
      <c r="C16" s="4" t="str">
        <f t="shared" si="1"/>
        <v>Price_BOM_L_Sleeves_27</v>
      </c>
      <c r="D16" s="4">
        <v>27</v>
      </c>
      <c r="E16" s="4" t="str">
        <f t="shared" si="2"/>
        <v/>
      </c>
      <c r="F16" s="4">
        <v>1.25</v>
      </c>
      <c r="G16" s="4" t="s">
        <v>3055</v>
      </c>
      <c r="H16" s="4" t="s">
        <v>3056</v>
      </c>
      <c r="I16" t="s">
        <v>3080</v>
      </c>
      <c r="J16" s="1" t="s">
        <v>3086</v>
      </c>
      <c r="K16" s="84" t="s">
        <v>3082</v>
      </c>
      <c r="L16" s="4" t="s">
        <v>3083</v>
      </c>
      <c r="M16" s="4" t="s">
        <v>259</v>
      </c>
      <c r="N16" s="4">
        <v>27</v>
      </c>
      <c r="O16" s="4" t="s">
        <v>3087</v>
      </c>
      <c r="P16" t="s">
        <v>3088</v>
      </c>
      <c r="Q16" s="4" t="s">
        <v>3060</v>
      </c>
      <c r="R16" s="14">
        <v>42</v>
      </c>
    </row>
    <row r="17" spans="2:19" x14ac:dyDescent="0.25">
      <c r="B17" s="66" t="str">
        <f t="shared" si="0"/>
        <v>N</v>
      </c>
      <c r="C17" s="4" t="str">
        <f t="shared" si="1"/>
        <v>Price_BOM_L_Sleeves_31</v>
      </c>
      <c r="D17" s="4">
        <v>31</v>
      </c>
      <c r="E17" s="4" t="str">
        <f t="shared" si="2"/>
        <v/>
      </c>
      <c r="F17" s="4">
        <v>1.25</v>
      </c>
      <c r="G17" s="4" t="s">
        <v>3076</v>
      </c>
      <c r="H17" s="4" t="s">
        <v>3077</v>
      </c>
      <c r="I17" t="s">
        <v>2103</v>
      </c>
      <c r="J17" s="1" t="s">
        <v>3089</v>
      </c>
      <c r="K17" s="84" t="s">
        <v>3082</v>
      </c>
      <c r="L17" s="4" t="s">
        <v>3083</v>
      </c>
      <c r="M17" s="4" t="s">
        <v>259</v>
      </c>
      <c r="N17" s="4">
        <v>31</v>
      </c>
      <c r="O17" s="4" t="s">
        <v>3090</v>
      </c>
      <c r="P17" t="s">
        <v>3091</v>
      </c>
      <c r="Q17" s="4" t="s">
        <v>3067</v>
      </c>
      <c r="R17" s="14">
        <v>70</v>
      </c>
    </row>
    <row r="18" spans="2:19" x14ac:dyDescent="0.25">
      <c r="B18" s="66" t="str">
        <f t="shared" si="0"/>
        <v>Y</v>
      </c>
      <c r="C18" s="4" t="str">
        <f t="shared" si="1"/>
        <v>Price_BOM_L_Sleeves_32</v>
      </c>
      <c r="D18" s="4">
        <v>32</v>
      </c>
      <c r="E18" s="4" t="str">
        <f t="shared" si="2"/>
        <v>Price_BOM_L_Sleeves_32</v>
      </c>
      <c r="F18" s="4">
        <v>1.25</v>
      </c>
      <c r="G18" s="4" t="s">
        <v>3049</v>
      </c>
      <c r="H18" s="4" t="s">
        <v>3050</v>
      </c>
      <c r="I18" t="s">
        <v>2127</v>
      </c>
      <c r="J18" s="15" t="s">
        <v>3092</v>
      </c>
      <c r="K18" s="84" t="s">
        <v>3082</v>
      </c>
      <c r="L18" s="4" t="s">
        <v>3083</v>
      </c>
      <c r="M18" s="4" t="s">
        <v>259</v>
      </c>
      <c r="N18" s="4">
        <v>32</v>
      </c>
      <c r="O18" s="4" t="s">
        <v>3093</v>
      </c>
      <c r="P18" t="s">
        <v>3094</v>
      </c>
      <c r="Q18" s="4" t="s">
        <v>3067</v>
      </c>
      <c r="R18" s="14">
        <v>70</v>
      </c>
    </row>
    <row r="19" spans="2:19" x14ac:dyDescent="0.25">
      <c r="B19" s="66" t="str">
        <f t="shared" si="0"/>
        <v>N</v>
      </c>
      <c r="C19" s="4" t="str">
        <f t="shared" si="1"/>
        <v>Price_BOM_L_Sleeves_35</v>
      </c>
      <c r="D19" s="4">
        <v>35</v>
      </c>
      <c r="E19" s="4" t="str">
        <f t="shared" si="2"/>
        <v/>
      </c>
      <c r="F19" s="4">
        <v>1.25</v>
      </c>
      <c r="G19" s="4" t="s">
        <v>3055</v>
      </c>
      <c r="H19" s="4" t="s">
        <v>3056</v>
      </c>
      <c r="I19" t="s">
        <v>2127</v>
      </c>
      <c r="J19" s="13" t="s">
        <v>799</v>
      </c>
      <c r="K19" s="84" t="s">
        <v>3082</v>
      </c>
      <c r="L19" s="4" t="s">
        <v>3083</v>
      </c>
      <c r="M19" s="4" t="s">
        <v>259</v>
      </c>
      <c r="N19" s="4">
        <v>35</v>
      </c>
      <c r="O19" s="4" t="s">
        <v>3095</v>
      </c>
      <c r="P19" t="s">
        <v>3096</v>
      </c>
      <c r="Q19" s="4" t="s">
        <v>3060</v>
      </c>
      <c r="R19" s="14">
        <v>42</v>
      </c>
    </row>
    <row r="20" spans="2:19" x14ac:dyDescent="0.25">
      <c r="B20" s="66" t="str">
        <f t="shared" si="0"/>
        <v>Y</v>
      </c>
      <c r="C20" s="4" t="str">
        <f t="shared" si="1"/>
        <v>Price_BOM_L_Sleeves_39</v>
      </c>
      <c r="D20" s="4">
        <v>39</v>
      </c>
      <c r="E20" s="4" t="str">
        <f t="shared" si="2"/>
        <v>Price_BOM_L_Sleeves_39</v>
      </c>
      <c r="F20" s="4">
        <v>1.75</v>
      </c>
      <c r="G20" s="4" t="s">
        <v>3049</v>
      </c>
      <c r="H20" s="4" t="s">
        <v>3050</v>
      </c>
      <c r="I20" t="s">
        <v>3097</v>
      </c>
      <c r="J20" s="1" t="s">
        <v>3098</v>
      </c>
      <c r="K20" s="13" t="s">
        <v>3046</v>
      </c>
      <c r="L20" s="4" t="s">
        <v>2156</v>
      </c>
      <c r="M20" s="4" t="s">
        <v>286</v>
      </c>
      <c r="N20" s="4">
        <v>39</v>
      </c>
      <c r="O20" s="4" t="s">
        <v>3099</v>
      </c>
      <c r="P20" t="s">
        <v>3100</v>
      </c>
      <c r="Q20" s="4" t="s">
        <v>782</v>
      </c>
      <c r="R20" s="14">
        <v>0</v>
      </c>
    </row>
    <row r="21" spans="2:19" x14ac:dyDescent="0.25">
      <c r="B21" s="66" t="str">
        <f t="shared" si="0"/>
        <v>N</v>
      </c>
      <c r="C21" s="4" t="str">
        <f t="shared" si="1"/>
        <v>Price_BOM_L_Sleeves_42</v>
      </c>
      <c r="D21" s="4">
        <v>42</v>
      </c>
      <c r="E21" s="4" t="str">
        <f t="shared" si="2"/>
        <v/>
      </c>
      <c r="F21" s="4">
        <v>1.75</v>
      </c>
      <c r="G21" s="4" t="s">
        <v>3055</v>
      </c>
      <c r="H21" s="4" t="s">
        <v>3056</v>
      </c>
      <c r="I21" t="s">
        <v>3097</v>
      </c>
      <c r="J21" s="1" t="s">
        <v>3101</v>
      </c>
      <c r="K21" s="13" t="s">
        <v>3046</v>
      </c>
      <c r="L21" s="4" t="s">
        <v>2156</v>
      </c>
      <c r="M21" s="4" t="s">
        <v>286</v>
      </c>
      <c r="N21" s="4">
        <v>42</v>
      </c>
      <c r="O21" s="4" t="s">
        <v>3102</v>
      </c>
      <c r="P21" t="s">
        <v>3103</v>
      </c>
      <c r="Q21" s="4" t="s">
        <v>3060</v>
      </c>
      <c r="R21" s="14">
        <v>42</v>
      </c>
    </row>
    <row r="22" spans="2:19" x14ac:dyDescent="0.25">
      <c r="B22" s="66" t="str">
        <f t="shared" si="0"/>
        <v>Y</v>
      </c>
      <c r="C22" s="4" t="str">
        <f t="shared" si="1"/>
        <v>Price_BOM_L_Sleeves_46</v>
      </c>
      <c r="D22" s="4">
        <v>46</v>
      </c>
      <c r="E22" s="4" t="str">
        <f t="shared" si="2"/>
        <v>Price_BOM_L_Sleeves_46</v>
      </c>
      <c r="F22" s="4">
        <v>1.75</v>
      </c>
      <c r="G22" s="4" t="s">
        <v>3049</v>
      </c>
      <c r="H22" s="4" t="s">
        <v>3050</v>
      </c>
      <c r="I22" t="s">
        <v>3104</v>
      </c>
      <c r="J22" s="1" t="s">
        <v>3105</v>
      </c>
      <c r="K22" s="84" t="s">
        <v>3106</v>
      </c>
      <c r="L22" s="4" t="s">
        <v>3107</v>
      </c>
      <c r="M22" s="4" t="s">
        <v>286</v>
      </c>
      <c r="N22" s="4">
        <v>46</v>
      </c>
      <c r="O22" s="4" t="s">
        <v>3108</v>
      </c>
      <c r="P22" t="s">
        <v>3109</v>
      </c>
      <c r="Q22" s="4" t="s">
        <v>782</v>
      </c>
      <c r="R22" s="14">
        <v>0</v>
      </c>
    </row>
    <row r="23" spans="2:19" x14ac:dyDescent="0.25">
      <c r="B23" s="66" t="str">
        <f t="shared" si="0"/>
        <v>N</v>
      </c>
      <c r="C23" s="4" t="str">
        <f t="shared" si="1"/>
        <v>Price_BOM_L_Sleeves_49</v>
      </c>
      <c r="D23" s="4">
        <v>49</v>
      </c>
      <c r="E23" s="4" t="str">
        <f t="shared" si="2"/>
        <v/>
      </c>
      <c r="F23" s="4">
        <v>1.75</v>
      </c>
      <c r="G23" s="4" t="s">
        <v>3055</v>
      </c>
      <c r="H23" s="4" t="s">
        <v>3056</v>
      </c>
      <c r="I23" t="s">
        <v>3104</v>
      </c>
      <c r="J23" s="1" t="s">
        <v>3110</v>
      </c>
      <c r="K23" s="84" t="s">
        <v>3106</v>
      </c>
      <c r="L23" s="4" t="s">
        <v>3107</v>
      </c>
      <c r="M23" s="4" t="s">
        <v>286</v>
      </c>
      <c r="N23" s="4">
        <v>49</v>
      </c>
      <c r="O23" s="4" t="s">
        <v>3111</v>
      </c>
      <c r="P23" t="s">
        <v>3112</v>
      </c>
      <c r="Q23" s="4" t="s">
        <v>3060</v>
      </c>
      <c r="R23" s="14">
        <v>42</v>
      </c>
    </row>
    <row r="24" spans="2:19" x14ac:dyDescent="0.25">
      <c r="B24" s="66" t="str">
        <f t="shared" si="0"/>
        <v>Y</v>
      </c>
      <c r="C24" s="4" t="str">
        <f t="shared" si="1"/>
        <v>Price_BOM_L_Sleeves_53</v>
      </c>
      <c r="D24" s="4">
        <v>53</v>
      </c>
      <c r="E24" s="4" t="str">
        <f t="shared" si="2"/>
        <v>Price_BOM_L_Sleeves_53</v>
      </c>
      <c r="F24" s="4">
        <v>1.75</v>
      </c>
      <c r="G24" s="4" t="s">
        <v>3049</v>
      </c>
      <c r="H24" s="4" t="s">
        <v>3050</v>
      </c>
      <c r="I24" t="s">
        <v>2192</v>
      </c>
      <c r="J24" s="15" t="s">
        <v>3113</v>
      </c>
      <c r="K24" s="84" t="s">
        <v>3106</v>
      </c>
      <c r="L24" s="4" t="s">
        <v>3107</v>
      </c>
      <c r="M24" s="4" t="s">
        <v>286</v>
      </c>
      <c r="N24" s="4">
        <v>53</v>
      </c>
      <c r="O24" s="4" t="s">
        <v>3114</v>
      </c>
      <c r="P24" t="s">
        <v>3115</v>
      </c>
      <c r="Q24" s="4" t="s">
        <v>3067</v>
      </c>
      <c r="R24" s="14">
        <v>70</v>
      </c>
    </row>
    <row r="25" spans="2:19" x14ac:dyDescent="0.25">
      <c r="B25" s="66" t="str">
        <f t="shared" si="0"/>
        <v>N</v>
      </c>
      <c r="C25" s="4" t="str">
        <f t="shared" si="1"/>
        <v>Price_BOM_L_Sleeves_56</v>
      </c>
      <c r="D25" s="4">
        <v>56</v>
      </c>
      <c r="E25" s="4" t="str">
        <f t="shared" si="2"/>
        <v/>
      </c>
      <c r="F25" s="4">
        <v>1.75</v>
      </c>
      <c r="G25" s="4" t="s">
        <v>3055</v>
      </c>
      <c r="H25" s="4" t="s">
        <v>3056</v>
      </c>
      <c r="I25" t="s">
        <v>2192</v>
      </c>
      <c r="J25" s="13" t="s">
        <v>799</v>
      </c>
      <c r="K25" s="84" t="s">
        <v>3106</v>
      </c>
      <c r="L25" s="4" t="s">
        <v>3107</v>
      </c>
      <c r="M25" s="4" t="s">
        <v>286</v>
      </c>
      <c r="N25" s="4">
        <v>56</v>
      </c>
      <c r="O25" s="4" t="s">
        <v>3116</v>
      </c>
      <c r="P25" t="s">
        <v>3117</v>
      </c>
      <c r="Q25" s="4" t="s">
        <v>3060</v>
      </c>
      <c r="R25" s="14">
        <v>42</v>
      </c>
    </row>
    <row r="26" spans="2:19" x14ac:dyDescent="0.25">
      <c r="B26" s="66" t="str">
        <f t="shared" si="0"/>
        <v>N</v>
      </c>
      <c r="C26" s="4" t="str">
        <f t="shared" si="1"/>
        <v>Price_BOM_L_Sleeves_60</v>
      </c>
      <c r="D26" s="4">
        <v>60</v>
      </c>
      <c r="E26" s="4" t="str">
        <f t="shared" si="2"/>
        <v/>
      </c>
      <c r="F26" s="4">
        <v>1.75</v>
      </c>
      <c r="G26" s="4" t="s">
        <v>3076</v>
      </c>
      <c r="H26" s="4" t="s">
        <v>3077</v>
      </c>
      <c r="I26" t="s">
        <v>2103</v>
      </c>
      <c r="J26" s="1" t="s">
        <v>3118</v>
      </c>
      <c r="K26" s="84" t="s">
        <v>3106</v>
      </c>
      <c r="L26" s="4" t="s">
        <v>3107</v>
      </c>
      <c r="M26" s="4" t="s">
        <v>286</v>
      </c>
      <c r="N26" s="4">
        <v>60</v>
      </c>
      <c r="O26" s="4" t="s">
        <v>3119</v>
      </c>
      <c r="P26" t="s">
        <v>3120</v>
      </c>
      <c r="Q26" s="4" t="s">
        <v>3067</v>
      </c>
      <c r="R26" s="14">
        <v>70</v>
      </c>
    </row>
    <row r="27" spans="2:19" x14ac:dyDescent="0.25">
      <c r="B27" s="66" t="str">
        <f t="shared" si="0"/>
        <v>Y</v>
      </c>
      <c r="C27" s="4" t="str">
        <f t="shared" si="1"/>
        <v>Price_BOM_L_Sleeves_61</v>
      </c>
      <c r="D27" s="4">
        <v>61</v>
      </c>
      <c r="E27" s="4" t="str">
        <f t="shared" si="2"/>
        <v>Price_BOM_L_Sleeves_61</v>
      </c>
      <c r="F27" s="4">
        <v>1.75</v>
      </c>
      <c r="G27" s="4" t="s">
        <v>3049</v>
      </c>
      <c r="H27" s="4" t="s">
        <v>3050</v>
      </c>
      <c r="I27" t="s">
        <v>3104</v>
      </c>
      <c r="J27" s="1" t="s">
        <v>3121</v>
      </c>
      <c r="K27" s="13" t="s">
        <v>3046</v>
      </c>
      <c r="L27" s="4" t="s">
        <v>2156</v>
      </c>
      <c r="M27" s="4" t="s">
        <v>321</v>
      </c>
      <c r="N27" s="4">
        <v>61</v>
      </c>
      <c r="O27" s="4" t="s">
        <v>3122</v>
      </c>
      <c r="P27" t="s">
        <v>3123</v>
      </c>
      <c r="Q27" s="4" t="s">
        <v>782</v>
      </c>
      <c r="R27" s="14">
        <v>0</v>
      </c>
      <c r="S27" s="4" t="s">
        <v>3124</v>
      </c>
    </row>
    <row r="28" spans="2:19" x14ac:dyDescent="0.25">
      <c r="B28" s="66" t="str">
        <f t="shared" si="0"/>
        <v>N</v>
      </c>
      <c r="C28" s="4" t="str">
        <f t="shared" si="1"/>
        <v>Price_BOM_L_Sleeves_64</v>
      </c>
      <c r="D28" s="4">
        <v>64</v>
      </c>
      <c r="E28" s="4" t="str">
        <f t="shared" si="2"/>
        <v/>
      </c>
      <c r="F28" s="4">
        <v>1.75</v>
      </c>
      <c r="G28" s="4" t="s">
        <v>3055</v>
      </c>
      <c r="H28" s="4" t="s">
        <v>3056</v>
      </c>
      <c r="I28" t="s">
        <v>3097</v>
      </c>
      <c r="J28" s="1" t="s">
        <v>3125</v>
      </c>
      <c r="K28" s="13" t="s">
        <v>3046</v>
      </c>
      <c r="L28" s="4" t="s">
        <v>2156</v>
      </c>
      <c r="M28" s="4" t="s">
        <v>321</v>
      </c>
      <c r="N28" s="4">
        <v>64</v>
      </c>
      <c r="O28" s="4" t="s">
        <v>3126</v>
      </c>
      <c r="P28" t="s">
        <v>3127</v>
      </c>
      <c r="Q28" s="4" t="s">
        <v>3060</v>
      </c>
      <c r="R28" s="14">
        <v>42</v>
      </c>
    </row>
    <row r="29" spans="2:19" x14ac:dyDescent="0.25">
      <c r="B29" s="66" t="str">
        <f t="shared" si="0"/>
        <v>Y</v>
      </c>
      <c r="C29" s="4" t="str">
        <f t="shared" si="1"/>
        <v>Price_BOM_L_Sleeves_68</v>
      </c>
      <c r="D29" s="4">
        <v>68</v>
      </c>
      <c r="E29" s="4" t="str">
        <f t="shared" si="2"/>
        <v>Price_BOM_L_Sleeves_68</v>
      </c>
      <c r="F29" s="4">
        <v>1.75</v>
      </c>
      <c r="G29" s="4" t="s">
        <v>3049</v>
      </c>
      <c r="H29" s="4" t="s">
        <v>3050</v>
      </c>
      <c r="I29" t="s">
        <v>3104</v>
      </c>
      <c r="J29" s="1" t="s">
        <v>3128</v>
      </c>
      <c r="K29" s="84" t="s">
        <v>3106</v>
      </c>
      <c r="L29" s="4" t="s">
        <v>3107</v>
      </c>
      <c r="M29" s="4" t="s">
        <v>321</v>
      </c>
      <c r="N29" s="4">
        <v>68</v>
      </c>
      <c r="O29" s="4" t="s">
        <v>3129</v>
      </c>
      <c r="P29" t="s">
        <v>3130</v>
      </c>
      <c r="Q29" s="4" t="s">
        <v>782</v>
      </c>
      <c r="R29" s="14">
        <v>0</v>
      </c>
    </row>
    <row r="30" spans="2:19" x14ac:dyDescent="0.25">
      <c r="B30" s="66" t="str">
        <f t="shared" si="0"/>
        <v>N</v>
      </c>
      <c r="C30" s="4" t="str">
        <f t="shared" si="1"/>
        <v>Price_BOM_L_Sleeves_71</v>
      </c>
      <c r="D30" s="4">
        <v>71</v>
      </c>
      <c r="E30" s="4" t="str">
        <f t="shared" si="2"/>
        <v/>
      </c>
      <c r="F30" s="4">
        <v>1.75</v>
      </c>
      <c r="G30" s="4" t="s">
        <v>3055</v>
      </c>
      <c r="H30" s="4" t="s">
        <v>3056</v>
      </c>
      <c r="I30" t="s">
        <v>3104</v>
      </c>
      <c r="J30" s="1" t="s">
        <v>3131</v>
      </c>
      <c r="K30" s="84" t="s">
        <v>3106</v>
      </c>
      <c r="L30" s="4" t="s">
        <v>3107</v>
      </c>
      <c r="M30" s="4" t="s">
        <v>321</v>
      </c>
      <c r="N30" s="4">
        <v>71</v>
      </c>
      <c r="O30" s="4" t="s">
        <v>3132</v>
      </c>
      <c r="P30" t="s">
        <v>3133</v>
      </c>
      <c r="Q30" s="4" t="s">
        <v>3060</v>
      </c>
      <c r="R30" s="14">
        <v>42</v>
      </c>
    </row>
    <row r="31" spans="2:19" x14ac:dyDescent="0.25">
      <c r="B31" s="66" t="str">
        <f t="shared" si="0"/>
        <v>Y</v>
      </c>
      <c r="C31" s="4" t="str">
        <f t="shared" si="1"/>
        <v>Price_BOM_L_Sleeves_75</v>
      </c>
      <c r="D31" s="4">
        <v>75</v>
      </c>
      <c r="E31" s="4" t="str">
        <f t="shared" si="2"/>
        <v>Price_BOM_L_Sleeves_75</v>
      </c>
      <c r="F31" s="4">
        <v>1.75</v>
      </c>
      <c r="G31" s="4" t="s">
        <v>3049</v>
      </c>
      <c r="H31" s="4" t="s">
        <v>3050</v>
      </c>
      <c r="I31" t="s">
        <v>2127</v>
      </c>
      <c r="J31" s="15" t="s">
        <v>3134</v>
      </c>
      <c r="K31" s="84" t="s">
        <v>3106</v>
      </c>
      <c r="L31" s="4" t="s">
        <v>3107</v>
      </c>
      <c r="M31" s="4" t="s">
        <v>321</v>
      </c>
      <c r="N31" s="4">
        <v>75</v>
      </c>
      <c r="O31" s="4" t="s">
        <v>3135</v>
      </c>
      <c r="P31" t="s">
        <v>3136</v>
      </c>
      <c r="Q31" s="4" t="s">
        <v>3067</v>
      </c>
      <c r="R31" s="14">
        <v>70</v>
      </c>
    </row>
    <row r="32" spans="2:19" x14ac:dyDescent="0.25">
      <c r="B32" s="66" t="str">
        <f t="shared" si="0"/>
        <v>N</v>
      </c>
      <c r="C32" s="4" t="str">
        <f t="shared" si="1"/>
        <v>Price_BOM_L_Sleeves_78</v>
      </c>
      <c r="D32" s="4">
        <v>78</v>
      </c>
      <c r="E32" s="4" t="str">
        <f t="shared" si="2"/>
        <v/>
      </c>
      <c r="F32" s="4">
        <v>1.75</v>
      </c>
      <c r="G32" s="4" t="s">
        <v>3055</v>
      </c>
      <c r="H32" s="4" t="s">
        <v>3056</v>
      </c>
      <c r="I32" t="s">
        <v>2127</v>
      </c>
      <c r="J32" s="13" t="s">
        <v>799</v>
      </c>
      <c r="K32" s="84" t="s">
        <v>3106</v>
      </c>
      <c r="L32" s="4" t="s">
        <v>3107</v>
      </c>
      <c r="M32" s="4" t="s">
        <v>321</v>
      </c>
      <c r="N32" s="4">
        <v>78</v>
      </c>
      <c r="O32" s="4" t="s">
        <v>3137</v>
      </c>
      <c r="P32" t="s">
        <v>3138</v>
      </c>
      <c r="Q32" s="4" t="s">
        <v>3060</v>
      </c>
      <c r="R32" s="14">
        <v>42</v>
      </c>
    </row>
    <row r="33" spans="2:18" x14ac:dyDescent="0.25">
      <c r="B33" s="66" t="str">
        <f t="shared" si="0"/>
        <v>N</v>
      </c>
      <c r="C33" s="4" t="str">
        <f t="shared" si="1"/>
        <v>Price_BOM_L_Sleeves_82</v>
      </c>
      <c r="D33" s="4">
        <v>82</v>
      </c>
      <c r="E33" s="4" t="str">
        <f t="shared" si="2"/>
        <v/>
      </c>
      <c r="F33" s="4">
        <v>1.75</v>
      </c>
      <c r="G33" s="4" t="s">
        <v>3076</v>
      </c>
      <c r="H33" s="4" t="s">
        <v>3077</v>
      </c>
      <c r="I33" t="s">
        <v>2103</v>
      </c>
      <c r="J33" s="1" t="s">
        <v>3139</v>
      </c>
      <c r="K33" s="84" t="s">
        <v>3106</v>
      </c>
      <c r="L33" s="4" t="s">
        <v>3107</v>
      </c>
      <c r="M33" s="4" t="s">
        <v>321</v>
      </c>
      <c r="N33" s="4">
        <v>82</v>
      </c>
      <c r="O33" s="4" t="s">
        <v>3140</v>
      </c>
      <c r="P33" t="s">
        <v>3141</v>
      </c>
      <c r="Q33" s="4" t="s">
        <v>3067</v>
      </c>
      <c r="R33" s="14">
        <v>70</v>
      </c>
    </row>
    <row r="34" spans="2:18" x14ac:dyDescent="0.25">
      <c r="B34" s="66" t="str">
        <f t="shared" si="0"/>
        <v>Y</v>
      </c>
      <c r="C34" s="4" t="str">
        <f t="shared" si="1"/>
        <v>Price_BOM_L_Sleeves_83</v>
      </c>
      <c r="D34" s="4">
        <v>83</v>
      </c>
      <c r="E34" s="4" t="str">
        <f t="shared" si="2"/>
        <v>Price_BOM_L_Sleeves_83</v>
      </c>
      <c r="F34" s="4">
        <v>2.25</v>
      </c>
      <c r="G34" s="4" t="s">
        <v>3049</v>
      </c>
      <c r="H34" s="4" t="s">
        <v>3050</v>
      </c>
      <c r="I34" t="s">
        <v>2086</v>
      </c>
      <c r="J34" s="1" t="s">
        <v>3142</v>
      </c>
      <c r="K34" s="13" t="s">
        <v>3143</v>
      </c>
      <c r="L34" s="4" t="s">
        <v>3144</v>
      </c>
      <c r="M34" s="4" t="s">
        <v>398</v>
      </c>
      <c r="N34" s="4">
        <v>83</v>
      </c>
      <c r="O34" s="4" t="s">
        <v>3145</v>
      </c>
      <c r="P34" t="s">
        <v>3146</v>
      </c>
      <c r="Q34" s="4" t="s">
        <v>782</v>
      </c>
      <c r="R34" s="14">
        <v>0</v>
      </c>
    </row>
    <row r="35" spans="2:18" x14ac:dyDescent="0.25">
      <c r="B35" s="66" t="str">
        <f t="shared" si="0"/>
        <v>N</v>
      </c>
      <c r="C35" s="4" t="str">
        <f t="shared" si="1"/>
        <v>Price_BOM_L_Sleeves_86</v>
      </c>
      <c r="D35" s="4">
        <v>86</v>
      </c>
      <c r="E35" s="4" t="str">
        <f t="shared" si="2"/>
        <v/>
      </c>
      <c r="F35" s="4">
        <v>2.25</v>
      </c>
      <c r="G35" s="4" t="s">
        <v>3055</v>
      </c>
      <c r="H35" s="4" t="s">
        <v>3056</v>
      </c>
      <c r="I35" t="s">
        <v>2086</v>
      </c>
      <c r="J35" s="1" t="s">
        <v>3147</v>
      </c>
      <c r="K35" s="13" t="s">
        <v>3143</v>
      </c>
      <c r="L35" s="4" t="s">
        <v>3144</v>
      </c>
      <c r="M35" s="4" t="s">
        <v>398</v>
      </c>
      <c r="N35" s="4">
        <v>86</v>
      </c>
      <c r="O35" s="4" t="s">
        <v>3148</v>
      </c>
      <c r="P35" t="s">
        <v>3149</v>
      </c>
      <c r="Q35" s="4" t="s">
        <v>3060</v>
      </c>
      <c r="R35" s="14">
        <v>42</v>
      </c>
    </row>
    <row r="36" spans="2:18" x14ac:dyDescent="0.25">
      <c r="B36" s="66" t="str">
        <f t="shared" si="0"/>
        <v>Y</v>
      </c>
      <c r="C36" s="4" t="str">
        <f t="shared" si="1"/>
        <v>Price_BOM_L_Sleeves_90</v>
      </c>
      <c r="D36" s="4">
        <v>90</v>
      </c>
      <c r="E36" s="4" t="str">
        <f t="shared" si="2"/>
        <v>Price_BOM_L_Sleeves_90</v>
      </c>
      <c r="F36" s="4">
        <v>2.25</v>
      </c>
      <c r="G36" s="4" t="s">
        <v>3049</v>
      </c>
      <c r="H36" s="4" t="s">
        <v>3050</v>
      </c>
      <c r="I36" t="s">
        <v>3150</v>
      </c>
      <c r="J36" s="1" t="s">
        <v>3151</v>
      </c>
      <c r="K36" s="13" t="s">
        <v>3143</v>
      </c>
      <c r="L36" s="4" t="s">
        <v>3144</v>
      </c>
      <c r="M36" s="4" t="s">
        <v>398</v>
      </c>
      <c r="N36" s="4">
        <v>90</v>
      </c>
      <c r="O36" s="4" t="s">
        <v>3152</v>
      </c>
      <c r="P36" t="s">
        <v>3153</v>
      </c>
      <c r="Q36" s="4" t="s">
        <v>3067</v>
      </c>
      <c r="R36" s="14">
        <v>70</v>
      </c>
    </row>
    <row r="37" spans="2:18" x14ac:dyDescent="0.25">
      <c r="B37" s="66" t="str">
        <f t="shared" si="0"/>
        <v>N</v>
      </c>
      <c r="C37" s="4" t="str">
        <f t="shared" si="1"/>
        <v>Price_BOM_L_Sleeves_93</v>
      </c>
      <c r="D37" s="4">
        <v>93</v>
      </c>
      <c r="E37" s="4" t="str">
        <f t="shared" si="2"/>
        <v/>
      </c>
      <c r="F37" s="4">
        <v>2.25</v>
      </c>
      <c r="G37" s="4" t="s">
        <v>3055</v>
      </c>
      <c r="H37" s="4" t="s">
        <v>3056</v>
      </c>
      <c r="I37" t="s">
        <v>3150</v>
      </c>
      <c r="J37" s="1" t="s">
        <v>3154</v>
      </c>
      <c r="K37" s="13" t="s">
        <v>3143</v>
      </c>
      <c r="L37" s="4" t="s">
        <v>3144</v>
      </c>
      <c r="M37" s="4" t="s">
        <v>398</v>
      </c>
      <c r="N37" s="4">
        <v>93</v>
      </c>
      <c r="O37" s="4" t="s">
        <v>3155</v>
      </c>
      <c r="P37" t="s">
        <v>3156</v>
      </c>
      <c r="Q37" s="4" t="s">
        <v>3060</v>
      </c>
      <c r="R37" s="14">
        <v>42</v>
      </c>
    </row>
    <row r="38" spans="2:18" x14ac:dyDescent="0.25">
      <c r="B38" s="66" t="str">
        <f t="shared" si="0"/>
        <v>N</v>
      </c>
      <c r="C38" s="4" t="str">
        <f t="shared" si="1"/>
        <v>Price_BOM_L_Sleeves_97</v>
      </c>
      <c r="D38" s="4">
        <v>97</v>
      </c>
      <c r="E38" s="4" t="str">
        <f t="shared" si="2"/>
        <v/>
      </c>
      <c r="F38" s="4">
        <v>2.25</v>
      </c>
      <c r="G38" s="4" t="s">
        <v>3076</v>
      </c>
      <c r="H38" s="4" t="s">
        <v>3077</v>
      </c>
      <c r="I38" t="s">
        <v>2103</v>
      </c>
      <c r="J38" s="1" t="s">
        <v>3157</v>
      </c>
      <c r="K38" s="13" t="s">
        <v>3143</v>
      </c>
      <c r="L38" s="4" t="s">
        <v>3144</v>
      </c>
      <c r="M38" s="4" t="s">
        <v>398</v>
      </c>
      <c r="N38" s="4">
        <v>97</v>
      </c>
      <c r="O38" s="4" t="s">
        <v>3158</v>
      </c>
      <c r="P38" t="s">
        <v>3159</v>
      </c>
      <c r="Q38" s="4" t="s">
        <v>3067</v>
      </c>
      <c r="R38" s="14">
        <v>70</v>
      </c>
    </row>
    <row r="39" spans="2:18" x14ac:dyDescent="0.25">
      <c r="B39" s="66" t="str">
        <f t="shared" si="0"/>
        <v>Y</v>
      </c>
      <c r="C39" s="4" t="str">
        <f t="shared" si="1"/>
        <v>Price_BOM_L_Sleeves_98</v>
      </c>
      <c r="D39" s="4">
        <v>98</v>
      </c>
      <c r="E39" s="4" t="str">
        <f t="shared" si="2"/>
        <v>Price_BOM_L_Sleeves_98</v>
      </c>
      <c r="F39" s="4">
        <v>2.25</v>
      </c>
      <c r="G39" s="4" t="s">
        <v>3049</v>
      </c>
      <c r="H39" s="4" t="s">
        <v>3050</v>
      </c>
      <c r="I39" t="s">
        <v>2192</v>
      </c>
      <c r="J39" s="15" t="s">
        <v>3160</v>
      </c>
      <c r="K39" s="13" t="s">
        <v>3143</v>
      </c>
      <c r="L39" s="4" t="s">
        <v>3144</v>
      </c>
      <c r="M39" s="4" t="s">
        <v>398</v>
      </c>
      <c r="N39" s="4">
        <v>98</v>
      </c>
      <c r="O39" s="4" t="s">
        <v>3161</v>
      </c>
      <c r="P39" t="s">
        <v>3162</v>
      </c>
      <c r="Q39" s="4" t="s">
        <v>3067</v>
      </c>
      <c r="R39" s="14">
        <v>70</v>
      </c>
    </row>
    <row r="40" spans="2:18" x14ac:dyDescent="0.25">
      <c r="B40" s="66" t="str">
        <f t="shared" si="0"/>
        <v>N</v>
      </c>
      <c r="C40" s="4" t="str">
        <f t="shared" si="1"/>
        <v>Price_BOM_L_Sleeves_101</v>
      </c>
      <c r="D40" s="4">
        <v>101</v>
      </c>
      <c r="E40" s="4" t="str">
        <f t="shared" si="2"/>
        <v/>
      </c>
      <c r="F40" s="4">
        <v>2.25</v>
      </c>
      <c r="G40" s="4" t="s">
        <v>3055</v>
      </c>
      <c r="H40" s="4" t="s">
        <v>3056</v>
      </c>
      <c r="I40" t="s">
        <v>2192</v>
      </c>
      <c r="J40" s="15" t="s">
        <v>3163</v>
      </c>
      <c r="K40" s="13" t="s">
        <v>3143</v>
      </c>
      <c r="L40" s="4" t="s">
        <v>3144</v>
      </c>
      <c r="M40" s="4" t="s">
        <v>398</v>
      </c>
      <c r="N40" s="4">
        <v>101</v>
      </c>
      <c r="O40" s="4" t="s">
        <v>3164</v>
      </c>
      <c r="P40" t="s">
        <v>3165</v>
      </c>
      <c r="Q40" s="4" t="s">
        <v>3060</v>
      </c>
      <c r="R40" s="14">
        <v>42</v>
      </c>
    </row>
    <row r="41" spans="2:18" x14ac:dyDescent="0.25">
      <c r="B41" s="66" t="str">
        <f t="shared" si="0"/>
        <v>Y</v>
      </c>
      <c r="C41" s="4" t="str">
        <f t="shared" si="1"/>
        <v>Price_BOM_L_Sleeves_105</v>
      </c>
      <c r="D41" s="4">
        <v>105</v>
      </c>
      <c r="E41" s="4" t="str">
        <f t="shared" si="2"/>
        <v>Price_BOM_L_Sleeves_105</v>
      </c>
      <c r="F41" s="4">
        <v>2.75</v>
      </c>
      <c r="G41" s="4" t="s">
        <v>3049</v>
      </c>
      <c r="H41" s="4" t="s">
        <v>3050</v>
      </c>
      <c r="I41" t="s">
        <v>2086</v>
      </c>
      <c r="J41" s="1" t="s">
        <v>3166</v>
      </c>
      <c r="K41" s="13" t="s">
        <v>3167</v>
      </c>
      <c r="L41" s="4" t="s">
        <v>3168</v>
      </c>
      <c r="M41" s="4" t="s">
        <v>735</v>
      </c>
      <c r="N41" s="4">
        <v>105</v>
      </c>
      <c r="O41" s="4" t="s">
        <v>3169</v>
      </c>
      <c r="P41" t="s">
        <v>3170</v>
      </c>
      <c r="Q41" s="4" t="s">
        <v>782</v>
      </c>
      <c r="R41" s="14">
        <v>0</v>
      </c>
    </row>
    <row r="42" spans="2:18" x14ac:dyDescent="0.25">
      <c r="B42" s="66" t="str">
        <f t="shared" si="0"/>
        <v>N</v>
      </c>
      <c r="C42" s="4" t="str">
        <f t="shared" si="1"/>
        <v>Price_BOM_L_Sleeves_108</v>
      </c>
      <c r="D42" s="4">
        <v>108</v>
      </c>
      <c r="E42" s="4" t="str">
        <f t="shared" si="2"/>
        <v/>
      </c>
      <c r="F42" s="4">
        <v>2.75</v>
      </c>
      <c r="G42" s="4" t="s">
        <v>3055</v>
      </c>
      <c r="H42" s="4" t="s">
        <v>3056</v>
      </c>
      <c r="I42" t="s">
        <v>2086</v>
      </c>
      <c r="J42" s="1" t="s">
        <v>3171</v>
      </c>
      <c r="K42" s="13" t="s">
        <v>3167</v>
      </c>
      <c r="L42" s="4" t="s">
        <v>3168</v>
      </c>
      <c r="M42" s="4" t="s">
        <v>735</v>
      </c>
      <c r="N42" s="4">
        <v>108</v>
      </c>
      <c r="O42" s="4" t="s">
        <v>3172</v>
      </c>
      <c r="P42" t="s">
        <v>3173</v>
      </c>
      <c r="Q42" s="4" t="s">
        <v>3060</v>
      </c>
      <c r="R42" s="14">
        <v>42</v>
      </c>
    </row>
    <row r="43" spans="2:18" x14ac:dyDescent="0.25">
      <c r="B43" s="66" t="str">
        <f t="shared" si="0"/>
        <v>Y</v>
      </c>
      <c r="C43" s="4" t="str">
        <f t="shared" si="1"/>
        <v>Price_BOM_L_Sleeves_112</v>
      </c>
      <c r="D43" s="4">
        <v>112</v>
      </c>
      <c r="E43" s="4" t="str">
        <f t="shared" si="2"/>
        <v>Price_BOM_L_Sleeves_112</v>
      </c>
      <c r="F43" s="4">
        <v>2.75</v>
      </c>
      <c r="G43" s="4" t="s">
        <v>3049</v>
      </c>
      <c r="H43" s="4" t="s">
        <v>3050</v>
      </c>
      <c r="I43" t="s">
        <v>3150</v>
      </c>
      <c r="J43" s="1" t="s">
        <v>3174</v>
      </c>
      <c r="K43" s="13" t="s">
        <v>3167</v>
      </c>
      <c r="L43" s="4" t="s">
        <v>3168</v>
      </c>
      <c r="M43" s="4" t="s">
        <v>735</v>
      </c>
      <c r="N43" s="4">
        <v>112</v>
      </c>
      <c r="O43" s="4" t="s">
        <v>3175</v>
      </c>
      <c r="P43" t="s">
        <v>3176</v>
      </c>
      <c r="Q43" s="4" t="s">
        <v>3067</v>
      </c>
      <c r="R43" s="14">
        <v>70</v>
      </c>
    </row>
    <row r="44" spans="2:18" x14ac:dyDescent="0.25">
      <c r="B44" s="66" t="str">
        <f t="shared" si="0"/>
        <v>N</v>
      </c>
      <c r="C44" s="4" t="str">
        <f t="shared" si="1"/>
        <v>Price_BOM_L_Sleeves_115</v>
      </c>
      <c r="D44" s="4">
        <v>115</v>
      </c>
      <c r="E44" s="4" t="str">
        <f t="shared" si="2"/>
        <v/>
      </c>
      <c r="F44" s="4">
        <v>2.75</v>
      </c>
      <c r="G44" s="4" t="s">
        <v>3055</v>
      </c>
      <c r="H44" s="4" t="s">
        <v>3056</v>
      </c>
      <c r="I44" t="s">
        <v>3150</v>
      </c>
      <c r="J44" s="1" t="s">
        <v>3177</v>
      </c>
      <c r="K44" s="13" t="s">
        <v>3167</v>
      </c>
      <c r="L44" s="4" t="s">
        <v>3168</v>
      </c>
      <c r="M44" s="4" t="s">
        <v>735</v>
      </c>
      <c r="N44" s="4">
        <v>115</v>
      </c>
      <c r="O44" s="4" t="s">
        <v>3178</v>
      </c>
      <c r="P44" t="s">
        <v>3179</v>
      </c>
      <c r="Q44" s="4" t="s">
        <v>3060</v>
      </c>
      <c r="R44" s="14">
        <v>42</v>
      </c>
    </row>
    <row r="45" spans="2:18" x14ac:dyDescent="0.25">
      <c r="B45" s="66" t="str">
        <f t="shared" si="0"/>
        <v>N</v>
      </c>
      <c r="C45" s="4" t="str">
        <f t="shared" si="1"/>
        <v>Price_BOM_L_Sleeves_119</v>
      </c>
      <c r="D45" s="4">
        <v>119</v>
      </c>
      <c r="E45" s="4" t="str">
        <f t="shared" si="2"/>
        <v/>
      </c>
      <c r="F45" s="4">
        <v>2.75</v>
      </c>
      <c r="G45" s="4" t="s">
        <v>3076</v>
      </c>
      <c r="H45" s="4" t="s">
        <v>3077</v>
      </c>
      <c r="I45" t="s">
        <v>2103</v>
      </c>
      <c r="J45" s="1" t="s">
        <v>3180</v>
      </c>
      <c r="K45" s="13" t="s">
        <v>3167</v>
      </c>
      <c r="L45" s="4" t="s">
        <v>3168</v>
      </c>
      <c r="M45" s="4" t="s">
        <v>735</v>
      </c>
      <c r="N45" s="4">
        <v>119</v>
      </c>
      <c r="O45" s="4" t="s">
        <v>3181</v>
      </c>
      <c r="P45" t="s">
        <v>3182</v>
      </c>
      <c r="Q45" s="4" t="s">
        <v>3067</v>
      </c>
      <c r="R45" s="14">
        <v>70</v>
      </c>
    </row>
    <row r="46" spans="2:18" x14ac:dyDescent="0.25">
      <c r="B46" s="66" t="str">
        <f t="shared" si="0"/>
        <v>Y</v>
      </c>
      <c r="C46" s="4" t="str">
        <f t="shared" si="1"/>
        <v>Price_BOM_L_Sleeves_120</v>
      </c>
      <c r="D46" s="4">
        <v>120</v>
      </c>
      <c r="E46" s="4" t="str">
        <f t="shared" si="2"/>
        <v>Price_BOM_L_Sleeves_120</v>
      </c>
      <c r="F46" s="4">
        <v>3.5</v>
      </c>
      <c r="G46" s="4" t="s">
        <v>3049</v>
      </c>
      <c r="H46" s="4" t="s">
        <v>3050</v>
      </c>
      <c r="I46" t="s">
        <v>3183</v>
      </c>
      <c r="J46" s="1" t="s">
        <v>3184</v>
      </c>
      <c r="K46" s="13" t="s">
        <v>3167</v>
      </c>
      <c r="L46" s="4" t="s">
        <v>3168</v>
      </c>
      <c r="M46" s="4" t="s">
        <v>748</v>
      </c>
      <c r="N46" s="4">
        <v>120</v>
      </c>
      <c r="O46" s="4" t="s">
        <v>3185</v>
      </c>
      <c r="P46" t="s">
        <v>3186</v>
      </c>
      <c r="Q46" s="4" t="s">
        <v>782</v>
      </c>
      <c r="R46" s="14">
        <v>0</v>
      </c>
    </row>
    <row r="47" spans="2:18" x14ac:dyDescent="0.25">
      <c r="B47" s="66" t="str">
        <f t="shared" si="0"/>
        <v>N</v>
      </c>
      <c r="C47" s="4" t="str">
        <f t="shared" si="1"/>
        <v>Price_BOM_L_Sleeves_123</v>
      </c>
      <c r="D47" s="4">
        <v>123</v>
      </c>
      <c r="E47" s="4" t="str">
        <f t="shared" si="2"/>
        <v/>
      </c>
      <c r="F47" s="4">
        <v>3.5</v>
      </c>
      <c r="G47" s="4" t="s">
        <v>3055</v>
      </c>
      <c r="H47" s="4" t="s">
        <v>3056</v>
      </c>
      <c r="I47" t="s">
        <v>3183</v>
      </c>
      <c r="J47" s="1" t="s">
        <v>3187</v>
      </c>
      <c r="K47" s="13" t="s">
        <v>3167</v>
      </c>
      <c r="L47" s="4" t="s">
        <v>3168</v>
      </c>
      <c r="M47" s="4" t="s">
        <v>748</v>
      </c>
      <c r="N47" s="4">
        <v>123</v>
      </c>
      <c r="O47" s="4" t="s">
        <v>3188</v>
      </c>
      <c r="P47" t="s">
        <v>3189</v>
      </c>
      <c r="Q47" s="4" t="s">
        <v>3060</v>
      </c>
      <c r="R47" s="14">
        <v>42</v>
      </c>
    </row>
    <row r="48" spans="2:18" x14ac:dyDescent="0.25">
      <c r="B48" s="66" t="str">
        <f t="shared" si="0"/>
        <v>N</v>
      </c>
      <c r="C48" s="4" t="str">
        <f t="shared" si="1"/>
        <v>Price_BOM_L_Sleeves_127</v>
      </c>
      <c r="D48" s="4">
        <v>127</v>
      </c>
      <c r="E48" s="4" t="str">
        <f t="shared" si="2"/>
        <v/>
      </c>
      <c r="F48" s="4">
        <v>3.5</v>
      </c>
      <c r="G48" s="4" t="s">
        <v>3076</v>
      </c>
      <c r="H48" s="4" t="s">
        <v>3077</v>
      </c>
      <c r="I48" t="s">
        <v>2103</v>
      </c>
      <c r="J48" s="1" t="s">
        <v>3190</v>
      </c>
      <c r="K48" s="13" t="s">
        <v>3167</v>
      </c>
      <c r="L48" s="4" t="s">
        <v>3168</v>
      </c>
      <c r="M48" s="4" t="s">
        <v>748</v>
      </c>
      <c r="N48" s="4">
        <v>127</v>
      </c>
      <c r="O48" s="4" t="s">
        <v>3191</v>
      </c>
      <c r="P48" t="s">
        <v>3192</v>
      </c>
      <c r="Q48" s="4" t="s">
        <v>3067</v>
      </c>
      <c r="R48" s="14">
        <v>70</v>
      </c>
    </row>
    <row r="49" spans="1:18" x14ac:dyDescent="0.25">
      <c r="B49" s="66" t="str">
        <f t="shared" si="0"/>
        <v>Y</v>
      </c>
      <c r="C49" s="4" t="str">
        <f t="shared" si="1"/>
        <v>Price_BOM_L_Sleeves_129</v>
      </c>
      <c r="D49" s="4">
        <v>129</v>
      </c>
      <c r="E49" s="4" t="str">
        <f t="shared" si="2"/>
        <v>Price_BOM_L_Sleeves_129</v>
      </c>
      <c r="F49" s="4">
        <v>1.75</v>
      </c>
      <c r="G49" s="4" t="s">
        <v>3049</v>
      </c>
      <c r="H49" s="4" t="s">
        <v>3050</v>
      </c>
      <c r="I49" t="s">
        <v>2127</v>
      </c>
      <c r="J49" s="14">
        <v>91866776</v>
      </c>
      <c r="K49" s="84" t="s">
        <v>3106</v>
      </c>
      <c r="L49" s="4" t="s">
        <v>3107</v>
      </c>
      <c r="M49" s="4" t="s">
        <v>286</v>
      </c>
      <c r="N49" s="4">
        <v>129</v>
      </c>
      <c r="O49" s="4" t="s">
        <v>3135</v>
      </c>
      <c r="P49" s="4" t="s">
        <v>3193</v>
      </c>
      <c r="Q49" s="4" t="s">
        <v>3067</v>
      </c>
    </row>
    <row r="50" spans="1:18" s="115" customFormat="1" x14ac:dyDescent="0.25">
      <c r="A50" s="116"/>
      <c r="B50" s="117" t="str">
        <f t="shared" si="0"/>
        <v>Y</v>
      </c>
      <c r="C50" s="115" t="str">
        <f t="shared" si="1"/>
        <v>Price_BOM_L_Sleeves_130</v>
      </c>
      <c r="D50" s="115">
        <v>130</v>
      </c>
      <c r="E50" s="115" t="str">
        <f t="shared" si="2"/>
        <v>Price_BOM_L_Sleeves_130</v>
      </c>
      <c r="F50" s="115">
        <v>3.5</v>
      </c>
      <c r="G50" s="115" t="s">
        <v>3049</v>
      </c>
      <c r="H50" s="115" t="s">
        <v>3050</v>
      </c>
      <c r="I50" s="115" t="s">
        <v>2380</v>
      </c>
      <c r="J50" s="99">
        <v>99352557</v>
      </c>
      <c r="K50" s="118" t="s">
        <v>3167</v>
      </c>
      <c r="L50" s="115" t="s">
        <v>3168</v>
      </c>
      <c r="M50" s="115" t="s">
        <v>748</v>
      </c>
      <c r="N50" s="115">
        <v>120</v>
      </c>
      <c r="O50" s="115" t="s">
        <v>3185</v>
      </c>
      <c r="P50" s="86" t="s">
        <v>3186</v>
      </c>
      <c r="Q50" s="115" t="s">
        <v>782</v>
      </c>
      <c r="R50" s="119">
        <v>0</v>
      </c>
    </row>
    <row r="51" spans="1:18" x14ac:dyDescent="0.25">
      <c r="A51" s="42" t="s">
        <v>246</v>
      </c>
      <c r="D51" s="4" t="str">
        <f>RIGHT(C51, 3)</f>
        <v/>
      </c>
    </row>
    <row r="52" spans="1:18" x14ac:dyDescent="0.25">
      <c r="J52" s="14"/>
      <c r="K52" s="84"/>
    </row>
  </sheetData>
  <autoFilter ref="B6:R51" xr:uid="{00000000-0009-0000-0000-000009000000}"/>
  <dataValidations disablePrompts="1" count="4">
    <dataValidation type="list" allowBlank="1" showInputMessage="1" showErrorMessage="1" errorTitle="Invalid Attribute Type" error="Please select an attribute type from the dropdown list." sqref="F4 R4 H4:P4" xr:uid="{00000000-0002-0000-0900-000000000000}">
      <formula1>"text, double, short, calculation, compatibility rule, string expression, boolean, description, pointer"</formula1>
    </dataValidation>
    <dataValidation type="list" allowBlank="1" showInputMessage="1" showErrorMessage="1" sqref="A6" xr:uid="{00000000-0002-0000-0900-000001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:D4 G4" xr:uid="{00000000-0002-0000-0900-000002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Q4" xr:uid="{00000000-0002-0000-0900-000003000000}">
      <formula1>"text, double, short, calculation, compatibility rule, string expression, boolean, description, pointer,pointer-merge"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7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R121"/>
  <sheetViews>
    <sheetView workbookViewId="0">
      <selection activeCell="F32" sqref="F32"/>
    </sheetView>
  </sheetViews>
  <sheetFormatPr defaultRowHeight="13.2" outlineLevelRow="1" x14ac:dyDescent="0.25"/>
  <cols>
    <col min="1" max="1" width="20.6640625" style="22" customWidth="1"/>
    <col min="2" max="2" width="25.88671875" style="123" bestFit="1" customWidth="1"/>
    <col min="3" max="3" width="14.33203125" style="123" customWidth="1"/>
    <col min="5" max="5" width="41.44140625" style="123" bestFit="1" customWidth="1"/>
    <col min="6" max="6" width="30.5546875" style="123" bestFit="1" customWidth="1"/>
    <col min="7" max="7" width="9" style="123" bestFit="1" customWidth="1"/>
  </cols>
  <sheetData>
    <row r="1" spans="1:18" s="30" customFormat="1" ht="13.5" customHeight="1" thickBot="1" x14ac:dyDescent="0.3">
      <c r="A1" s="68" t="s">
        <v>229</v>
      </c>
      <c r="B1" s="82"/>
      <c r="C1" s="69"/>
      <c r="D1" s="50"/>
      <c r="E1" s="50"/>
      <c r="F1" s="50"/>
      <c r="G1" s="50"/>
      <c r="H1" s="50"/>
      <c r="I1" s="50"/>
      <c r="R1" s="30" t="s">
        <v>231</v>
      </c>
    </row>
    <row r="2" spans="1:18" ht="13.5" customHeight="1" outlineLevel="1" thickTop="1" x14ac:dyDescent="0.25">
      <c r="A2" s="70" t="s">
        <v>3194</v>
      </c>
      <c r="B2" s="20" t="s">
        <v>233</v>
      </c>
      <c r="C2" s="39" t="s">
        <v>2018</v>
      </c>
      <c r="D2" s="39" t="s">
        <v>1</v>
      </c>
      <c r="E2" s="39"/>
      <c r="F2" s="20" t="s">
        <v>3195</v>
      </c>
      <c r="G2" s="20" t="s">
        <v>768</v>
      </c>
      <c r="H2" s="20" t="s">
        <v>236</v>
      </c>
      <c r="I2" s="20" t="s">
        <v>237</v>
      </c>
    </row>
    <row r="3" spans="1:18" outlineLevel="1" x14ac:dyDescent="0.25">
      <c r="A3" s="70" t="s">
        <v>1400</v>
      </c>
      <c r="B3" s="20" t="s">
        <v>240</v>
      </c>
      <c r="C3" s="39"/>
      <c r="D3" s="39"/>
      <c r="E3" s="20" t="s">
        <v>233</v>
      </c>
      <c r="F3" s="20"/>
      <c r="G3" s="20"/>
      <c r="H3" s="20"/>
      <c r="I3" s="20"/>
    </row>
    <row r="4" spans="1:18" s="31" customFormat="1" outlineLevel="1" x14ac:dyDescent="0.25">
      <c r="A4" s="71" t="s">
        <v>241</v>
      </c>
      <c r="B4" s="72" t="s">
        <v>242</v>
      </c>
      <c r="C4" s="46" t="s">
        <v>243</v>
      </c>
      <c r="D4" s="46" t="s">
        <v>243</v>
      </c>
      <c r="E4" s="72" t="s">
        <v>242</v>
      </c>
      <c r="F4" s="46" t="s">
        <v>243</v>
      </c>
      <c r="G4" s="46" t="s">
        <v>243</v>
      </c>
      <c r="H4" s="72" t="s">
        <v>242</v>
      </c>
      <c r="I4" s="72" t="s">
        <v>242</v>
      </c>
      <c r="J4" s="55" t="s">
        <v>246</v>
      </c>
    </row>
    <row r="5" spans="1:18" s="30" customFormat="1" ht="13.5" customHeight="1" outlineLevel="1" thickBot="1" x14ac:dyDescent="0.3">
      <c r="A5" s="73" t="s">
        <v>247</v>
      </c>
      <c r="B5" s="21"/>
      <c r="C5" s="21"/>
      <c r="D5" s="21"/>
      <c r="E5" s="21"/>
      <c r="F5" s="21"/>
      <c r="G5" s="21"/>
      <c r="H5" s="21"/>
      <c r="I5" s="21"/>
    </row>
    <row r="6" spans="1:18" ht="13.5" customHeight="1" thickTop="1" x14ac:dyDescent="0.25">
      <c r="B6" s="7" t="s">
        <v>233</v>
      </c>
      <c r="C6" s="7" t="s">
        <v>2018</v>
      </c>
      <c r="D6" s="7" t="s">
        <v>1</v>
      </c>
      <c r="E6" s="7" t="s">
        <v>763</v>
      </c>
      <c r="F6" s="7" t="s">
        <v>3196</v>
      </c>
      <c r="G6" s="7" t="s">
        <v>768</v>
      </c>
      <c r="H6" s="23" t="s">
        <v>248</v>
      </c>
      <c r="I6" s="7" t="s">
        <v>237</v>
      </c>
    </row>
    <row r="7" spans="1:18" x14ac:dyDescent="0.25">
      <c r="A7" s="74" t="s">
        <v>251</v>
      </c>
      <c r="B7" s="4" t="s">
        <v>3197</v>
      </c>
      <c r="C7" t="s">
        <v>3063</v>
      </c>
      <c r="D7" s="2" t="s">
        <v>255</v>
      </c>
      <c r="E7" s="2" t="s">
        <v>3198</v>
      </c>
      <c r="F7" s="2" t="s">
        <v>3199</v>
      </c>
      <c r="G7" s="5" t="s">
        <v>3200</v>
      </c>
      <c r="H7" t="s">
        <v>3201</v>
      </c>
      <c r="I7" t="s">
        <v>782</v>
      </c>
    </row>
    <row r="8" spans="1:18" x14ac:dyDescent="0.25">
      <c r="B8" s="4" t="s">
        <v>3202</v>
      </c>
      <c r="C8" s="4" t="s">
        <v>2025</v>
      </c>
      <c r="D8" s="2" t="s">
        <v>259</v>
      </c>
      <c r="E8" s="2" t="s">
        <v>3198</v>
      </c>
      <c r="F8" s="2" t="s">
        <v>3199</v>
      </c>
      <c r="G8" s="5" t="s">
        <v>3200</v>
      </c>
      <c r="H8" t="s">
        <v>3201</v>
      </c>
      <c r="I8" t="s">
        <v>782</v>
      </c>
    </row>
    <row r="9" spans="1:18" x14ac:dyDescent="0.25">
      <c r="B9" s="4" t="s">
        <v>3203</v>
      </c>
      <c r="C9" s="4" t="s">
        <v>2025</v>
      </c>
      <c r="D9" s="2" t="s">
        <v>286</v>
      </c>
      <c r="E9" s="2" t="s">
        <v>3198</v>
      </c>
      <c r="F9" s="2" t="s">
        <v>3199</v>
      </c>
      <c r="G9" s="5" t="s">
        <v>3200</v>
      </c>
      <c r="H9" t="s">
        <v>3201</v>
      </c>
      <c r="I9" t="s">
        <v>782</v>
      </c>
    </row>
    <row r="10" spans="1:18" x14ac:dyDescent="0.25">
      <c r="B10" s="4" t="s">
        <v>3204</v>
      </c>
      <c r="C10" s="4" t="s">
        <v>2025</v>
      </c>
      <c r="D10" s="2" t="s">
        <v>321</v>
      </c>
      <c r="E10" s="2" t="s">
        <v>3198</v>
      </c>
      <c r="F10" s="2" t="s">
        <v>3199</v>
      </c>
      <c r="G10" s="5" t="s">
        <v>3200</v>
      </c>
      <c r="H10" t="s">
        <v>3201</v>
      </c>
      <c r="I10" t="s">
        <v>782</v>
      </c>
    </row>
    <row r="11" spans="1:18" x14ac:dyDescent="0.25">
      <c r="B11" s="4" t="s">
        <v>3205</v>
      </c>
      <c r="C11" s="4" t="s">
        <v>2025</v>
      </c>
      <c r="D11" s="2" t="s">
        <v>398</v>
      </c>
      <c r="E11" s="2" t="s">
        <v>3198</v>
      </c>
      <c r="F11" s="2" t="s">
        <v>3199</v>
      </c>
      <c r="G11" s="5" t="s">
        <v>3200</v>
      </c>
      <c r="H11" t="s">
        <v>3201</v>
      </c>
      <c r="I11" t="s">
        <v>782</v>
      </c>
    </row>
    <row r="12" spans="1:18" x14ac:dyDescent="0.25">
      <c r="B12" s="4" t="s">
        <v>3206</v>
      </c>
      <c r="C12" s="4" t="s">
        <v>2025</v>
      </c>
      <c r="D12" s="2" t="s">
        <v>735</v>
      </c>
      <c r="E12" s="2" t="s">
        <v>3198</v>
      </c>
      <c r="F12" s="2" t="s">
        <v>3199</v>
      </c>
      <c r="G12" s="5" t="s">
        <v>3200</v>
      </c>
      <c r="H12" t="s">
        <v>3201</v>
      </c>
      <c r="I12" t="s">
        <v>782</v>
      </c>
    </row>
    <row r="13" spans="1:18" x14ac:dyDescent="0.25">
      <c r="B13" s="4" t="s">
        <v>3207</v>
      </c>
      <c r="C13" s="4" t="s">
        <v>2025</v>
      </c>
      <c r="D13" s="2" t="s">
        <v>748</v>
      </c>
      <c r="E13" s="2" t="s">
        <v>3198</v>
      </c>
      <c r="F13" s="2" t="s">
        <v>3199</v>
      </c>
      <c r="G13" s="5" t="s">
        <v>3200</v>
      </c>
      <c r="H13" t="s">
        <v>3201</v>
      </c>
      <c r="I13" t="s">
        <v>782</v>
      </c>
    </row>
    <row r="14" spans="1:18" x14ac:dyDescent="0.25">
      <c r="B14" s="4" t="s">
        <v>3208</v>
      </c>
      <c r="C14" s="9" t="s">
        <v>3046</v>
      </c>
      <c r="D14" s="2" t="s">
        <v>255</v>
      </c>
      <c r="E14" s="2" t="s">
        <v>3209</v>
      </c>
      <c r="F14" s="2" t="s">
        <v>3210</v>
      </c>
      <c r="G14" s="15" t="s">
        <v>3211</v>
      </c>
      <c r="H14" t="s">
        <v>3212</v>
      </c>
      <c r="I14" s="4" t="s">
        <v>1847</v>
      </c>
    </row>
    <row r="15" spans="1:18" x14ac:dyDescent="0.25">
      <c r="B15" s="4" t="s">
        <v>3213</v>
      </c>
      <c r="C15" s="83" t="s">
        <v>3106</v>
      </c>
      <c r="D15" s="2" t="s">
        <v>259</v>
      </c>
      <c r="E15" s="2" t="s">
        <v>3209</v>
      </c>
      <c r="F15" s="2" t="s">
        <v>3210</v>
      </c>
      <c r="G15" s="15" t="s">
        <v>3211</v>
      </c>
      <c r="H15" t="s">
        <v>3212</v>
      </c>
      <c r="I15" s="4" t="s">
        <v>1847</v>
      </c>
    </row>
    <row r="16" spans="1:18" x14ac:dyDescent="0.25">
      <c r="B16" s="4" t="s">
        <v>3214</v>
      </c>
      <c r="C16" s="83" t="s">
        <v>3106</v>
      </c>
      <c r="D16" s="2" t="s">
        <v>286</v>
      </c>
      <c r="E16" s="2" t="s">
        <v>3209</v>
      </c>
      <c r="F16" s="2" t="s">
        <v>3210</v>
      </c>
      <c r="G16" s="15" t="s">
        <v>3211</v>
      </c>
      <c r="H16" t="s">
        <v>3212</v>
      </c>
      <c r="I16" s="4" t="s">
        <v>1847</v>
      </c>
    </row>
    <row r="17" spans="2:9" x14ac:dyDescent="0.25">
      <c r="B17" s="4" t="s">
        <v>3215</v>
      </c>
      <c r="C17" s="83" t="s">
        <v>3106</v>
      </c>
      <c r="D17" s="2" t="s">
        <v>321</v>
      </c>
      <c r="E17" s="2" t="s">
        <v>3209</v>
      </c>
      <c r="F17" s="2" t="s">
        <v>3210</v>
      </c>
      <c r="G17" s="15" t="s">
        <v>3211</v>
      </c>
      <c r="H17" t="s">
        <v>3212</v>
      </c>
      <c r="I17" s="4" t="s">
        <v>1847</v>
      </c>
    </row>
    <row r="18" spans="2:9" x14ac:dyDescent="0.25">
      <c r="B18" s="4" t="s">
        <v>3216</v>
      </c>
      <c r="C18" s="83" t="s">
        <v>3143</v>
      </c>
      <c r="D18" s="2" t="s">
        <v>398</v>
      </c>
      <c r="E18" s="2" t="s">
        <v>3209</v>
      </c>
      <c r="F18" s="2" t="s">
        <v>3210</v>
      </c>
      <c r="G18" s="15" t="s">
        <v>3211</v>
      </c>
      <c r="H18" t="s">
        <v>3212</v>
      </c>
      <c r="I18" s="4" t="s">
        <v>1847</v>
      </c>
    </row>
    <row r="19" spans="2:9" x14ac:dyDescent="0.25">
      <c r="B19" s="4" t="s">
        <v>3217</v>
      </c>
      <c r="C19" s="83" t="s">
        <v>3143</v>
      </c>
      <c r="D19" s="2" t="s">
        <v>735</v>
      </c>
      <c r="E19" s="2" t="s">
        <v>3209</v>
      </c>
      <c r="F19" s="2" t="s">
        <v>3210</v>
      </c>
      <c r="G19" s="15" t="s">
        <v>3211</v>
      </c>
      <c r="H19" t="s">
        <v>3212</v>
      </c>
      <c r="I19" s="4" t="s">
        <v>1847</v>
      </c>
    </row>
    <row r="20" spans="2:9" x14ac:dyDescent="0.25">
      <c r="B20" s="4" t="s">
        <v>3218</v>
      </c>
      <c r="C20" s="83" t="s">
        <v>3143</v>
      </c>
      <c r="D20" s="2" t="s">
        <v>748</v>
      </c>
      <c r="E20" s="2" t="s">
        <v>3209</v>
      </c>
      <c r="F20" s="2" t="s">
        <v>3210</v>
      </c>
      <c r="G20" s="15" t="s">
        <v>3211</v>
      </c>
      <c r="H20" t="s">
        <v>3212</v>
      </c>
      <c r="I20" s="4" t="s">
        <v>1847</v>
      </c>
    </row>
    <row r="21" spans="2:9" x14ac:dyDescent="0.25">
      <c r="B21" s="4" t="s">
        <v>3219</v>
      </c>
      <c r="C21" s="9" t="s">
        <v>3046</v>
      </c>
      <c r="D21" s="2" t="s">
        <v>255</v>
      </c>
      <c r="E21" s="2" t="s">
        <v>3220</v>
      </c>
      <c r="F21" s="2" t="s">
        <v>3221</v>
      </c>
      <c r="G21" s="5">
        <v>91863956</v>
      </c>
      <c r="H21" t="s">
        <v>3222</v>
      </c>
      <c r="I21" s="4" t="s">
        <v>1847</v>
      </c>
    </row>
    <row r="22" spans="2:9" x14ac:dyDescent="0.25">
      <c r="B22" s="4" t="s">
        <v>3223</v>
      </c>
      <c r="C22" s="83" t="s">
        <v>3106</v>
      </c>
      <c r="D22" s="2" t="s">
        <v>259</v>
      </c>
      <c r="E22" s="2" t="s">
        <v>3220</v>
      </c>
      <c r="F22" s="2" t="s">
        <v>3221</v>
      </c>
      <c r="G22" s="5">
        <v>91863956</v>
      </c>
      <c r="H22" t="s">
        <v>3222</v>
      </c>
      <c r="I22" s="4" t="s">
        <v>1847</v>
      </c>
    </row>
    <row r="23" spans="2:9" x14ac:dyDescent="0.25">
      <c r="B23" s="4" t="s">
        <v>3224</v>
      </c>
      <c r="C23" s="83" t="s">
        <v>3106</v>
      </c>
      <c r="D23" s="2" t="s">
        <v>286</v>
      </c>
      <c r="E23" s="2" t="s">
        <v>3220</v>
      </c>
      <c r="F23" s="2" t="s">
        <v>3221</v>
      </c>
      <c r="G23" s="5">
        <v>91863956</v>
      </c>
      <c r="H23" t="s">
        <v>3222</v>
      </c>
      <c r="I23" s="4" t="s">
        <v>1847</v>
      </c>
    </row>
    <row r="24" spans="2:9" x14ac:dyDescent="0.25">
      <c r="B24" s="4" t="s">
        <v>3225</v>
      </c>
      <c r="C24" s="83" t="s">
        <v>3106</v>
      </c>
      <c r="D24" s="2" t="s">
        <v>321</v>
      </c>
      <c r="E24" s="2" t="s">
        <v>3220</v>
      </c>
      <c r="F24" s="2" t="s">
        <v>3221</v>
      </c>
      <c r="G24" s="5">
        <v>91863956</v>
      </c>
      <c r="H24" t="s">
        <v>3222</v>
      </c>
      <c r="I24" s="4" t="s">
        <v>1847</v>
      </c>
    </row>
    <row r="25" spans="2:9" x14ac:dyDescent="0.25">
      <c r="B25" s="4" t="s">
        <v>3226</v>
      </c>
      <c r="C25" s="83" t="s">
        <v>3143</v>
      </c>
      <c r="D25" s="2" t="s">
        <v>398</v>
      </c>
      <c r="E25" s="2" t="s">
        <v>3220</v>
      </c>
      <c r="F25" s="2" t="s">
        <v>3221</v>
      </c>
      <c r="G25" s="5">
        <v>91863956</v>
      </c>
      <c r="H25" t="s">
        <v>3222</v>
      </c>
      <c r="I25" s="4" t="s">
        <v>1847</v>
      </c>
    </row>
    <row r="26" spans="2:9" x14ac:dyDescent="0.25">
      <c r="B26" s="4" t="s">
        <v>3227</v>
      </c>
      <c r="C26" s="83" t="s">
        <v>3143</v>
      </c>
      <c r="D26" s="2" t="s">
        <v>735</v>
      </c>
      <c r="E26" s="2" t="s">
        <v>3220</v>
      </c>
      <c r="F26" s="2" t="s">
        <v>3221</v>
      </c>
      <c r="G26" s="5">
        <v>91863956</v>
      </c>
      <c r="H26" t="s">
        <v>3222</v>
      </c>
      <c r="I26" s="4" t="s">
        <v>1847</v>
      </c>
    </row>
    <row r="27" spans="2:9" x14ac:dyDescent="0.25">
      <c r="B27" s="4" t="s">
        <v>3228</v>
      </c>
      <c r="C27" s="83" t="s">
        <v>3143</v>
      </c>
      <c r="D27" s="2" t="s">
        <v>748</v>
      </c>
      <c r="E27" s="2" t="s">
        <v>3220</v>
      </c>
      <c r="F27" s="2" t="s">
        <v>3221</v>
      </c>
      <c r="G27" s="5">
        <v>91863956</v>
      </c>
      <c r="H27" t="s">
        <v>3222</v>
      </c>
      <c r="I27" s="4" t="s">
        <v>1847</v>
      </c>
    </row>
    <row r="28" spans="2:9" x14ac:dyDescent="0.25">
      <c r="B28" s="4" t="s">
        <v>3229</v>
      </c>
      <c r="C28" s="9" t="s">
        <v>3046</v>
      </c>
      <c r="D28" s="2" t="s">
        <v>255</v>
      </c>
      <c r="E28" s="2" t="s">
        <v>3230</v>
      </c>
      <c r="F28" s="2" t="s">
        <v>3231</v>
      </c>
      <c r="G28" s="17" t="s">
        <v>3232</v>
      </c>
      <c r="H28" t="s">
        <v>3233</v>
      </c>
      <c r="I28" s="4" t="s">
        <v>1847</v>
      </c>
    </row>
    <row r="29" spans="2:9" x14ac:dyDescent="0.25">
      <c r="B29" s="4" t="s">
        <v>3234</v>
      </c>
      <c r="C29" s="83" t="s">
        <v>3106</v>
      </c>
      <c r="D29" s="2" t="s">
        <v>259</v>
      </c>
      <c r="E29" s="2" t="s">
        <v>3230</v>
      </c>
      <c r="F29" s="2" t="s">
        <v>3231</v>
      </c>
      <c r="G29" s="17" t="s">
        <v>3232</v>
      </c>
      <c r="H29" t="s">
        <v>3233</v>
      </c>
      <c r="I29" s="4" t="s">
        <v>1847</v>
      </c>
    </row>
    <row r="30" spans="2:9" x14ac:dyDescent="0.25">
      <c r="B30" s="4" t="s">
        <v>3235</v>
      </c>
      <c r="C30" s="83" t="s">
        <v>3106</v>
      </c>
      <c r="D30" s="2" t="s">
        <v>286</v>
      </c>
      <c r="E30" s="2" t="s">
        <v>3230</v>
      </c>
      <c r="F30" s="2" t="s">
        <v>3231</v>
      </c>
      <c r="G30" s="17" t="s">
        <v>3232</v>
      </c>
      <c r="H30" t="s">
        <v>3233</v>
      </c>
      <c r="I30" s="4" t="s">
        <v>1847</v>
      </c>
    </row>
    <row r="31" spans="2:9" x14ac:dyDescent="0.25">
      <c r="B31" s="4" t="s">
        <v>3236</v>
      </c>
      <c r="C31" s="83" t="s">
        <v>3106</v>
      </c>
      <c r="D31" s="2" t="s">
        <v>321</v>
      </c>
      <c r="E31" s="2" t="s">
        <v>3230</v>
      </c>
      <c r="F31" s="2" t="s">
        <v>3231</v>
      </c>
      <c r="G31" s="17" t="s">
        <v>3232</v>
      </c>
      <c r="H31" t="s">
        <v>3233</v>
      </c>
      <c r="I31" s="4" t="s">
        <v>1847</v>
      </c>
    </row>
    <row r="32" spans="2:9" x14ac:dyDescent="0.25">
      <c r="B32" s="4" t="s">
        <v>3237</v>
      </c>
      <c r="C32" s="83" t="s">
        <v>3143</v>
      </c>
      <c r="D32" s="2" t="s">
        <v>398</v>
      </c>
      <c r="E32" s="2" t="s">
        <v>3230</v>
      </c>
      <c r="F32" s="2" t="s">
        <v>3231</v>
      </c>
      <c r="G32" s="17" t="s">
        <v>3232</v>
      </c>
      <c r="H32" t="s">
        <v>3233</v>
      </c>
      <c r="I32" s="4" t="s">
        <v>1847</v>
      </c>
    </row>
    <row r="33" spans="1:9" x14ac:dyDescent="0.25">
      <c r="B33" s="4" t="s">
        <v>3238</v>
      </c>
      <c r="C33" s="83" t="s">
        <v>3143</v>
      </c>
      <c r="D33" s="2" t="s">
        <v>735</v>
      </c>
      <c r="E33" s="2" t="s">
        <v>3230</v>
      </c>
      <c r="F33" s="2" t="s">
        <v>3231</v>
      </c>
      <c r="G33" s="17" t="s">
        <v>3232</v>
      </c>
      <c r="H33" t="s">
        <v>3233</v>
      </c>
      <c r="I33" s="4" t="s">
        <v>1847</v>
      </c>
    </row>
    <row r="34" spans="1:9" x14ac:dyDescent="0.25">
      <c r="B34" s="4" t="s">
        <v>3239</v>
      </c>
      <c r="C34" s="83" t="s">
        <v>3143</v>
      </c>
      <c r="D34" s="2" t="s">
        <v>748</v>
      </c>
      <c r="E34" s="2" t="s">
        <v>3230</v>
      </c>
      <c r="F34" s="2" t="s">
        <v>3231</v>
      </c>
      <c r="G34" s="17" t="s">
        <v>3232</v>
      </c>
      <c r="H34" t="s">
        <v>3233</v>
      </c>
      <c r="I34" s="4" t="s">
        <v>1847</v>
      </c>
    </row>
    <row r="35" spans="1:9" x14ac:dyDescent="0.25">
      <c r="A35" s="74" t="s">
        <v>246</v>
      </c>
    </row>
    <row r="71" spans="4:6" x14ac:dyDescent="0.25">
      <c r="D71" s="2"/>
      <c r="E71" s="2"/>
      <c r="F71" s="2"/>
    </row>
    <row r="72" spans="4:6" x14ac:dyDescent="0.25">
      <c r="D72" s="2"/>
      <c r="E72" s="2"/>
      <c r="F72" s="2"/>
    </row>
    <row r="73" spans="4:6" x14ac:dyDescent="0.25">
      <c r="D73" s="2"/>
      <c r="E73" s="2"/>
      <c r="F73" s="2"/>
    </row>
    <row r="74" spans="4:6" x14ac:dyDescent="0.25">
      <c r="D74" s="2"/>
      <c r="E74" s="2"/>
      <c r="F74" s="2"/>
    </row>
    <row r="75" spans="4:6" x14ac:dyDescent="0.25">
      <c r="D75" s="2"/>
      <c r="E75" s="2"/>
      <c r="F75" s="2"/>
    </row>
    <row r="76" spans="4:6" x14ac:dyDescent="0.25">
      <c r="D76" s="2"/>
      <c r="E76" s="2"/>
      <c r="F76" s="2"/>
    </row>
    <row r="77" spans="4:6" x14ac:dyDescent="0.25">
      <c r="D77" s="2"/>
      <c r="E77" s="2"/>
      <c r="F77" s="2"/>
    </row>
    <row r="78" spans="4:6" x14ac:dyDescent="0.25">
      <c r="D78" s="2"/>
      <c r="E78" s="2"/>
      <c r="F78" s="2"/>
    </row>
    <row r="79" spans="4:6" x14ac:dyDescent="0.25">
      <c r="D79" s="2"/>
      <c r="E79" s="2"/>
      <c r="F79" s="2"/>
    </row>
    <row r="80" spans="4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  <row r="86" spans="4:6" x14ac:dyDescent="0.25">
      <c r="D86" s="2"/>
      <c r="E86" s="2"/>
      <c r="F86" s="2"/>
    </row>
    <row r="87" spans="4:6" x14ac:dyDescent="0.25">
      <c r="D87" s="2"/>
      <c r="E87" s="2"/>
      <c r="F87" s="2"/>
    </row>
    <row r="88" spans="4:6" x14ac:dyDescent="0.25">
      <c r="D88" s="2"/>
      <c r="E88" s="2"/>
      <c r="F88" s="2"/>
    </row>
    <row r="89" spans="4:6" x14ac:dyDescent="0.25">
      <c r="D89" s="2"/>
      <c r="E89" s="2"/>
      <c r="F89" s="2"/>
    </row>
    <row r="90" spans="4:6" x14ac:dyDescent="0.25">
      <c r="D90" s="2"/>
      <c r="E90" s="2"/>
      <c r="F90" s="2"/>
    </row>
    <row r="91" spans="4:6" x14ac:dyDescent="0.25">
      <c r="D91" s="2"/>
      <c r="E91" s="2"/>
      <c r="F91" s="2"/>
    </row>
    <row r="92" spans="4:6" x14ac:dyDescent="0.25">
      <c r="D92" s="2"/>
      <c r="E92" s="2"/>
      <c r="F92" s="2"/>
    </row>
    <row r="93" spans="4:6" x14ac:dyDescent="0.25">
      <c r="D93" s="2"/>
      <c r="E93" s="2"/>
      <c r="F93" s="2"/>
    </row>
    <row r="94" spans="4:6" x14ac:dyDescent="0.25">
      <c r="D94" s="2"/>
      <c r="E94" s="2"/>
      <c r="F94" s="2"/>
    </row>
    <row r="95" spans="4:6" x14ac:dyDescent="0.25">
      <c r="D95" s="2"/>
      <c r="E95" s="2"/>
      <c r="F95" s="2"/>
    </row>
    <row r="96" spans="4:6" x14ac:dyDescent="0.25">
      <c r="D96" s="2"/>
      <c r="E96" s="2"/>
      <c r="F96" s="2"/>
    </row>
    <row r="97" spans="4:6" x14ac:dyDescent="0.25">
      <c r="D97" s="2"/>
      <c r="E97" s="2"/>
      <c r="F97" s="2"/>
    </row>
    <row r="98" spans="4:6" x14ac:dyDescent="0.25">
      <c r="D98" s="2"/>
      <c r="E98" s="2"/>
      <c r="F98" s="2"/>
    </row>
    <row r="99" spans="4:6" x14ac:dyDescent="0.25">
      <c r="D99" s="2"/>
      <c r="E99" s="2"/>
      <c r="F99" s="2"/>
    </row>
    <row r="100" spans="4:6" x14ac:dyDescent="0.25">
      <c r="D100" s="2"/>
      <c r="E100" s="2"/>
      <c r="F100" s="2"/>
    </row>
    <row r="101" spans="4:6" x14ac:dyDescent="0.25">
      <c r="D101" s="2"/>
      <c r="E101" s="2"/>
      <c r="F101" s="2"/>
    </row>
    <row r="102" spans="4:6" x14ac:dyDescent="0.25">
      <c r="D102" s="2"/>
      <c r="E102" s="2"/>
      <c r="F102" s="2"/>
    </row>
    <row r="103" spans="4:6" x14ac:dyDescent="0.25">
      <c r="D103" s="2"/>
      <c r="E103" s="2"/>
      <c r="F103" s="2"/>
    </row>
    <row r="104" spans="4:6" x14ac:dyDescent="0.25">
      <c r="D104" s="2"/>
      <c r="E104" s="2"/>
      <c r="F104" s="2"/>
    </row>
    <row r="105" spans="4:6" x14ac:dyDescent="0.25">
      <c r="D105" s="2"/>
      <c r="E105" s="2"/>
      <c r="F105" s="2"/>
    </row>
    <row r="106" spans="4:6" x14ac:dyDescent="0.25">
      <c r="D106" s="2"/>
      <c r="E106" s="2"/>
      <c r="F106" s="2"/>
    </row>
    <row r="107" spans="4:6" x14ac:dyDescent="0.25">
      <c r="D107" s="2"/>
      <c r="E107" s="2"/>
      <c r="F107" s="2"/>
    </row>
    <row r="108" spans="4:6" x14ac:dyDescent="0.25">
      <c r="D108" s="2"/>
      <c r="E108" s="2"/>
      <c r="F108" s="2"/>
    </row>
    <row r="109" spans="4:6" x14ac:dyDescent="0.25">
      <c r="D109" s="2"/>
      <c r="E109" s="2"/>
      <c r="F109" s="2"/>
    </row>
    <row r="110" spans="4:6" x14ac:dyDescent="0.25">
      <c r="D110" s="2"/>
      <c r="E110" s="2"/>
      <c r="F110" s="2"/>
    </row>
    <row r="111" spans="4:6" x14ac:dyDescent="0.25">
      <c r="D111" s="2"/>
      <c r="E111" s="2"/>
      <c r="F111" s="2"/>
    </row>
    <row r="112" spans="4:6" x14ac:dyDescent="0.25">
      <c r="D112" s="2"/>
      <c r="E112" s="2"/>
      <c r="F112" s="2"/>
    </row>
    <row r="113" spans="4:6" x14ac:dyDescent="0.25">
      <c r="D113" s="2"/>
      <c r="E113" s="2"/>
      <c r="F113" s="2"/>
    </row>
    <row r="114" spans="4:6" x14ac:dyDescent="0.25">
      <c r="D114" s="2"/>
      <c r="E114" s="2"/>
      <c r="F114" s="2"/>
    </row>
    <row r="115" spans="4:6" x14ac:dyDescent="0.25">
      <c r="D115" s="2"/>
      <c r="E115" s="2"/>
      <c r="F115" s="2"/>
    </row>
    <row r="116" spans="4:6" x14ac:dyDescent="0.25">
      <c r="D116" s="2"/>
      <c r="E116" s="2"/>
      <c r="F116" s="2"/>
    </row>
    <row r="117" spans="4:6" x14ac:dyDescent="0.25">
      <c r="D117" s="2"/>
      <c r="E117" s="2"/>
      <c r="F117" s="2"/>
    </row>
    <row r="118" spans="4:6" x14ac:dyDescent="0.25">
      <c r="D118" s="2"/>
      <c r="E118" s="2"/>
      <c r="F118" s="2"/>
    </row>
    <row r="119" spans="4:6" x14ac:dyDescent="0.25">
      <c r="D119" s="2"/>
      <c r="E119" s="2"/>
      <c r="F119" s="2"/>
    </row>
    <row r="120" spans="4:6" x14ac:dyDescent="0.25">
      <c r="D120" s="2"/>
      <c r="E120" s="2"/>
      <c r="F120" s="2"/>
    </row>
    <row r="121" spans="4:6" x14ac:dyDescent="0.25">
      <c r="D121" s="2"/>
      <c r="E121" s="2"/>
      <c r="F121" s="2"/>
    </row>
  </sheetData>
  <autoFilter ref="D6:I6" xr:uid="{00000000-0009-0000-0000-00000A000000}"/>
  <dataValidations count="1">
    <dataValidation type="list" allowBlank="1" showInputMessage="1" showErrorMessage="1" errorTitle="Invalid Attribute Type" error="Please select an attribute type from the dropdown list." sqref="B4:I4" xr:uid="{00000000-0002-0000-0A00-000000000000}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defaultRowHeight="13.2" outlineLevelRow="1" x14ac:dyDescent="0.25"/>
  <cols>
    <col min="1" max="1" width="25.6640625" style="22" bestFit="1" customWidth="1"/>
    <col min="2" max="2" width="34.33203125" style="123" customWidth="1"/>
    <col min="3" max="3" width="84.109375" style="123" customWidth="1"/>
    <col min="4" max="4" width="33.33203125" style="123" customWidth="1"/>
    <col min="5" max="5" width="6.33203125" style="123" bestFit="1" customWidth="1"/>
    <col min="6" max="6" width="13" style="123" customWidth="1"/>
    <col min="7" max="7" width="12.5546875" style="123" bestFit="1" customWidth="1"/>
    <col min="8" max="8" width="49" style="123" bestFit="1" customWidth="1"/>
    <col min="9" max="9" width="9" style="123" bestFit="1" customWidth="1"/>
    <col min="12" max="12" width="10.109375" style="123" bestFit="1" customWidth="1"/>
    <col min="13" max="13" width="34.88671875" style="123" customWidth="1"/>
    <col min="14" max="14" width="19.109375" style="123" bestFit="1" customWidth="1"/>
    <col min="15" max="15" width="15.109375" style="123" bestFit="1" customWidth="1"/>
    <col min="18" max="18" width="13.88671875" style="123" bestFit="1" customWidth="1"/>
  </cols>
  <sheetData>
    <row r="1" spans="1:27" s="30" customFormat="1" ht="13.5" customHeight="1" thickBot="1" x14ac:dyDescent="0.3">
      <c r="A1" s="68" t="s">
        <v>229</v>
      </c>
      <c r="B1" s="85" t="s">
        <v>3240</v>
      </c>
      <c r="C1" s="69"/>
      <c r="D1" s="6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Z1" s="30" t="s">
        <v>3241</v>
      </c>
      <c r="AA1" s="30" t="s">
        <v>231</v>
      </c>
    </row>
    <row r="2" spans="1:27" ht="13.5" customHeight="1" outlineLevel="1" thickTop="1" x14ac:dyDescent="0.25">
      <c r="A2" s="70" t="s">
        <v>3242</v>
      </c>
      <c r="B2" s="20" t="s">
        <v>233</v>
      </c>
      <c r="C2" s="20" t="s">
        <v>234</v>
      </c>
      <c r="D2" s="20" t="s">
        <v>3243</v>
      </c>
      <c r="E2" s="20"/>
      <c r="F2" s="20" t="s">
        <v>3244</v>
      </c>
      <c r="G2" s="20"/>
      <c r="H2" s="20" t="s">
        <v>1528</v>
      </c>
      <c r="I2" s="20" t="s">
        <v>768</v>
      </c>
      <c r="J2" s="20" t="s">
        <v>236</v>
      </c>
      <c r="K2" s="20"/>
      <c r="L2" s="20"/>
      <c r="M2" s="20"/>
      <c r="N2" s="20"/>
      <c r="O2" s="20"/>
      <c r="P2" s="20" t="s">
        <v>237</v>
      </c>
      <c r="Q2" s="20"/>
      <c r="R2" s="20" t="s">
        <v>238</v>
      </c>
    </row>
    <row r="3" spans="1:27" outlineLevel="1" x14ac:dyDescent="0.25">
      <c r="A3" s="70" t="s">
        <v>3245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7" s="31" customFormat="1" outlineLevel="1" x14ac:dyDescent="0.25">
      <c r="A4" s="71" t="s">
        <v>241</v>
      </c>
      <c r="B4" s="72" t="s">
        <v>242</v>
      </c>
      <c r="C4" s="72" t="s">
        <v>243</v>
      </c>
      <c r="D4" s="72" t="s">
        <v>243</v>
      </c>
      <c r="E4" s="72"/>
      <c r="F4" s="72" t="s">
        <v>243</v>
      </c>
      <c r="G4" s="72"/>
      <c r="H4" s="72" t="s">
        <v>243</v>
      </c>
      <c r="I4" s="72" t="s">
        <v>243</v>
      </c>
      <c r="J4" s="72" t="s">
        <v>244</v>
      </c>
      <c r="K4" s="72"/>
      <c r="L4" s="72"/>
      <c r="M4" s="72"/>
      <c r="N4" s="72"/>
      <c r="O4" s="72"/>
      <c r="P4" s="72" t="s">
        <v>242</v>
      </c>
      <c r="Q4" s="72"/>
      <c r="R4" s="72" t="s">
        <v>245</v>
      </c>
      <c r="S4" s="55" t="s">
        <v>246</v>
      </c>
    </row>
    <row r="5" spans="1:27" s="30" customFormat="1" ht="13.5" customHeight="1" outlineLevel="1" thickBot="1" x14ac:dyDescent="0.3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7" ht="13.5" customHeight="1" thickTop="1" x14ac:dyDescent="0.25">
      <c r="B6" s="7" t="s">
        <v>233</v>
      </c>
      <c r="C6" s="7" t="s">
        <v>234</v>
      </c>
      <c r="D6" s="7" t="s">
        <v>763</v>
      </c>
      <c r="E6" s="32" t="s">
        <v>3243</v>
      </c>
      <c r="F6" s="7" t="s">
        <v>3246</v>
      </c>
      <c r="G6" s="32" t="s">
        <v>3247</v>
      </c>
      <c r="H6" s="7" t="s">
        <v>1528</v>
      </c>
      <c r="I6" s="7" t="s">
        <v>3248</v>
      </c>
      <c r="J6" s="32" t="s">
        <v>248</v>
      </c>
      <c r="K6" s="32" t="s">
        <v>3249</v>
      </c>
      <c r="L6" s="32" t="s">
        <v>3250</v>
      </c>
      <c r="M6" s="32" t="s">
        <v>1406</v>
      </c>
      <c r="N6" s="32" t="s">
        <v>3251</v>
      </c>
      <c r="O6" s="32" t="s">
        <v>3252</v>
      </c>
      <c r="P6" s="7" t="s">
        <v>237</v>
      </c>
      <c r="Q6" s="32" t="s">
        <v>769</v>
      </c>
      <c r="R6" s="7" t="s">
        <v>3253</v>
      </c>
    </row>
    <row r="7" spans="1:27" x14ac:dyDescent="0.25">
      <c r="A7" s="74" t="s">
        <v>251</v>
      </c>
      <c r="B7" s="4" t="s">
        <v>3254</v>
      </c>
      <c r="C7" t="s">
        <v>453</v>
      </c>
      <c r="D7" t="s">
        <v>3255</v>
      </c>
      <c r="E7" s="4" t="s">
        <v>3256</v>
      </c>
      <c r="F7" s="76" t="s">
        <v>3257</v>
      </c>
      <c r="G7" t="s">
        <v>3257</v>
      </c>
      <c r="H7" t="s">
        <v>778</v>
      </c>
      <c r="I7" t="s">
        <v>799</v>
      </c>
      <c r="J7" t="s">
        <v>3258</v>
      </c>
      <c r="K7">
        <v>1050</v>
      </c>
      <c r="L7" t="s">
        <v>3259</v>
      </c>
      <c r="M7" t="s">
        <v>3260</v>
      </c>
      <c r="P7" t="s">
        <v>3261</v>
      </c>
      <c r="Q7">
        <v>42</v>
      </c>
      <c r="R7">
        <v>62</v>
      </c>
    </row>
    <row r="8" spans="1:27" x14ac:dyDescent="0.25">
      <c r="B8" s="4" t="s">
        <v>3262</v>
      </c>
      <c r="C8" t="s">
        <v>453</v>
      </c>
      <c r="D8" t="s">
        <v>3255</v>
      </c>
      <c r="E8" s="4" t="s">
        <v>3256</v>
      </c>
      <c r="F8" s="76" t="s">
        <v>3263</v>
      </c>
      <c r="G8" s="4" t="s">
        <v>3264</v>
      </c>
      <c r="H8" t="s">
        <v>778</v>
      </c>
      <c r="I8">
        <v>91866564</v>
      </c>
      <c r="J8" t="s">
        <v>3265</v>
      </c>
      <c r="K8">
        <v>1150</v>
      </c>
      <c r="L8" t="s">
        <v>3259</v>
      </c>
      <c r="M8" t="s">
        <v>3266</v>
      </c>
      <c r="P8" t="s">
        <v>3261</v>
      </c>
      <c r="Q8">
        <v>42</v>
      </c>
      <c r="R8">
        <v>78</v>
      </c>
    </row>
    <row r="9" spans="1:27" x14ac:dyDescent="0.25">
      <c r="B9" s="4" t="s">
        <v>3267</v>
      </c>
      <c r="C9" t="s">
        <v>453</v>
      </c>
      <c r="D9" t="s">
        <v>3255</v>
      </c>
      <c r="E9" s="4" t="s">
        <v>3256</v>
      </c>
      <c r="F9" s="76">
        <v>3</v>
      </c>
      <c r="G9" s="4" t="s">
        <v>3268</v>
      </c>
      <c r="H9" t="s">
        <v>778</v>
      </c>
      <c r="I9" t="s">
        <v>799</v>
      </c>
      <c r="J9" t="s">
        <v>3269</v>
      </c>
      <c r="K9">
        <v>1519</v>
      </c>
      <c r="L9" t="s">
        <v>3259</v>
      </c>
      <c r="M9" t="s">
        <v>3270</v>
      </c>
      <c r="P9" t="s">
        <v>3261</v>
      </c>
      <c r="Q9">
        <v>42</v>
      </c>
      <c r="R9">
        <v>82</v>
      </c>
    </row>
    <row r="10" spans="1:27" x14ac:dyDescent="0.25">
      <c r="B10" s="4" t="s">
        <v>3271</v>
      </c>
      <c r="C10" t="s">
        <v>3272</v>
      </c>
      <c r="D10" t="s">
        <v>3255</v>
      </c>
      <c r="E10" s="4" t="s">
        <v>3256</v>
      </c>
      <c r="F10" s="76" t="s">
        <v>3257</v>
      </c>
      <c r="G10" t="s">
        <v>3257</v>
      </c>
      <c r="H10" t="s">
        <v>778</v>
      </c>
      <c r="I10" t="s">
        <v>799</v>
      </c>
      <c r="J10" t="s">
        <v>3258</v>
      </c>
      <c r="K10">
        <v>1050</v>
      </c>
      <c r="L10" t="s">
        <v>3259</v>
      </c>
      <c r="M10" t="s">
        <v>3260</v>
      </c>
      <c r="P10" t="s">
        <v>3261</v>
      </c>
      <c r="Q10">
        <v>42</v>
      </c>
      <c r="R10">
        <v>62</v>
      </c>
    </row>
    <row r="11" spans="1:27" x14ac:dyDescent="0.25">
      <c r="B11" s="4" t="s">
        <v>3273</v>
      </c>
      <c r="C11" t="s">
        <v>3272</v>
      </c>
      <c r="D11" t="s">
        <v>3255</v>
      </c>
      <c r="E11" s="4" t="s">
        <v>3256</v>
      </c>
      <c r="F11" s="76" t="s">
        <v>3263</v>
      </c>
      <c r="G11" s="4" t="s">
        <v>3264</v>
      </c>
      <c r="H11" t="s">
        <v>778</v>
      </c>
      <c r="I11">
        <v>91864894</v>
      </c>
      <c r="J11" t="s">
        <v>3265</v>
      </c>
      <c r="K11">
        <v>1150</v>
      </c>
      <c r="L11" t="s">
        <v>3259</v>
      </c>
      <c r="M11" t="s">
        <v>3266</v>
      </c>
      <c r="P11" t="s">
        <v>3261</v>
      </c>
      <c r="Q11">
        <v>42</v>
      </c>
      <c r="R11">
        <v>78</v>
      </c>
    </row>
    <row r="12" spans="1:27" x14ac:dyDescent="0.25">
      <c r="B12" s="4" t="s">
        <v>3274</v>
      </c>
      <c r="C12" t="s">
        <v>3272</v>
      </c>
      <c r="D12" t="s">
        <v>3255</v>
      </c>
      <c r="E12" s="4" t="s">
        <v>3256</v>
      </c>
      <c r="F12" s="76">
        <v>3</v>
      </c>
      <c r="G12" s="4" t="s">
        <v>3268</v>
      </c>
      <c r="H12" t="s">
        <v>778</v>
      </c>
      <c r="I12" s="4" t="s">
        <v>799</v>
      </c>
      <c r="J12" t="s">
        <v>3269</v>
      </c>
      <c r="K12">
        <v>1519</v>
      </c>
      <c r="L12" t="s">
        <v>3259</v>
      </c>
      <c r="M12" t="s">
        <v>3270</v>
      </c>
      <c r="P12" t="s">
        <v>3261</v>
      </c>
      <c r="Q12">
        <v>42</v>
      </c>
      <c r="R12">
        <v>82</v>
      </c>
    </row>
    <row r="13" spans="1:27" x14ac:dyDescent="0.25">
      <c r="B13" s="4" t="s">
        <v>3275</v>
      </c>
      <c r="C13" t="s">
        <v>3276</v>
      </c>
      <c r="D13" t="s">
        <v>3255</v>
      </c>
      <c r="E13" s="4" t="s">
        <v>3256</v>
      </c>
      <c r="F13" s="76" t="s">
        <v>3257</v>
      </c>
      <c r="G13" t="s">
        <v>3257</v>
      </c>
      <c r="H13" t="s">
        <v>778</v>
      </c>
      <c r="I13">
        <v>91867075</v>
      </c>
      <c r="J13" t="s">
        <v>3258</v>
      </c>
      <c r="K13">
        <v>1050</v>
      </c>
      <c r="L13" t="s">
        <v>3259</v>
      </c>
      <c r="M13" t="s">
        <v>3260</v>
      </c>
      <c r="P13" t="s">
        <v>3261</v>
      </c>
      <c r="Q13">
        <v>42</v>
      </c>
      <c r="R13">
        <v>62</v>
      </c>
    </row>
    <row r="14" spans="1:27" x14ac:dyDescent="0.25">
      <c r="B14" s="4" t="s">
        <v>3277</v>
      </c>
      <c r="C14" t="s">
        <v>3276</v>
      </c>
      <c r="D14" t="s">
        <v>3255</v>
      </c>
      <c r="E14" s="4" t="s">
        <v>3256</v>
      </c>
      <c r="F14" s="76" t="s">
        <v>3263</v>
      </c>
      <c r="G14" s="4" t="s">
        <v>3264</v>
      </c>
      <c r="H14" t="s">
        <v>778</v>
      </c>
      <c r="I14">
        <v>91864894</v>
      </c>
      <c r="J14" t="s">
        <v>3265</v>
      </c>
      <c r="K14">
        <v>1150</v>
      </c>
      <c r="L14" t="s">
        <v>3259</v>
      </c>
      <c r="M14" t="s">
        <v>3266</v>
      </c>
      <c r="P14" t="s">
        <v>3261</v>
      </c>
      <c r="Q14">
        <v>42</v>
      </c>
      <c r="R14">
        <v>78</v>
      </c>
    </row>
    <row r="15" spans="1:27" x14ac:dyDescent="0.25">
      <c r="B15" s="4" t="s">
        <v>3278</v>
      </c>
      <c r="C15" t="s">
        <v>3276</v>
      </c>
      <c r="D15" t="s">
        <v>3255</v>
      </c>
      <c r="E15" s="4" t="s">
        <v>3256</v>
      </c>
      <c r="F15" s="76">
        <v>3</v>
      </c>
      <c r="G15" s="4" t="s">
        <v>3268</v>
      </c>
      <c r="H15" t="s">
        <v>778</v>
      </c>
      <c r="I15" s="4" t="s">
        <v>799</v>
      </c>
      <c r="J15" t="s">
        <v>3269</v>
      </c>
      <c r="K15">
        <v>1519</v>
      </c>
      <c r="L15" t="s">
        <v>3259</v>
      </c>
      <c r="M15" t="s">
        <v>3270</v>
      </c>
      <c r="P15" t="s">
        <v>3261</v>
      </c>
      <c r="Q15">
        <v>42</v>
      </c>
      <c r="R15">
        <v>82</v>
      </c>
    </row>
    <row r="16" spans="1:27" x14ac:dyDescent="0.25">
      <c r="B16" s="4" t="s">
        <v>3279</v>
      </c>
      <c r="C16" t="s">
        <v>3280</v>
      </c>
      <c r="D16" t="s">
        <v>3255</v>
      </c>
      <c r="E16" s="4" t="s">
        <v>3256</v>
      </c>
      <c r="F16" s="76" t="s">
        <v>3257</v>
      </c>
      <c r="G16" t="s">
        <v>3257</v>
      </c>
      <c r="H16" t="s">
        <v>778</v>
      </c>
      <c r="I16" t="s">
        <v>799</v>
      </c>
      <c r="J16" t="s">
        <v>3258</v>
      </c>
      <c r="K16">
        <v>1050</v>
      </c>
      <c r="L16" t="s">
        <v>3259</v>
      </c>
      <c r="M16" t="s">
        <v>3260</v>
      </c>
      <c r="P16" t="s">
        <v>3261</v>
      </c>
      <c r="Q16">
        <v>42</v>
      </c>
      <c r="R16">
        <v>62</v>
      </c>
    </row>
    <row r="17" spans="2:18" x14ac:dyDescent="0.25">
      <c r="B17" s="4" t="s">
        <v>3281</v>
      </c>
      <c r="C17" t="s">
        <v>3280</v>
      </c>
      <c r="D17" t="s">
        <v>3255</v>
      </c>
      <c r="E17" s="4" t="s">
        <v>3256</v>
      </c>
      <c r="F17" s="76">
        <v>3</v>
      </c>
      <c r="G17" s="4" t="s">
        <v>3282</v>
      </c>
      <c r="H17" t="s">
        <v>778</v>
      </c>
      <c r="I17" s="4" t="s">
        <v>799</v>
      </c>
      <c r="J17" t="s">
        <v>3283</v>
      </c>
      <c r="K17">
        <v>1128</v>
      </c>
      <c r="L17" t="s">
        <v>3259</v>
      </c>
      <c r="M17" t="s">
        <v>3284</v>
      </c>
      <c r="P17" t="s">
        <v>3285</v>
      </c>
      <c r="Q17">
        <v>14</v>
      </c>
      <c r="R17">
        <v>87</v>
      </c>
    </row>
    <row r="18" spans="2:18" x14ac:dyDescent="0.25">
      <c r="B18" s="4" t="s">
        <v>3286</v>
      </c>
      <c r="C18" t="s">
        <v>3280</v>
      </c>
      <c r="D18" t="s">
        <v>3255</v>
      </c>
      <c r="E18" s="4" t="s">
        <v>3256</v>
      </c>
      <c r="F18" s="76" t="s">
        <v>3287</v>
      </c>
      <c r="G18" s="4" t="s">
        <v>3288</v>
      </c>
      <c r="H18" t="s">
        <v>778</v>
      </c>
      <c r="I18" s="4" t="s">
        <v>799</v>
      </c>
      <c r="J18" t="s">
        <v>3289</v>
      </c>
      <c r="K18">
        <v>1226</v>
      </c>
      <c r="L18" t="s">
        <v>3259</v>
      </c>
      <c r="M18" t="s">
        <v>3290</v>
      </c>
      <c r="P18" t="s">
        <v>3261</v>
      </c>
      <c r="Q18">
        <v>42</v>
      </c>
      <c r="R18">
        <v>112</v>
      </c>
    </row>
    <row r="19" spans="2:18" x14ac:dyDescent="0.25">
      <c r="B19" s="4" t="s">
        <v>3291</v>
      </c>
      <c r="C19" t="s">
        <v>3280</v>
      </c>
      <c r="D19" t="s">
        <v>3255</v>
      </c>
      <c r="E19" s="4" t="s">
        <v>3256</v>
      </c>
      <c r="F19" s="76">
        <v>5</v>
      </c>
      <c r="G19" s="4" t="s">
        <v>3292</v>
      </c>
      <c r="H19" t="s">
        <v>778</v>
      </c>
      <c r="I19" s="4" t="s">
        <v>799</v>
      </c>
      <c r="J19" t="s">
        <v>3293</v>
      </c>
      <c r="K19">
        <v>3020</v>
      </c>
      <c r="L19" t="s">
        <v>3259</v>
      </c>
      <c r="M19" t="s">
        <v>3294</v>
      </c>
      <c r="P19" t="s">
        <v>3261</v>
      </c>
      <c r="Q19">
        <v>42</v>
      </c>
      <c r="R19">
        <v>107</v>
      </c>
    </row>
    <row r="20" spans="2:18" x14ac:dyDescent="0.25">
      <c r="B20" s="4" t="s">
        <v>3295</v>
      </c>
      <c r="C20" t="s">
        <v>3280</v>
      </c>
      <c r="D20" t="s">
        <v>3255</v>
      </c>
      <c r="E20" s="4" t="s">
        <v>3256</v>
      </c>
      <c r="F20" s="76">
        <v>5</v>
      </c>
      <c r="G20" s="4" t="s">
        <v>3296</v>
      </c>
      <c r="H20" t="s">
        <v>778</v>
      </c>
      <c r="I20" s="4" t="s">
        <v>799</v>
      </c>
      <c r="J20" t="s">
        <v>3297</v>
      </c>
      <c r="K20">
        <v>2962</v>
      </c>
      <c r="L20" t="s">
        <v>3259</v>
      </c>
      <c r="M20" t="s">
        <v>3298</v>
      </c>
      <c r="P20" t="s">
        <v>3261</v>
      </c>
      <c r="Q20">
        <v>42</v>
      </c>
      <c r="R20">
        <v>124</v>
      </c>
    </row>
    <row r="21" spans="2:18" x14ac:dyDescent="0.25">
      <c r="B21" s="4" t="s">
        <v>3299</v>
      </c>
      <c r="C21" t="s">
        <v>3280</v>
      </c>
      <c r="D21" t="s">
        <v>3255</v>
      </c>
      <c r="E21" s="4" t="s">
        <v>3256</v>
      </c>
      <c r="F21" s="76">
        <v>6</v>
      </c>
      <c r="G21" s="4" t="s">
        <v>3300</v>
      </c>
      <c r="H21" t="s">
        <v>778</v>
      </c>
      <c r="I21" s="4" t="s">
        <v>799</v>
      </c>
      <c r="J21" t="s">
        <v>3301</v>
      </c>
      <c r="K21">
        <v>2799</v>
      </c>
      <c r="L21" t="s">
        <v>3259</v>
      </c>
      <c r="M21" t="s">
        <v>3302</v>
      </c>
      <c r="P21" t="s">
        <v>3261</v>
      </c>
      <c r="Q21">
        <v>42</v>
      </c>
      <c r="R21">
        <v>128</v>
      </c>
    </row>
    <row r="22" spans="2:18" x14ac:dyDescent="0.25">
      <c r="B22" s="4" t="s">
        <v>3303</v>
      </c>
      <c r="C22" t="s">
        <v>3280</v>
      </c>
      <c r="D22" t="s">
        <v>3255</v>
      </c>
      <c r="E22" s="4" t="s">
        <v>3256</v>
      </c>
      <c r="F22" s="76">
        <v>6</v>
      </c>
      <c r="G22" s="4" t="s">
        <v>3304</v>
      </c>
      <c r="H22" t="s">
        <v>778</v>
      </c>
      <c r="I22" s="4" t="s">
        <v>799</v>
      </c>
      <c r="J22" t="s">
        <v>3305</v>
      </c>
      <c r="K22">
        <v>1894</v>
      </c>
      <c r="L22" t="s">
        <v>3259</v>
      </c>
      <c r="M22" t="s">
        <v>3306</v>
      </c>
      <c r="P22" t="s">
        <v>3261</v>
      </c>
      <c r="Q22">
        <v>42</v>
      </c>
      <c r="R22">
        <v>131</v>
      </c>
    </row>
    <row r="23" spans="2:18" x14ac:dyDescent="0.25">
      <c r="B23" s="4" t="s">
        <v>3307</v>
      </c>
      <c r="C23" t="s">
        <v>3280</v>
      </c>
      <c r="D23" t="s">
        <v>3255</v>
      </c>
      <c r="E23" s="4" t="s">
        <v>3256</v>
      </c>
      <c r="F23" s="76" t="s">
        <v>3308</v>
      </c>
      <c r="G23" s="4" t="s">
        <v>3309</v>
      </c>
      <c r="H23" t="s">
        <v>778</v>
      </c>
      <c r="I23">
        <v>91866743</v>
      </c>
      <c r="J23" t="s">
        <v>3310</v>
      </c>
      <c r="K23">
        <v>1960</v>
      </c>
      <c r="L23" t="s">
        <v>3259</v>
      </c>
      <c r="M23" t="s">
        <v>3311</v>
      </c>
      <c r="P23" t="s">
        <v>3261</v>
      </c>
      <c r="Q23">
        <v>42</v>
      </c>
      <c r="R23">
        <v>89</v>
      </c>
    </row>
    <row r="24" spans="2:18" x14ac:dyDescent="0.25">
      <c r="B24" s="4" t="s">
        <v>3312</v>
      </c>
      <c r="C24" t="s">
        <v>3280</v>
      </c>
      <c r="D24" t="s">
        <v>3255</v>
      </c>
      <c r="E24" s="4" t="s">
        <v>3256</v>
      </c>
      <c r="F24" s="76" t="s">
        <v>3287</v>
      </c>
      <c r="G24" s="4" t="s">
        <v>3313</v>
      </c>
      <c r="H24" t="s">
        <v>778</v>
      </c>
      <c r="I24" s="4" t="s">
        <v>799</v>
      </c>
      <c r="J24" t="s">
        <v>3314</v>
      </c>
      <c r="K24">
        <v>1985</v>
      </c>
      <c r="L24" t="s">
        <v>3259</v>
      </c>
      <c r="M24" t="s">
        <v>3315</v>
      </c>
      <c r="P24" t="s">
        <v>3261</v>
      </c>
      <c r="Q24">
        <v>42</v>
      </c>
      <c r="R24">
        <v>106</v>
      </c>
    </row>
    <row r="25" spans="2:18" x14ac:dyDescent="0.25">
      <c r="B25" s="4" t="s">
        <v>3316</v>
      </c>
      <c r="C25" t="s">
        <v>3280</v>
      </c>
      <c r="D25" t="s">
        <v>3255</v>
      </c>
      <c r="E25" s="4" t="s">
        <v>3256</v>
      </c>
      <c r="F25" s="76" t="s">
        <v>3317</v>
      </c>
      <c r="G25" s="4" t="s">
        <v>3318</v>
      </c>
      <c r="H25" t="s">
        <v>778</v>
      </c>
      <c r="I25" s="4" t="s">
        <v>799</v>
      </c>
      <c r="J25" t="s">
        <v>3319</v>
      </c>
      <c r="K25">
        <v>2256</v>
      </c>
      <c r="L25" t="s">
        <v>3259</v>
      </c>
      <c r="M25" t="s">
        <v>3320</v>
      </c>
      <c r="P25" t="s">
        <v>3261</v>
      </c>
      <c r="Q25">
        <v>42</v>
      </c>
      <c r="R25">
        <v>122</v>
      </c>
    </row>
    <row r="26" spans="2:18" x14ac:dyDescent="0.25">
      <c r="B26" s="4" t="s">
        <v>3321</v>
      </c>
      <c r="C26" t="s">
        <v>3280</v>
      </c>
      <c r="D26" t="s">
        <v>3255</v>
      </c>
      <c r="E26" s="4" t="s">
        <v>3256</v>
      </c>
      <c r="F26" s="76" t="s">
        <v>3322</v>
      </c>
      <c r="G26" s="4" t="s">
        <v>3323</v>
      </c>
      <c r="H26" t="s">
        <v>778</v>
      </c>
      <c r="I26" s="4" t="s">
        <v>799</v>
      </c>
      <c r="J26" t="s">
        <v>3324</v>
      </c>
      <c r="K26">
        <v>2392</v>
      </c>
      <c r="L26" t="s">
        <v>3259</v>
      </c>
      <c r="M26" t="s">
        <v>3325</v>
      </c>
      <c r="P26" t="s">
        <v>3326</v>
      </c>
      <c r="Q26">
        <v>84</v>
      </c>
      <c r="R26">
        <v>144</v>
      </c>
    </row>
    <row r="27" spans="2:18" x14ac:dyDescent="0.25">
      <c r="B27" s="4" t="s">
        <v>3327</v>
      </c>
      <c r="C27" t="s">
        <v>3328</v>
      </c>
      <c r="D27" t="s">
        <v>3255</v>
      </c>
      <c r="E27" s="4" t="s">
        <v>3256</v>
      </c>
      <c r="F27" s="76" t="s">
        <v>3257</v>
      </c>
      <c r="G27" t="s">
        <v>3257</v>
      </c>
      <c r="H27" t="s">
        <v>778</v>
      </c>
      <c r="I27">
        <v>91867076</v>
      </c>
      <c r="J27" t="s">
        <v>3258</v>
      </c>
      <c r="K27">
        <v>1050</v>
      </c>
      <c r="L27" t="s">
        <v>3259</v>
      </c>
      <c r="M27" t="s">
        <v>3260</v>
      </c>
      <c r="P27" t="s">
        <v>3261</v>
      </c>
      <c r="Q27">
        <v>42</v>
      </c>
      <c r="R27">
        <v>62</v>
      </c>
    </row>
    <row r="28" spans="2:18" x14ac:dyDescent="0.25">
      <c r="B28" s="4" t="s">
        <v>3329</v>
      </c>
      <c r="C28" t="s">
        <v>3328</v>
      </c>
      <c r="D28" t="s">
        <v>3255</v>
      </c>
      <c r="E28" s="4" t="s">
        <v>3256</v>
      </c>
      <c r="F28" s="76" t="s">
        <v>3308</v>
      </c>
      <c r="G28" s="4" t="s">
        <v>3330</v>
      </c>
      <c r="H28" t="s">
        <v>778</v>
      </c>
      <c r="I28">
        <v>91864623</v>
      </c>
      <c r="J28" t="s">
        <v>3331</v>
      </c>
      <c r="K28">
        <v>1171</v>
      </c>
      <c r="L28" t="s">
        <v>3259</v>
      </c>
      <c r="M28" t="s">
        <v>3332</v>
      </c>
      <c r="P28" t="s">
        <v>3261</v>
      </c>
      <c r="Q28">
        <v>42</v>
      </c>
      <c r="R28">
        <v>91</v>
      </c>
    </row>
    <row r="29" spans="2:18" x14ac:dyDescent="0.25">
      <c r="B29" s="4" t="s">
        <v>3333</v>
      </c>
      <c r="C29" t="s">
        <v>3328</v>
      </c>
      <c r="D29" t="s">
        <v>3255</v>
      </c>
      <c r="E29" s="4" t="s">
        <v>3256</v>
      </c>
      <c r="F29" s="76" t="s">
        <v>3287</v>
      </c>
      <c r="G29" s="4" t="s">
        <v>3313</v>
      </c>
      <c r="H29" t="s">
        <v>778</v>
      </c>
      <c r="I29">
        <v>91864349</v>
      </c>
      <c r="J29" t="s">
        <v>3314</v>
      </c>
      <c r="K29">
        <v>1985</v>
      </c>
      <c r="L29" t="s">
        <v>3259</v>
      </c>
      <c r="M29" t="s">
        <v>3315</v>
      </c>
      <c r="P29" t="s">
        <v>3261</v>
      </c>
      <c r="Q29">
        <v>42</v>
      </c>
      <c r="R29">
        <v>106</v>
      </c>
    </row>
    <row r="30" spans="2:18" x14ac:dyDescent="0.25">
      <c r="B30" s="4" t="s">
        <v>3334</v>
      </c>
      <c r="C30" t="s">
        <v>3328</v>
      </c>
      <c r="D30" t="s">
        <v>3335</v>
      </c>
      <c r="E30" s="4" t="s">
        <v>3336</v>
      </c>
      <c r="F30" s="76">
        <v>6</v>
      </c>
      <c r="G30" s="4" t="s">
        <v>3300</v>
      </c>
      <c r="H30" t="s">
        <v>778</v>
      </c>
      <c r="I30">
        <v>91864633</v>
      </c>
      <c r="J30" t="s">
        <v>3337</v>
      </c>
      <c r="K30">
        <v>4024</v>
      </c>
      <c r="L30" t="s">
        <v>3259</v>
      </c>
      <c r="M30" t="s">
        <v>3338</v>
      </c>
      <c r="P30" t="s">
        <v>3261</v>
      </c>
      <c r="Q30">
        <v>42</v>
      </c>
      <c r="R30">
        <v>191</v>
      </c>
    </row>
    <row r="31" spans="2:18" x14ac:dyDescent="0.25">
      <c r="B31" s="4" t="s">
        <v>3339</v>
      </c>
      <c r="C31" t="s">
        <v>3340</v>
      </c>
      <c r="D31" t="s">
        <v>3255</v>
      </c>
      <c r="E31" s="4" t="s">
        <v>3256</v>
      </c>
      <c r="F31" s="76" t="s">
        <v>3257</v>
      </c>
      <c r="G31" t="s">
        <v>3257</v>
      </c>
      <c r="H31" t="s">
        <v>778</v>
      </c>
      <c r="I31">
        <v>91867077</v>
      </c>
      <c r="J31" t="s">
        <v>3258</v>
      </c>
      <c r="K31">
        <v>1050</v>
      </c>
      <c r="L31" t="s">
        <v>3259</v>
      </c>
      <c r="M31" t="s">
        <v>3260</v>
      </c>
      <c r="P31" t="s">
        <v>3261</v>
      </c>
      <c r="Q31">
        <v>42</v>
      </c>
      <c r="R31">
        <v>62</v>
      </c>
    </row>
    <row r="32" spans="2:18" x14ac:dyDescent="0.25">
      <c r="B32" s="4" t="s">
        <v>3341</v>
      </c>
      <c r="C32" t="s">
        <v>3340</v>
      </c>
      <c r="D32" t="s">
        <v>3255</v>
      </c>
      <c r="E32" s="4" t="s">
        <v>3256</v>
      </c>
      <c r="F32" s="76">
        <v>4</v>
      </c>
      <c r="G32" s="4" t="s">
        <v>3342</v>
      </c>
      <c r="H32" t="s">
        <v>778</v>
      </c>
      <c r="I32" s="4" t="s">
        <v>799</v>
      </c>
      <c r="J32" t="s">
        <v>3343</v>
      </c>
      <c r="K32">
        <v>1166</v>
      </c>
      <c r="L32" t="s">
        <v>3259</v>
      </c>
      <c r="M32" t="s">
        <v>3344</v>
      </c>
      <c r="P32" t="s">
        <v>3285</v>
      </c>
      <c r="Q32">
        <v>14</v>
      </c>
      <c r="R32">
        <v>106</v>
      </c>
    </row>
    <row r="33" spans="2:18" x14ac:dyDescent="0.25">
      <c r="B33" s="4" t="s">
        <v>3345</v>
      </c>
      <c r="C33" t="s">
        <v>3340</v>
      </c>
      <c r="D33" t="s">
        <v>3255</v>
      </c>
      <c r="E33" s="4" t="s">
        <v>3256</v>
      </c>
      <c r="F33" s="76" t="s">
        <v>3287</v>
      </c>
      <c r="G33" s="4" t="s">
        <v>3288</v>
      </c>
      <c r="H33" t="s">
        <v>778</v>
      </c>
      <c r="I33" s="4">
        <v>91864624</v>
      </c>
      <c r="J33" t="s">
        <v>3289</v>
      </c>
      <c r="K33">
        <v>1226</v>
      </c>
      <c r="L33" t="s">
        <v>3259</v>
      </c>
      <c r="M33" t="s">
        <v>3290</v>
      </c>
      <c r="P33" t="s">
        <v>3261</v>
      </c>
      <c r="Q33">
        <v>42</v>
      </c>
      <c r="R33">
        <v>112</v>
      </c>
    </row>
    <row r="34" spans="2:18" x14ac:dyDescent="0.25">
      <c r="B34" s="4" t="s">
        <v>3346</v>
      </c>
      <c r="C34" t="s">
        <v>3340</v>
      </c>
      <c r="D34" t="s">
        <v>3255</v>
      </c>
      <c r="E34" s="4" t="s">
        <v>3256</v>
      </c>
      <c r="F34" s="76">
        <v>5</v>
      </c>
      <c r="G34" s="4" t="s">
        <v>3296</v>
      </c>
      <c r="H34" t="s">
        <v>778</v>
      </c>
      <c r="I34" s="4">
        <v>91849089</v>
      </c>
      <c r="J34" t="s">
        <v>3297</v>
      </c>
      <c r="K34">
        <v>2962</v>
      </c>
      <c r="L34" t="s">
        <v>3259</v>
      </c>
      <c r="M34" t="s">
        <v>3298</v>
      </c>
      <c r="P34" t="s">
        <v>3261</v>
      </c>
      <c r="Q34">
        <v>42</v>
      </c>
      <c r="R34">
        <v>124</v>
      </c>
    </row>
    <row r="35" spans="2:18" x14ac:dyDescent="0.25">
      <c r="B35" s="4" t="s">
        <v>3347</v>
      </c>
      <c r="C35" t="s">
        <v>3340</v>
      </c>
      <c r="D35" t="s">
        <v>3255</v>
      </c>
      <c r="E35" s="4" t="s">
        <v>3256</v>
      </c>
      <c r="F35" s="76">
        <v>6</v>
      </c>
      <c r="G35" s="4" t="s">
        <v>3304</v>
      </c>
      <c r="H35" t="s">
        <v>778</v>
      </c>
      <c r="I35" s="4">
        <v>91864294</v>
      </c>
      <c r="J35" t="s">
        <v>3305</v>
      </c>
      <c r="K35">
        <v>1894</v>
      </c>
      <c r="L35" t="s">
        <v>3259</v>
      </c>
      <c r="M35" t="s">
        <v>3306</v>
      </c>
      <c r="P35" t="s">
        <v>3261</v>
      </c>
      <c r="Q35">
        <v>42</v>
      </c>
      <c r="R35">
        <v>131</v>
      </c>
    </row>
    <row r="36" spans="2:18" x14ac:dyDescent="0.25">
      <c r="B36" s="4" t="s">
        <v>3348</v>
      </c>
      <c r="C36" t="s">
        <v>3340</v>
      </c>
      <c r="D36" t="s">
        <v>3255</v>
      </c>
      <c r="E36" s="4" t="s">
        <v>3256</v>
      </c>
      <c r="F36" s="76">
        <v>8</v>
      </c>
      <c r="G36" s="4" t="s">
        <v>3349</v>
      </c>
      <c r="H36" t="s">
        <v>778</v>
      </c>
      <c r="I36" s="4">
        <v>91864627</v>
      </c>
      <c r="J36" t="s">
        <v>3350</v>
      </c>
      <c r="K36">
        <v>2962</v>
      </c>
      <c r="L36" t="s">
        <v>3259</v>
      </c>
      <c r="M36" t="s">
        <v>3351</v>
      </c>
      <c r="P36" t="s">
        <v>3261</v>
      </c>
      <c r="Q36">
        <v>42</v>
      </c>
      <c r="R36">
        <v>150</v>
      </c>
    </row>
    <row r="37" spans="2:18" x14ac:dyDescent="0.25">
      <c r="B37" s="4" t="s">
        <v>3352</v>
      </c>
      <c r="C37" t="s">
        <v>3340</v>
      </c>
      <c r="D37" t="s">
        <v>3255</v>
      </c>
      <c r="E37" s="4" t="s">
        <v>3256</v>
      </c>
      <c r="F37" s="76" t="s">
        <v>3317</v>
      </c>
      <c r="G37" s="4" t="s">
        <v>3318</v>
      </c>
      <c r="H37" t="s">
        <v>778</v>
      </c>
      <c r="I37" s="4">
        <v>91864625</v>
      </c>
      <c r="J37" t="s">
        <v>3319</v>
      </c>
      <c r="K37">
        <v>2256</v>
      </c>
      <c r="L37" t="s">
        <v>3259</v>
      </c>
      <c r="M37" t="s">
        <v>3320</v>
      </c>
      <c r="P37" t="s">
        <v>3261</v>
      </c>
      <c r="Q37">
        <v>42</v>
      </c>
      <c r="R37">
        <v>122</v>
      </c>
    </row>
    <row r="38" spans="2:18" x14ac:dyDescent="0.25">
      <c r="B38" s="4" t="s">
        <v>3353</v>
      </c>
      <c r="C38" t="s">
        <v>3340</v>
      </c>
      <c r="D38" t="s">
        <v>3255</v>
      </c>
      <c r="E38" s="4" t="s">
        <v>3256</v>
      </c>
      <c r="F38" s="76" t="s">
        <v>3322</v>
      </c>
      <c r="G38" s="4" t="s">
        <v>3323</v>
      </c>
      <c r="H38" t="s">
        <v>778</v>
      </c>
      <c r="I38" s="4">
        <v>91864626</v>
      </c>
      <c r="J38" t="s">
        <v>3324</v>
      </c>
      <c r="K38">
        <v>2392</v>
      </c>
      <c r="L38" t="s">
        <v>3259</v>
      </c>
      <c r="M38" t="s">
        <v>3325</v>
      </c>
      <c r="P38" t="s">
        <v>3326</v>
      </c>
      <c r="Q38">
        <v>84</v>
      </c>
      <c r="R38">
        <v>144</v>
      </c>
    </row>
    <row r="39" spans="2:18" x14ac:dyDescent="0.25">
      <c r="B39" s="4" t="s">
        <v>3354</v>
      </c>
      <c r="C39" t="s">
        <v>3355</v>
      </c>
      <c r="D39" t="s">
        <v>3255</v>
      </c>
      <c r="E39" s="4" t="s">
        <v>3256</v>
      </c>
      <c r="F39" s="76" t="s">
        <v>3257</v>
      </c>
      <c r="G39" t="s">
        <v>3257</v>
      </c>
      <c r="H39" t="s">
        <v>778</v>
      </c>
      <c r="I39" t="s">
        <v>799</v>
      </c>
      <c r="J39" t="s">
        <v>3258</v>
      </c>
      <c r="K39">
        <v>1050</v>
      </c>
      <c r="L39" t="s">
        <v>3259</v>
      </c>
      <c r="M39" t="s">
        <v>3260</v>
      </c>
      <c r="P39" t="s">
        <v>3261</v>
      </c>
      <c r="Q39">
        <v>42</v>
      </c>
      <c r="R39">
        <v>62</v>
      </c>
    </row>
    <row r="40" spans="2:18" x14ac:dyDescent="0.25">
      <c r="B40" s="4" t="s">
        <v>3356</v>
      </c>
      <c r="C40" t="s">
        <v>3357</v>
      </c>
      <c r="D40" t="s">
        <v>3335</v>
      </c>
      <c r="E40" s="4" t="s">
        <v>3336</v>
      </c>
      <c r="F40" s="76" t="s">
        <v>3257</v>
      </c>
      <c r="G40" t="s">
        <v>3257</v>
      </c>
      <c r="H40" t="s">
        <v>778</v>
      </c>
      <c r="I40" s="2" t="s">
        <v>799</v>
      </c>
      <c r="J40" t="s">
        <v>3358</v>
      </c>
      <c r="K40">
        <v>2275</v>
      </c>
      <c r="L40" t="s">
        <v>3259</v>
      </c>
      <c r="M40" t="s">
        <v>3359</v>
      </c>
      <c r="P40" t="s">
        <v>3261</v>
      </c>
      <c r="Q40">
        <v>42</v>
      </c>
      <c r="R40">
        <v>125</v>
      </c>
    </row>
    <row r="41" spans="2:18" x14ac:dyDescent="0.25">
      <c r="B41" s="4" t="s">
        <v>3360</v>
      </c>
      <c r="C41" t="s">
        <v>3355</v>
      </c>
      <c r="D41" t="s">
        <v>3255</v>
      </c>
      <c r="E41" s="4" t="s">
        <v>3256</v>
      </c>
      <c r="F41" s="76">
        <v>5</v>
      </c>
      <c r="G41" s="4" t="s">
        <v>3361</v>
      </c>
      <c r="H41" t="s">
        <v>778</v>
      </c>
      <c r="I41" s="2" t="s">
        <v>799</v>
      </c>
      <c r="J41" t="s">
        <v>3362</v>
      </c>
      <c r="K41">
        <v>1270</v>
      </c>
      <c r="L41" t="s">
        <v>3259</v>
      </c>
      <c r="M41" t="s">
        <v>3363</v>
      </c>
      <c r="P41" t="s">
        <v>3261</v>
      </c>
      <c r="Q41">
        <v>42</v>
      </c>
      <c r="R41">
        <v>133</v>
      </c>
    </row>
    <row r="42" spans="2:18" x14ac:dyDescent="0.25">
      <c r="B42" s="4" t="s">
        <v>3364</v>
      </c>
      <c r="C42" t="s">
        <v>3355</v>
      </c>
      <c r="D42" t="s">
        <v>3255</v>
      </c>
      <c r="E42" s="4" t="s">
        <v>3256</v>
      </c>
      <c r="F42" s="76" t="s">
        <v>3317</v>
      </c>
      <c r="G42" s="4" t="s">
        <v>3365</v>
      </c>
      <c r="H42" t="s">
        <v>778</v>
      </c>
      <c r="I42" s="4" t="s">
        <v>799</v>
      </c>
      <c r="J42" t="s">
        <v>3366</v>
      </c>
      <c r="K42">
        <v>1448</v>
      </c>
      <c r="L42" t="s">
        <v>3259</v>
      </c>
      <c r="M42" t="s">
        <v>3367</v>
      </c>
      <c r="P42" t="s">
        <v>3261</v>
      </c>
      <c r="Q42">
        <v>42</v>
      </c>
      <c r="R42">
        <v>131</v>
      </c>
    </row>
    <row r="43" spans="2:18" x14ac:dyDescent="0.25">
      <c r="B43" s="4" t="s">
        <v>3368</v>
      </c>
      <c r="C43" t="s">
        <v>3355</v>
      </c>
      <c r="D43" t="s">
        <v>3255</v>
      </c>
      <c r="E43" s="4" t="s">
        <v>3256</v>
      </c>
      <c r="F43" s="76">
        <v>6</v>
      </c>
      <c r="G43" s="4" t="s">
        <v>3369</v>
      </c>
      <c r="H43" t="s">
        <v>778</v>
      </c>
      <c r="I43" s="4" t="s">
        <v>799</v>
      </c>
      <c r="J43" t="s">
        <v>3370</v>
      </c>
      <c r="K43">
        <v>1806</v>
      </c>
      <c r="L43" t="s">
        <v>3259</v>
      </c>
      <c r="M43" t="s">
        <v>3371</v>
      </c>
      <c r="P43" t="s">
        <v>3261</v>
      </c>
      <c r="Q43">
        <v>42</v>
      </c>
      <c r="R43">
        <v>134</v>
      </c>
    </row>
    <row r="44" spans="2:18" x14ac:dyDescent="0.25">
      <c r="B44" s="4" t="s">
        <v>3372</v>
      </c>
      <c r="C44" t="s">
        <v>3355</v>
      </c>
      <c r="D44" t="s">
        <v>3255</v>
      </c>
      <c r="E44" s="4" t="s">
        <v>3256</v>
      </c>
      <c r="F44" s="76">
        <v>8</v>
      </c>
      <c r="G44" s="4" t="s">
        <v>3373</v>
      </c>
      <c r="H44" t="s">
        <v>778</v>
      </c>
      <c r="I44" s="2" t="s">
        <v>799</v>
      </c>
      <c r="J44" t="s">
        <v>3374</v>
      </c>
      <c r="K44">
        <v>2447</v>
      </c>
      <c r="L44" t="s">
        <v>3259</v>
      </c>
      <c r="M44" t="s">
        <v>3375</v>
      </c>
      <c r="P44" t="s">
        <v>3261</v>
      </c>
      <c r="Q44">
        <v>42</v>
      </c>
      <c r="R44">
        <v>152</v>
      </c>
    </row>
    <row r="45" spans="2:18" x14ac:dyDescent="0.25">
      <c r="B45" s="4" t="s">
        <v>3376</v>
      </c>
      <c r="C45" t="s">
        <v>3355</v>
      </c>
      <c r="D45" t="s">
        <v>3255</v>
      </c>
      <c r="E45" s="4" t="s">
        <v>3256</v>
      </c>
      <c r="F45" s="76" t="s">
        <v>3322</v>
      </c>
      <c r="G45" s="4" t="s">
        <v>3377</v>
      </c>
      <c r="H45" t="s">
        <v>778</v>
      </c>
      <c r="I45" s="2" t="s">
        <v>799</v>
      </c>
      <c r="J45" t="s">
        <v>3378</v>
      </c>
      <c r="K45">
        <v>2529</v>
      </c>
      <c r="L45" t="s">
        <v>3259</v>
      </c>
      <c r="M45" t="s">
        <v>3379</v>
      </c>
      <c r="P45" t="s">
        <v>3261</v>
      </c>
      <c r="Q45">
        <v>42</v>
      </c>
      <c r="R45">
        <v>147</v>
      </c>
    </row>
    <row r="46" spans="2:18" x14ac:dyDescent="0.25">
      <c r="B46" s="4" t="s">
        <v>3380</v>
      </c>
      <c r="C46" t="s">
        <v>3357</v>
      </c>
      <c r="D46" t="s">
        <v>3335</v>
      </c>
      <c r="E46" s="4" t="s">
        <v>3336</v>
      </c>
      <c r="F46" s="76" t="s">
        <v>3322</v>
      </c>
      <c r="G46" s="4" t="s">
        <v>3377</v>
      </c>
      <c r="H46" t="s">
        <v>778</v>
      </c>
      <c r="I46" s="2" t="s">
        <v>799</v>
      </c>
      <c r="J46" t="s">
        <v>3381</v>
      </c>
      <c r="K46">
        <v>3754</v>
      </c>
      <c r="L46" t="s">
        <v>3259</v>
      </c>
      <c r="M46" t="s">
        <v>3382</v>
      </c>
      <c r="P46" t="s">
        <v>3326</v>
      </c>
      <c r="Q46">
        <v>84</v>
      </c>
      <c r="R46">
        <v>210</v>
      </c>
    </row>
    <row r="47" spans="2:18" x14ac:dyDescent="0.25">
      <c r="B47" s="4" t="s">
        <v>3383</v>
      </c>
      <c r="C47" t="s">
        <v>3357</v>
      </c>
      <c r="D47" t="s">
        <v>3384</v>
      </c>
      <c r="E47" s="4" t="s">
        <v>3385</v>
      </c>
      <c r="F47" s="76">
        <v>8</v>
      </c>
      <c r="G47" s="4" t="s">
        <v>3373</v>
      </c>
      <c r="H47" t="s">
        <v>778</v>
      </c>
      <c r="I47" s="2" t="s">
        <v>799</v>
      </c>
      <c r="J47" t="s">
        <v>3386</v>
      </c>
      <c r="K47">
        <v>4467</v>
      </c>
      <c r="L47" t="s">
        <v>3259</v>
      </c>
      <c r="M47" t="s">
        <v>3387</v>
      </c>
      <c r="P47" t="s">
        <v>3261</v>
      </c>
      <c r="Q47">
        <v>42</v>
      </c>
      <c r="R47">
        <v>235</v>
      </c>
    </row>
    <row r="48" spans="2:18" x14ac:dyDescent="0.25">
      <c r="B48" s="4" t="s">
        <v>3388</v>
      </c>
      <c r="C48" t="s">
        <v>3357</v>
      </c>
      <c r="D48" t="s">
        <v>3384</v>
      </c>
      <c r="E48" s="4" t="s">
        <v>3385</v>
      </c>
      <c r="F48" s="76" t="s">
        <v>3322</v>
      </c>
      <c r="G48" s="4" t="s">
        <v>3377</v>
      </c>
      <c r="H48" t="s">
        <v>778</v>
      </c>
      <c r="I48" s="2" t="s">
        <v>799</v>
      </c>
      <c r="J48" t="s">
        <v>3389</v>
      </c>
      <c r="K48">
        <v>4549</v>
      </c>
      <c r="L48" t="s">
        <v>3259</v>
      </c>
      <c r="M48" t="s">
        <v>3390</v>
      </c>
      <c r="P48" t="s">
        <v>3326</v>
      </c>
      <c r="Q48">
        <v>84</v>
      </c>
      <c r="R48">
        <v>230</v>
      </c>
    </row>
    <row r="49" spans="2:18" x14ac:dyDescent="0.25">
      <c r="B49" s="4" t="s">
        <v>3391</v>
      </c>
      <c r="C49" t="s">
        <v>3392</v>
      </c>
      <c r="D49" t="s">
        <v>3255</v>
      </c>
      <c r="E49" s="4" t="s">
        <v>3256</v>
      </c>
      <c r="F49" s="76" t="s">
        <v>3257</v>
      </c>
      <c r="G49" t="s">
        <v>3257</v>
      </c>
      <c r="H49" t="s">
        <v>778</v>
      </c>
      <c r="I49" s="2" t="s">
        <v>799</v>
      </c>
      <c r="J49" t="s">
        <v>3258</v>
      </c>
      <c r="K49">
        <v>1050</v>
      </c>
      <c r="L49" t="s">
        <v>3259</v>
      </c>
      <c r="M49" t="s">
        <v>3260</v>
      </c>
      <c r="P49" t="s">
        <v>3261</v>
      </c>
      <c r="Q49">
        <v>42</v>
      </c>
      <c r="R49">
        <v>62</v>
      </c>
    </row>
    <row r="50" spans="2:18" x14ac:dyDescent="0.25">
      <c r="B50" s="4" t="s">
        <v>3393</v>
      </c>
      <c r="C50" t="s">
        <v>3394</v>
      </c>
      <c r="D50" t="s">
        <v>3335</v>
      </c>
      <c r="E50" s="4" t="s">
        <v>3336</v>
      </c>
      <c r="F50" s="76" t="s">
        <v>3257</v>
      </c>
      <c r="G50" t="s">
        <v>3257</v>
      </c>
      <c r="H50" t="s">
        <v>778</v>
      </c>
      <c r="I50" s="2" t="s">
        <v>799</v>
      </c>
      <c r="J50" t="s">
        <v>3358</v>
      </c>
      <c r="K50">
        <v>2275</v>
      </c>
      <c r="L50" t="s">
        <v>3259</v>
      </c>
      <c r="M50" t="s">
        <v>3359</v>
      </c>
      <c r="P50" t="s">
        <v>3261</v>
      </c>
      <c r="Q50">
        <v>42</v>
      </c>
      <c r="R50">
        <v>125</v>
      </c>
    </row>
    <row r="51" spans="2:18" x14ac:dyDescent="0.25">
      <c r="B51" s="4" t="s">
        <v>3395</v>
      </c>
      <c r="C51" t="s">
        <v>3394</v>
      </c>
      <c r="D51" t="s">
        <v>3384</v>
      </c>
      <c r="E51" s="4" t="s">
        <v>3385</v>
      </c>
      <c r="F51" s="76" t="s">
        <v>3257</v>
      </c>
      <c r="G51" t="s">
        <v>3257</v>
      </c>
      <c r="H51" t="s">
        <v>778</v>
      </c>
      <c r="I51" s="2" t="s">
        <v>799</v>
      </c>
      <c r="J51" t="s">
        <v>3396</v>
      </c>
      <c r="K51">
        <v>3070</v>
      </c>
      <c r="L51" t="s">
        <v>3259</v>
      </c>
      <c r="M51" t="s">
        <v>3397</v>
      </c>
      <c r="P51" t="s">
        <v>3261</v>
      </c>
      <c r="Q51">
        <v>42</v>
      </c>
      <c r="R51">
        <v>145</v>
      </c>
    </row>
    <row r="52" spans="2:18" x14ac:dyDescent="0.25">
      <c r="B52" s="4" t="s">
        <v>3398</v>
      </c>
      <c r="C52" t="s">
        <v>3392</v>
      </c>
      <c r="D52" t="s">
        <v>3255</v>
      </c>
      <c r="E52" s="4" t="s">
        <v>3256</v>
      </c>
      <c r="F52" s="76">
        <v>6</v>
      </c>
      <c r="G52" s="4" t="s">
        <v>3399</v>
      </c>
      <c r="H52" t="s">
        <v>778</v>
      </c>
      <c r="I52">
        <v>91849093</v>
      </c>
      <c r="J52" t="s">
        <v>3400</v>
      </c>
      <c r="K52">
        <v>1373</v>
      </c>
      <c r="L52" t="s">
        <v>3259</v>
      </c>
      <c r="M52" t="s">
        <v>3401</v>
      </c>
      <c r="P52" t="s">
        <v>3261</v>
      </c>
      <c r="Q52">
        <v>42</v>
      </c>
      <c r="R52">
        <v>137</v>
      </c>
    </row>
    <row r="53" spans="2:18" x14ac:dyDescent="0.25">
      <c r="B53" s="4" t="s">
        <v>3402</v>
      </c>
      <c r="C53" t="s">
        <v>3392</v>
      </c>
      <c r="D53" t="s">
        <v>3255</v>
      </c>
      <c r="E53" s="4" t="s">
        <v>3256</v>
      </c>
      <c r="F53" s="76" t="s">
        <v>3322</v>
      </c>
      <c r="G53" s="4" t="s">
        <v>3403</v>
      </c>
      <c r="H53" t="s">
        <v>778</v>
      </c>
      <c r="I53">
        <v>91864631</v>
      </c>
      <c r="J53" t="s">
        <v>3404</v>
      </c>
      <c r="K53">
        <v>1703</v>
      </c>
      <c r="L53" t="s">
        <v>3259</v>
      </c>
      <c r="M53" t="s">
        <v>3405</v>
      </c>
      <c r="P53" t="s">
        <v>3261</v>
      </c>
      <c r="Q53">
        <v>42</v>
      </c>
      <c r="R53">
        <v>150</v>
      </c>
    </row>
    <row r="54" spans="2:18" x14ac:dyDescent="0.25">
      <c r="B54" s="4" t="s">
        <v>3406</v>
      </c>
      <c r="C54" t="s">
        <v>3392</v>
      </c>
      <c r="D54" t="s">
        <v>3255</v>
      </c>
      <c r="E54" s="4" t="s">
        <v>3256</v>
      </c>
      <c r="F54" s="76">
        <v>8</v>
      </c>
      <c r="G54" s="4" t="s">
        <v>3407</v>
      </c>
      <c r="H54" t="s">
        <v>778</v>
      </c>
      <c r="I54">
        <v>91849095</v>
      </c>
      <c r="J54" t="s">
        <v>3408</v>
      </c>
      <c r="K54">
        <v>2078</v>
      </c>
      <c r="L54" t="s">
        <v>3259</v>
      </c>
      <c r="M54" t="s">
        <v>3409</v>
      </c>
      <c r="P54" t="s">
        <v>3261</v>
      </c>
      <c r="Q54">
        <v>42</v>
      </c>
      <c r="R54">
        <v>166</v>
      </c>
    </row>
    <row r="55" spans="2:18" x14ac:dyDescent="0.25">
      <c r="B55" s="4" t="s">
        <v>3410</v>
      </c>
      <c r="C55" t="s">
        <v>3394</v>
      </c>
      <c r="D55" t="s">
        <v>3335</v>
      </c>
      <c r="E55" s="4" t="s">
        <v>3336</v>
      </c>
      <c r="F55" s="76">
        <v>6</v>
      </c>
      <c r="G55" s="4" t="s">
        <v>3399</v>
      </c>
      <c r="H55" t="s">
        <v>778</v>
      </c>
      <c r="I55">
        <v>91849110</v>
      </c>
      <c r="J55" t="s">
        <v>3411</v>
      </c>
      <c r="K55">
        <v>2598</v>
      </c>
      <c r="L55" t="s">
        <v>3259</v>
      </c>
      <c r="M55" t="s">
        <v>3412</v>
      </c>
      <c r="P55" t="s">
        <v>3285</v>
      </c>
      <c r="Q55">
        <v>14</v>
      </c>
      <c r="R55">
        <v>200</v>
      </c>
    </row>
    <row r="56" spans="2:18" x14ac:dyDescent="0.25">
      <c r="B56" s="4" t="s">
        <v>3413</v>
      </c>
      <c r="C56" t="s">
        <v>3394</v>
      </c>
      <c r="D56" t="s">
        <v>3335</v>
      </c>
      <c r="E56" s="4" t="s">
        <v>3336</v>
      </c>
      <c r="F56" s="76" t="s">
        <v>3322</v>
      </c>
      <c r="G56" s="4" t="s">
        <v>3403</v>
      </c>
      <c r="H56" t="s">
        <v>778</v>
      </c>
      <c r="I56">
        <v>91864636</v>
      </c>
      <c r="J56" t="s">
        <v>3414</v>
      </c>
      <c r="K56">
        <v>2928</v>
      </c>
      <c r="L56" t="s">
        <v>3259</v>
      </c>
      <c r="M56" t="s">
        <v>3415</v>
      </c>
      <c r="P56" t="s">
        <v>3261</v>
      </c>
      <c r="Q56">
        <v>42</v>
      </c>
      <c r="R56">
        <v>213</v>
      </c>
    </row>
    <row r="57" spans="2:18" x14ac:dyDescent="0.25">
      <c r="B57" s="4" t="s">
        <v>3416</v>
      </c>
      <c r="C57" t="s">
        <v>3394</v>
      </c>
      <c r="D57" t="s">
        <v>3335</v>
      </c>
      <c r="E57" s="4" t="s">
        <v>3336</v>
      </c>
      <c r="F57" s="76">
        <v>8</v>
      </c>
      <c r="G57" s="4" t="s">
        <v>3407</v>
      </c>
      <c r="H57" t="s">
        <v>778</v>
      </c>
      <c r="I57">
        <v>91849111</v>
      </c>
      <c r="J57" t="s">
        <v>3417</v>
      </c>
      <c r="K57">
        <v>3303</v>
      </c>
      <c r="L57" t="s">
        <v>3259</v>
      </c>
      <c r="M57" t="s">
        <v>3418</v>
      </c>
      <c r="P57" t="s">
        <v>3261</v>
      </c>
      <c r="Q57">
        <v>42</v>
      </c>
      <c r="R57">
        <v>229</v>
      </c>
    </row>
    <row r="58" spans="2:18" x14ac:dyDescent="0.25">
      <c r="B58" s="4" t="s">
        <v>3419</v>
      </c>
      <c r="C58" t="s">
        <v>3394</v>
      </c>
      <c r="D58" t="s">
        <v>3335</v>
      </c>
      <c r="E58" s="4" t="s">
        <v>3336</v>
      </c>
      <c r="F58" s="76" t="s">
        <v>3420</v>
      </c>
      <c r="G58" s="4" t="s">
        <v>3421</v>
      </c>
      <c r="H58" t="s">
        <v>778</v>
      </c>
      <c r="I58">
        <v>91864637</v>
      </c>
      <c r="J58" t="s">
        <v>3422</v>
      </c>
      <c r="K58">
        <v>4024</v>
      </c>
      <c r="L58" t="s">
        <v>3259</v>
      </c>
      <c r="M58" t="s">
        <v>3423</v>
      </c>
      <c r="P58" t="s">
        <v>3326</v>
      </c>
      <c r="Q58">
        <v>84</v>
      </c>
      <c r="R58">
        <v>269</v>
      </c>
    </row>
    <row r="59" spans="2:18" x14ac:dyDescent="0.25">
      <c r="B59" s="4" t="s">
        <v>3424</v>
      </c>
      <c r="C59" t="s">
        <v>3394</v>
      </c>
      <c r="D59" t="s">
        <v>3384</v>
      </c>
      <c r="E59" s="4" t="s">
        <v>3385</v>
      </c>
      <c r="F59" s="76">
        <v>10</v>
      </c>
      <c r="G59" s="4" t="s">
        <v>3425</v>
      </c>
      <c r="H59" t="s">
        <v>778</v>
      </c>
      <c r="I59">
        <v>91864634</v>
      </c>
      <c r="J59" t="s">
        <v>3426</v>
      </c>
      <c r="K59">
        <v>5361</v>
      </c>
      <c r="L59" t="s">
        <v>3259</v>
      </c>
      <c r="M59" t="s">
        <v>3427</v>
      </c>
      <c r="P59" t="s">
        <v>3261</v>
      </c>
      <c r="Q59">
        <v>42</v>
      </c>
      <c r="R59">
        <v>293</v>
      </c>
    </row>
    <row r="60" spans="2:18" x14ac:dyDescent="0.25">
      <c r="B60" s="4" t="s">
        <v>3428</v>
      </c>
      <c r="C60" t="s">
        <v>3394</v>
      </c>
      <c r="D60" t="s">
        <v>3384</v>
      </c>
      <c r="E60" s="4" t="s">
        <v>3385</v>
      </c>
      <c r="F60" s="76">
        <v>12</v>
      </c>
      <c r="G60" s="4" t="s">
        <v>3429</v>
      </c>
      <c r="H60" t="s">
        <v>778</v>
      </c>
      <c r="I60">
        <v>91864635</v>
      </c>
      <c r="J60" t="s">
        <v>3430</v>
      </c>
      <c r="K60">
        <v>7532</v>
      </c>
      <c r="L60" t="s">
        <v>3259</v>
      </c>
      <c r="M60" t="s">
        <v>3431</v>
      </c>
      <c r="P60" t="s">
        <v>3261</v>
      </c>
      <c r="Q60">
        <v>42</v>
      </c>
      <c r="R60">
        <v>338</v>
      </c>
    </row>
    <row r="61" spans="2:18" x14ac:dyDescent="0.25">
      <c r="B61" s="4" t="s">
        <v>3432</v>
      </c>
      <c r="C61" t="s">
        <v>3394</v>
      </c>
      <c r="D61" t="s">
        <v>3384</v>
      </c>
      <c r="E61" s="4" t="s">
        <v>3385</v>
      </c>
      <c r="F61" s="76" t="s">
        <v>3420</v>
      </c>
      <c r="G61" s="4" t="s">
        <v>3421</v>
      </c>
      <c r="H61" t="s">
        <v>778</v>
      </c>
      <c r="I61">
        <v>91864346</v>
      </c>
      <c r="J61" t="s">
        <v>3433</v>
      </c>
      <c r="K61">
        <v>4819</v>
      </c>
      <c r="L61" t="s">
        <v>3259</v>
      </c>
      <c r="M61" t="s">
        <v>3434</v>
      </c>
      <c r="P61" t="s">
        <v>3326</v>
      </c>
      <c r="Q61">
        <v>84</v>
      </c>
      <c r="R61">
        <v>289</v>
      </c>
    </row>
    <row r="62" spans="2:18" x14ac:dyDescent="0.25">
      <c r="B62" s="4" t="s">
        <v>3435</v>
      </c>
      <c r="C62" t="s">
        <v>3436</v>
      </c>
      <c r="D62" t="s">
        <v>3335</v>
      </c>
      <c r="E62" s="4" t="s">
        <v>3336</v>
      </c>
      <c r="F62" s="76" t="s">
        <v>3257</v>
      </c>
      <c r="G62" s="4" t="s">
        <v>3257</v>
      </c>
      <c r="H62" t="s">
        <v>778</v>
      </c>
      <c r="I62" s="4" t="s">
        <v>799</v>
      </c>
      <c r="J62" t="s">
        <v>3358</v>
      </c>
      <c r="K62">
        <v>2275</v>
      </c>
      <c r="L62" t="s">
        <v>3259</v>
      </c>
      <c r="M62" t="s">
        <v>3359</v>
      </c>
      <c r="P62" t="s">
        <v>3261</v>
      </c>
      <c r="Q62">
        <v>42</v>
      </c>
      <c r="R62">
        <v>125</v>
      </c>
    </row>
    <row r="63" spans="2:18" x14ac:dyDescent="0.25">
      <c r="B63" s="4" t="s">
        <v>3437</v>
      </c>
      <c r="C63" t="s">
        <v>3436</v>
      </c>
      <c r="D63" t="s">
        <v>3335</v>
      </c>
      <c r="E63" s="4" t="s">
        <v>3336</v>
      </c>
      <c r="F63" s="76">
        <v>8</v>
      </c>
      <c r="G63" s="4" t="s">
        <v>3438</v>
      </c>
      <c r="H63" t="s">
        <v>778</v>
      </c>
      <c r="I63" s="4">
        <v>91849096</v>
      </c>
      <c r="J63" t="s">
        <v>3439</v>
      </c>
      <c r="K63">
        <v>2772</v>
      </c>
      <c r="L63" t="s">
        <v>3259</v>
      </c>
      <c r="M63" t="s">
        <v>3440</v>
      </c>
      <c r="P63" t="s">
        <v>3285</v>
      </c>
      <c r="Q63">
        <v>14</v>
      </c>
      <c r="R63">
        <v>243</v>
      </c>
    </row>
    <row r="64" spans="2:18" x14ac:dyDescent="0.25">
      <c r="B64" s="4" t="s">
        <v>3441</v>
      </c>
      <c r="C64" t="s">
        <v>3436</v>
      </c>
      <c r="D64" t="s">
        <v>3335</v>
      </c>
      <c r="E64" s="4" t="s">
        <v>3336</v>
      </c>
      <c r="F64" s="76" t="s">
        <v>3420</v>
      </c>
      <c r="G64" s="4" t="s">
        <v>3442</v>
      </c>
      <c r="H64" t="s">
        <v>778</v>
      </c>
      <c r="I64" s="4">
        <v>91864638</v>
      </c>
      <c r="J64" t="s">
        <v>3443</v>
      </c>
      <c r="K64">
        <v>3157</v>
      </c>
      <c r="L64" t="s">
        <v>3259</v>
      </c>
      <c r="M64" t="s">
        <v>3444</v>
      </c>
      <c r="P64" t="s">
        <v>3326</v>
      </c>
      <c r="Q64">
        <v>84</v>
      </c>
      <c r="R64">
        <v>279</v>
      </c>
    </row>
    <row r="65" spans="2:18" x14ac:dyDescent="0.25">
      <c r="B65" s="4" t="s">
        <v>3445</v>
      </c>
      <c r="C65" t="s">
        <v>3436</v>
      </c>
      <c r="D65" t="s">
        <v>3335</v>
      </c>
      <c r="E65" s="4" t="s">
        <v>3336</v>
      </c>
      <c r="F65" s="76" t="s">
        <v>3446</v>
      </c>
      <c r="G65" s="4" t="s">
        <v>3447</v>
      </c>
      <c r="H65" t="s">
        <v>778</v>
      </c>
      <c r="I65">
        <v>91849101</v>
      </c>
      <c r="J65" t="s">
        <v>3448</v>
      </c>
      <c r="K65">
        <v>5381</v>
      </c>
      <c r="L65" t="s">
        <v>3259</v>
      </c>
      <c r="M65" t="s">
        <v>3449</v>
      </c>
      <c r="P65" t="s">
        <v>3326</v>
      </c>
      <c r="Q65">
        <v>84</v>
      </c>
      <c r="R65">
        <v>358</v>
      </c>
    </row>
    <row r="66" spans="2:18" x14ac:dyDescent="0.25">
      <c r="B66" s="4" t="s">
        <v>3450</v>
      </c>
      <c r="C66" t="s">
        <v>3436</v>
      </c>
      <c r="D66" t="s">
        <v>3384</v>
      </c>
      <c r="E66" s="4" t="s">
        <v>3385</v>
      </c>
      <c r="F66" s="76" t="s">
        <v>3446</v>
      </c>
      <c r="G66" s="4" t="s">
        <v>3447</v>
      </c>
      <c r="H66" t="s">
        <v>778</v>
      </c>
      <c r="I66" s="4">
        <v>91864345</v>
      </c>
      <c r="J66" t="s">
        <v>3451</v>
      </c>
      <c r="K66">
        <v>6176</v>
      </c>
      <c r="L66" t="s">
        <v>3259</v>
      </c>
      <c r="M66" t="s">
        <v>3452</v>
      </c>
      <c r="P66" t="s">
        <v>3326</v>
      </c>
      <c r="Q66">
        <v>84</v>
      </c>
      <c r="R66">
        <v>378</v>
      </c>
    </row>
    <row r="67" spans="2:18" x14ac:dyDescent="0.25">
      <c r="B67" s="4" t="s">
        <v>3453</v>
      </c>
      <c r="C67" t="s">
        <v>623</v>
      </c>
      <c r="D67" t="s">
        <v>3384</v>
      </c>
      <c r="E67" s="4" t="s">
        <v>3385</v>
      </c>
      <c r="F67" s="76" t="s">
        <v>3257</v>
      </c>
      <c r="G67" s="4" t="s">
        <v>3257</v>
      </c>
      <c r="H67" t="s">
        <v>778</v>
      </c>
      <c r="I67" t="s">
        <v>799</v>
      </c>
      <c r="J67" t="s">
        <v>3396</v>
      </c>
      <c r="K67">
        <v>3070</v>
      </c>
      <c r="L67" t="s">
        <v>3259</v>
      </c>
      <c r="M67" t="s">
        <v>3397</v>
      </c>
      <c r="P67" t="s">
        <v>3261</v>
      </c>
      <c r="Q67">
        <v>42</v>
      </c>
      <c r="R67">
        <v>145</v>
      </c>
    </row>
    <row r="68" spans="2:18" x14ac:dyDescent="0.25">
      <c r="B68" s="4" t="s">
        <v>3454</v>
      </c>
      <c r="C68" t="s">
        <v>623</v>
      </c>
      <c r="D68" t="s">
        <v>3384</v>
      </c>
      <c r="E68" s="4" t="s">
        <v>3385</v>
      </c>
      <c r="F68" s="76" t="s">
        <v>3446</v>
      </c>
      <c r="G68" s="4" t="s">
        <v>3455</v>
      </c>
      <c r="H68" t="s">
        <v>778</v>
      </c>
      <c r="I68">
        <v>91849104</v>
      </c>
      <c r="J68" t="s">
        <v>3456</v>
      </c>
      <c r="K68">
        <v>4114</v>
      </c>
      <c r="L68" t="s">
        <v>3259</v>
      </c>
      <c r="M68" t="s">
        <v>3457</v>
      </c>
      <c r="P68" t="s">
        <v>3326</v>
      </c>
      <c r="Q68">
        <v>84</v>
      </c>
      <c r="R68">
        <v>390</v>
      </c>
    </row>
    <row r="69" spans="2:18" x14ac:dyDescent="0.25">
      <c r="B69" s="4" t="s">
        <v>3458</v>
      </c>
      <c r="C69" t="s">
        <v>623</v>
      </c>
      <c r="D69" t="s">
        <v>3384</v>
      </c>
      <c r="E69" s="4" t="s">
        <v>3385</v>
      </c>
      <c r="F69" s="76" t="s">
        <v>3459</v>
      </c>
      <c r="G69" s="4" t="s">
        <v>3460</v>
      </c>
      <c r="H69" t="s">
        <v>778</v>
      </c>
      <c r="I69">
        <v>91849106</v>
      </c>
      <c r="J69" t="s">
        <v>3461</v>
      </c>
      <c r="K69">
        <v>7261</v>
      </c>
      <c r="L69" t="s">
        <v>3259</v>
      </c>
      <c r="M69" t="s">
        <v>3462</v>
      </c>
      <c r="P69" t="s">
        <v>3326</v>
      </c>
      <c r="Q69">
        <v>84</v>
      </c>
      <c r="R69">
        <v>517</v>
      </c>
    </row>
    <row r="70" spans="2:18" x14ac:dyDescent="0.25">
      <c r="B70" s="4" t="s">
        <v>3463</v>
      </c>
      <c r="C70" t="s">
        <v>627</v>
      </c>
      <c r="D70" t="s">
        <v>3384</v>
      </c>
      <c r="E70" s="4" t="s">
        <v>3385</v>
      </c>
      <c r="F70" s="76" t="s">
        <v>3257</v>
      </c>
      <c r="G70" s="4" t="s">
        <v>3257</v>
      </c>
      <c r="H70" t="s">
        <v>778</v>
      </c>
      <c r="I70" s="2" t="s">
        <v>799</v>
      </c>
      <c r="J70" t="s">
        <v>3396</v>
      </c>
      <c r="K70">
        <v>3070</v>
      </c>
      <c r="L70" t="s">
        <v>3259</v>
      </c>
      <c r="M70" t="s">
        <v>3397</v>
      </c>
      <c r="P70" t="s">
        <v>3261</v>
      </c>
      <c r="Q70">
        <v>42</v>
      </c>
      <c r="R70">
        <v>145</v>
      </c>
    </row>
    <row r="71" spans="2:18" x14ac:dyDescent="0.25">
      <c r="B71" s="4" t="s">
        <v>3464</v>
      </c>
      <c r="C71" t="s">
        <v>627</v>
      </c>
      <c r="D71" t="s">
        <v>3384</v>
      </c>
      <c r="E71" s="4" t="s">
        <v>3385</v>
      </c>
      <c r="F71" s="76" t="s">
        <v>3446</v>
      </c>
      <c r="G71" s="4" t="s">
        <v>3455</v>
      </c>
      <c r="H71" t="s">
        <v>778</v>
      </c>
      <c r="I71" t="s">
        <v>799</v>
      </c>
      <c r="J71" t="s">
        <v>3456</v>
      </c>
      <c r="K71">
        <v>4114</v>
      </c>
      <c r="L71" t="s">
        <v>3259</v>
      </c>
      <c r="M71" t="s">
        <v>3457</v>
      </c>
      <c r="P71" t="s">
        <v>3326</v>
      </c>
      <c r="Q71">
        <v>84</v>
      </c>
      <c r="R71">
        <v>390</v>
      </c>
    </row>
    <row r="72" spans="2:18" x14ac:dyDescent="0.25">
      <c r="B72" s="4" t="s">
        <v>3465</v>
      </c>
      <c r="C72" t="s">
        <v>627</v>
      </c>
      <c r="D72" t="s">
        <v>3384</v>
      </c>
      <c r="E72" s="4" t="s">
        <v>3385</v>
      </c>
      <c r="F72" s="76" t="s">
        <v>3459</v>
      </c>
      <c r="G72" s="4" t="s">
        <v>3460</v>
      </c>
      <c r="H72" t="s">
        <v>778</v>
      </c>
      <c r="I72" t="s">
        <v>799</v>
      </c>
      <c r="J72" t="s">
        <v>3461</v>
      </c>
      <c r="K72">
        <v>7261</v>
      </c>
      <c r="L72" t="s">
        <v>3259</v>
      </c>
      <c r="M72" t="s">
        <v>3462</v>
      </c>
      <c r="P72" t="s">
        <v>3326</v>
      </c>
      <c r="Q72">
        <v>84</v>
      </c>
      <c r="R72">
        <v>517</v>
      </c>
    </row>
    <row r="73" spans="2:18" x14ac:dyDescent="0.25">
      <c r="B73" s="4" t="s">
        <v>3466</v>
      </c>
      <c r="C73" t="s">
        <v>623</v>
      </c>
      <c r="D73" t="s">
        <v>3384</v>
      </c>
      <c r="E73" s="4" t="s">
        <v>3385</v>
      </c>
      <c r="F73" s="76">
        <v>10</v>
      </c>
      <c r="G73" s="4" t="s">
        <v>3467</v>
      </c>
      <c r="H73" t="s">
        <v>778</v>
      </c>
      <c r="I73">
        <v>98600177</v>
      </c>
      <c r="J73" t="s">
        <v>3468</v>
      </c>
      <c r="K73">
        <v>4520</v>
      </c>
      <c r="L73" t="s">
        <v>3259</v>
      </c>
      <c r="M73" t="s">
        <v>3469</v>
      </c>
      <c r="P73" t="s">
        <v>3285</v>
      </c>
      <c r="Q73">
        <v>14</v>
      </c>
      <c r="R73">
        <v>341</v>
      </c>
    </row>
    <row r="74" spans="2:18" x14ac:dyDescent="0.25">
      <c r="B74" s="4" t="s">
        <v>3470</v>
      </c>
      <c r="C74" t="s">
        <v>623</v>
      </c>
      <c r="D74" t="s">
        <v>3335</v>
      </c>
      <c r="E74" s="4" t="s">
        <v>3336</v>
      </c>
      <c r="F74" s="76" t="s">
        <v>3446</v>
      </c>
      <c r="G74" s="4" t="s">
        <v>3455</v>
      </c>
      <c r="H74" t="s">
        <v>778</v>
      </c>
      <c r="I74" t="s">
        <v>799</v>
      </c>
      <c r="J74" t="s">
        <v>3471</v>
      </c>
      <c r="K74">
        <v>3319</v>
      </c>
      <c r="L74" t="s">
        <v>3259</v>
      </c>
      <c r="M74" t="s">
        <v>3472</v>
      </c>
      <c r="P74" t="s">
        <v>3326</v>
      </c>
      <c r="Q74">
        <v>84</v>
      </c>
      <c r="R74">
        <v>370</v>
      </c>
    </row>
    <row r="75" spans="2:18" x14ac:dyDescent="0.25">
      <c r="B75" s="4" t="s">
        <v>3473</v>
      </c>
      <c r="C75" t="s">
        <v>627</v>
      </c>
      <c r="D75" t="s">
        <v>3384</v>
      </c>
      <c r="E75" s="4" t="s">
        <v>3385</v>
      </c>
      <c r="F75" s="76">
        <v>10</v>
      </c>
      <c r="G75" s="4" t="s">
        <v>3467</v>
      </c>
      <c r="H75" t="s">
        <v>778</v>
      </c>
      <c r="I75" t="s">
        <v>799</v>
      </c>
      <c r="J75" t="s">
        <v>3468</v>
      </c>
      <c r="K75">
        <v>4520</v>
      </c>
      <c r="L75" t="s">
        <v>3259</v>
      </c>
      <c r="M75" t="s">
        <v>3469</v>
      </c>
      <c r="P75" t="s">
        <v>3285</v>
      </c>
      <c r="Q75">
        <v>14</v>
      </c>
      <c r="R75">
        <v>341</v>
      </c>
    </row>
    <row r="76" spans="2:18" x14ac:dyDescent="0.25">
      <c r="B76" s="4" t="s">
        <v>3474</v>
      </c>
      <c r="C76" t="s">
        <v>627</v>
      </c>
      <c r="D76" t="s">
        <v>3335</v>
      </c>
      <c r="E76" s="4" t="s">
        <v>3336</v>
      </c>
      <c r="F76" s="76" t="s">
        <v>3446</v>
      </c>
      <c r="G76" s="4" t="s">
        <v>3455</v>
      </c>
      <c r="H76" t="s">
        <v>778</v>
      </c>
      <c r="I76" t="s">
        <v>799</v>
      </c>
      <c r="J76" t="s">
        <v>3471</v>
      </c>
      <c r="K76">
        <v>3319</v>
      </c>
      <c r="L76" t="s">
        <v>3259</v>
      </c>
      <c r="M76" t="s">
        <v>3472</v>
      </c>
      <c r="P76" t="s">
        <v>3326</v>
      </c>
      <c r="Q76">
        <v>84</v>
      </c>
      <c r="R76">
        <v>370</v>
      </c>
    </row>
    <row r="77" spans="2:18" x14ac:dyDescent="0.25">
      <c r="B77" s="4" t="s">
        <v>3475</v>
      </c>
      <c r="E77" s="4" t="s">
        <v>3476</v>
      </c>
      <c r="F77" s="76" t="s">
        <v>2013</v>
      </c>
      <c r="G77" s="4" t="s">
        <v>2013</v>
      </c>
      <c r="H77" s="2" t="s">
        <v>814</v>
      </c>
      <c r="I77" t="s">
        <v>799</v>
      </c>
      <c r="J77" t="s">
        <v>3477</v>
      </c>
      <c r="K77">
        <v>0</v>
      </c>
      <c r="L77" t="s">
        <v>799</v>
      </c>
      <c r="M77" t="s">
        <v>3478</v>
      </c>
      <c r="N77" t="s">
        <v>3479</v>
      </c>
      <c r="P77" t="s">
        <v>2016</v>
      </c>
      <c r="Q77">
        <v>999</v>
      </c>
      <c r="R77">
        <v>0</v>
      </c>
    </row>
    <row r="78" spans="2:18" x14ac:dyDescent="0.25">
      <c r="B78" s="4" t="s">
        <v>3480</v>
      </c>
      <c r="E78" s="4" t="s">
        <v>2013</v>
      </c>
      <c r="F78" s="76" t="s">
        <v>3476</v>
      </c>
      <c r="G78" s="4" t="s">
        <v>3476</v>
      </c>
      <c r="H78" s="2" t="s">
        <v>814</v>
      </c>
      <c r="I78" t="s">
        <v>799</v>
      </c>
      <c r="J78" t="s">
        <v>3481</v>
      </c>
      <c r="K78">
        <v>0</v>
      </c>
      <c r="L78" t="s">
        <v>799</v>
      </c>
      <c r="M78" t="s">
        <v>3482</v>
      </c>
      <c r="N78" t="s">
        <v>3479</v>
      </c>
      <c r="P78" t="s">
        <v>2016</v>
      </c>
      <c r="Q78">
        <v>999</v>
      </c>
      <c r="R78">
        <v>0</v>
      </c>
    </row>
    <row r="79" spans="2:18" x14ac:dyDescent="0.25">
      <c r="B79" s="4" t="s">
        <v>3483</v>
      </c>
      <c r="C79" t="s">
        <v>453</v>
      </c>
      <c r="D79" t="s">
        <v>3255</v>
      </c>
      <c r="E79" s="4" t="s">
        <v>3256</v>
      </c>
      <c r="F79" s="76" t="s">
        <v>3257</v>
      </c>
      <c r="G79" t="s">
        <v>3257</v>
      </c>
      <c r="H79" s="2" t="s">
        <v>798</v>
      </c>
      <c r="I79" t="s">
        <v>799</v>
      </c>
      <c r="J79" t="s">
        <v>3258</v>
      </c>
      <c r="K79">
        <v>1050</v>
      </c>
      <c r="L79" t="s">
        <v>3259</v>
      </c>
      <c r="M79" t="s">
        <v>3260</v>
      </c>
      <c r="P79" t="s">
        <v>3261</v>
      </c>
      <c r="Q79">
        <v>42</v>
      </c>
      <c r="R79">
        <v>62</v>
      </c>
    </row>
    <row r="80" spans="2:18" x14ac:dyDescent="0.25">
      <c r="B80" t="s">
        <v>3484</v>
      </c>
      <c r="C80" t="s">
        <v>453</v>
      </c>
      <c r="D80" t="s">
        <v>3255</v>
      </c>
      <c r="E80" s="4" t="s">
        <v>3256</v>
      </c>
      <c r="F80" s="76" t="s">
        <v>3263</v>
      </c>
      <c r="G80" s="4" t="s">
        <v>3264</v>
      </c>
      <c r="H80" s="2" t="s">
        <v>798</v>
      </c>
      <c r="I80" t="s">
        <v>799</v>
      </c>
      <c r="J80" t="s">
        <v>3265</v>
      </c>
      <c r="K80">
        <v>1150</v>
      </c>
      <c r="L80" t="s">
        <v>3259</v>
      </c>
      <c r="M80" t="s">
        <v>3266</v>
      </c>
      <c r="P80" t="s">
        <v>3261</v>
      </c>
      <c r="Q80">
        <v>42</v>
      </c>
      <c r="R80">
        <v>78</v>
      </c>
    </row>
    <row r="81" spans="2:18" x14ac:dyDescent="0.25">
      <c r="B81" t="s">
        <v>3485</v>
      </c>
      <c r="C81" t="s">
        <v>453</v>
      </c>
      <c r="D81" t="s">
        <v>3255</v>
      </c>
      <c r="E81" s="4" t="s">
        <v>3256</v>
      </c>
      <c r="F81" s="76">
        <v>3</v>
      </c>
      <c r="G81" s="4" t="s">
        <v>3268</v>
      </c>
      <c r="H81" s="2" t="s">
        <v>798</v>
      </c>
      <c r="I81" t="s">
        <v>799</v>
      </c>
      <c r="J81" t="s">
        <v>3269</v>
      </c>
      <c r="K81">
        <v>1519</v>
      </c>
      <c r="L81" t="s">
        <v>3259</v>
      </c>
      <c r="M81" t="s">
        <v>3270</v>
      </c>
      <c r="P81" t="s">
        <v>3261</v>
      </c>
      <c r="Q81">
        <v>42</v>
      </c>
      <c r="R81">
        <v>82</v>
      </c>
    </row>
    <row r="82" spans="2:18" x14ac:dyDescent="0.25">
      <c r="B82" t="s">
        <v>3486</v>
      </c>
      <c r="C82" t="s">
        <v>3272</v>
      </c>
      <c r="D82" t="s">
        <v>3255</v>
      </c>
      <c r="E82" s="4" t="s">
        <v>3256</v>
      </c>
      <c r="F82" s="76" t="s">
        <v>3257</v>
      </c>
      <c r="G82" t="s">
        <v>3257</v>
      </c>
      <c r="H82" s="2" t="s">
        <v>798</v>
      </c>
      <c r="I82" t="s">
        <v>799</v>
      </c>
      <c r="J82" t="s">
        <v>3258</v>
      </c>
      <c r="K82">
        <v>1050</v>
      </c>
      <c r="L82" t="s">
        <v>3259</v>
      </c>
      <c r="M82" t="s">
        <v>3260</v>
      </c>
      <c r="P82" t="s">
        <v>3261</v>
      </c>
      <c r="Q82">
        <v>42</v>
      </c>
      <c r="R82">
        <v>62</v>
      </c>
    </row>
    <row r="83" spans="2:18" x14ac:dyDescent="0.25">
      <c r="B83" t="s">
        <v>3487</v>
      </c>
      <c r="C83" t="s">
        <v>3272</v>
      </c>
      <c r="D83" t="s">
        <v>3255</v>
      </c>
      <c r="E83" s="4" t="s">
        <v>3256</v>
      </c>
      <c r="F83" s="76" t="s">
        <v>3263</v>
      </c>
      <c r="G83" s="4" t="s">
        <v>3264</v>
      </c>
      <c r="H83" s="2" t="s">
        <v>798</v>
      </c>
      <c r="I83" t="s">
        <v>799</v>
      </c>
      <c r="J83" t="s">
        <v>3265</v>
      </c>
      <c r="K83">
        <v>1150</v>
      </c>
      <c r="L83" t="s">
        <v>3259</v>
      </c>
      <c r="M83" t="s">
        <v>3266</v>
      </c>
      <c r="P83" t="s">
        <v>3261</v>
      </c>
      <c r="Q83">
        <v>42</v>
      </c>
      <c r="R83">
        <v>78</v>
      </c>
    </row>
    <row r="84" spans="2:18" x14ac:dyDescent="0.25">
      <c r="B84" t="s">
        <v>3488</v>
      </c>
      <c r="C84" t="s">
        <v>3272</v>
      </c>
      <c r="D84" t="s">
        <v>3255</v>
      </c>
      <c r="E84" s="4" t="s">
        <v>3256</v>
      </c>
      <c r="F84" s="76">
        <v>3</v>
      </c>
      <c r="G84" s="4" t="s">
        <v>3268</v>
      </c>
      <c r="H84" s="2" t="s">
        <v>798</v>
      </c>
      <c r="I84" t="s">
        <v>799</v>
      </c>
      <c r="J84" t="s">
        <v>3269</v>
      </c>
      <c r="K84">
        <v>1519</v>
      </c>
      <c r="L84" t="s">
        <v>3259</v>
      </c>
      <c r="M84" t="s">
        <v>3270</v>
      </c>
      <c r="P84" t="s">
        <v>3261</v>
      </c>
      <c r="Q84">
        <v>42</v>
      </c>
      <c r="R84">
        <v>82</v>
      </c>
    </row>
    <row r="85" spans="2:18" x14ac:dyDescent="0.25">
      <c r="B85" t="s">
        <v>3489</v>
      </c>
      <c r="C85" t="s">
        <v>3276</v>
      </c>
      <c r="D85" t="s">
        <v>3255</v>
      </c>
      <c r="E85" s="4" t="s">
        <v>3256</v>
      </c>
      <c r="F85" s="76" t="s">
        <v>3257</v>
      </c>
      <c r="G85" t="s">
        <v>3257</v>
      </c>
      <c r="H85" s="2" t="s">
        <v>798</v>
      </c>
      <c r="I85" t="s">
        <v>799</v>
      </c>
      <c r="J85" t="s">
        <v>3258</v>
      </c>
      <c r="K85">
        <v>1050</v>
      </c>
      <c r="L85" t="s">
        <v>3259</v>
      </c>
      <c r="M85" t="s">
        <v>3260</v>
      </c>
      <c r="P85" t="s">
        <v>3261</v>
      </c>
      <c r="Q85">
        <v>42</v>
      </c>
      <c r="R85">
        <v>62</v>
      </c>
    </row>
    <row r="86" spans="2:18" x14ac:dyDescent="0.25">
      <c r="B86" t="s">
        <v>3490</v>
      </c>
      <c r="C86" t="s">
        <v>3276</v>
      </c>
      <c r="D86" t="s">
        <v>3255</v>
      </c>
      <c r="E86" s="4" t="s">
        <v>3256</v>
      </c>
      <c r="F86" s="76" t="s">
        <v>3263</v>
      </c>
      <c r="G86" s="4" t="s">
        <v>3264</v>
      </c>
      <c r="H86" s="2" t="s">
        <v>798</v>
      </c>
      <c r="I86" t="s">
        <v>799</v>
      </c>
      <c r="J86" t="s">
        <v>3265</v>
      </c>
      <c r="K86">
        <v>1150</v>
      </c>
      <c r="L86" t="s">
        <v>3259</v>
      </c>
      <c r="M86" t="s">
        <v>3266</v>
      </c>
      <c r="P86" t="s">
        <v>3261</v>
      </c>
      <c r="Q86">
        <v>42</v>
      </c>
      <c r="R86">
        <v>78</v>
      </c>
    </row>
    <row r="87" spans="2:18" x14ac:dyDescent="0.25">
      <c r="B87" t="s">
        <v>3491</v>
      </c>
      <c r="C87" t="s">
        <v>3276</v>
      </c>
      <c r="D87" t="s">
        <v>3255</v>
      </c>
      <c r="E87" s="4" t="s">
        <v>3256</v>
      </c>
      <c r="F87" s="76">
        <v>3</v>
      </c>
      <c r="G87" s="4" t="s">
        <v>3268</v>
      </c>
      <c r="H87" s="2" t="s">
        <v>798</v>
      </c>
      <c r="I87" t="s">
        <v>799</v>
      </c>
      <c r="J87" t="s">
        <v>3269</v>
      </c>
      <c r="K87">
        <v>1519</v>
      </c>
      <c r="L87" t="s">
        <v>3259</v>
      </c>
      <c r="M87" t="s">
        <v>3270</v>
      </c>
      <c r="P87" t="s">
        <v>3261</v>
      </c>
      <c r="Q87">
        <v>42</v>
      </c>
      <c r="R87">
        <v>82</v>
      </c>
    </row>
    <row r="88" spans="2:18" x14ac:dyDescent="0.25">
      <c r="B88" t="s">
        <v>3492</v>
      </c>
      <c r="C88" t="s">
        <v>3280</v>
      </c>
      <c r="D88" t="s">
        <v>3255</v>
      </c>
      <c r="E88" s="4" t="s">
        <v>3256</v>
      </c>
      <c r="F88" s="76" t="s">
        <v>3257</v>
      </c>
      <c r="G88" t="s">
        <v>3257</v>
      </c>
      <c r="H88" s="2" t="s">
        <v>798</v>
      </c>
      <c r="I88" t="s">
        <v>799</v>
      </c>
      <c r="J88" t="s">
        <v>3258</v>
      </c>
      <c r="K88">
        <v>1050</v>
      </c>
      <c r="L88" t="s">
        <v>3259</v>
      </c>
      <c r="M88" t="s">
        <v>3260</v>
      </c>
      <c r="P88" t="s">
        <v>3261</v>
      </c>
      <c r="Q88">
        <v>42</v>
      </c>
      <c r="R88">
        <v>62</v>
      </c>
    </row>
    <row r="89" spans="2:18" x14ac:dyDescent="0.25">
      <c r="B89" t="s">
        <v>3493</v>
      </c>
      <c r="C89" t="s">
        <v>3280</v>
      </c>
      <c r="D89" t="s">
        <v>3255</v>
      </c>
      <c r="E89" s="4" t="s">
        <v>3256</v>
      </c>
      <c r="F89" s="76">
        <v>3</v>
      </c>
      <c r="G89" s="4" t="s">
        <v>3282</v>
      </c>
      <c r="H89" s="2" t="s">
        <v>798</v>
      </c>
      <c r="I89" t="s">
        <v>799</v>
      </c>
      <c r="J89" t="s">
        <v>3283</v>
      </c>
      <c r="K89">
        <v>1128</v>
      </c>
      <c r="L89" t="s">
        <v>3259</v>
      </c>
      <c r="M89" t="s">
        <v>3284</v>
      </c>
      <c r="P89" t="s">
        <v>3285</v>
      </c>
      <c r="Q89">
        <v>14</v>
      </c>
      <c r="R89">
        <v>87</v>
      </c>
    </row>
    <row r="90" spans="2:18" x14ac:dyDescent="0.25">
      <c r="B90" t="s">
        <v>3494</v>
      </c>
      <c r="C90" t="s">
        <v>3280</v>
      </c>
      <c r="D90" t="s">
        <v>3255</v>
      </c>
      <c r="E90" s="4" t="s">
        <v>3256</v>
      </c>
      <c r="F90" s="76" t="s">
        <v>3287</v>
      </c>
      <c r="G90" s="4" t="s">
        <v>3288</v>
      </c>
      <c r="H90" s="2" t="s">
        <v>798</v>
      </c>
      <c r="I90" t="s">
        <v>799</v>
      </c>
      <c r="J90" t="s">
        <v>3289</v>
      </c>
      <c r="K90">
        <v>1226</v>
      </c>
      <c r="L90" t="s">
        <v>3259</v>
      </c>
      <c r="M90" t="s">
        <v>3290</v>
      </c>
      <c r="P90" t="s">
        <v>3261</v>
      </c>
      <c r="Q90">
        <v>42</v>
      </c>
      <c r="R90">
        <v>112</v>
      </c>
    </row>
    <row r="91" spans="2:18" x14ac:dyDescent="0.25">
      <c r="B91" t="s">
        <v>3495</v>
      </c>
      <c r="C91" t="s">
        <v>3280</v>
      </c>
      <c r="D91" t="s">
        <v>3255</v>
      </c>
      <c r="E91" s="4" t="s">
        <v>3256</v>
      </c>
      <c r="F91" s="76">
        <v>5</v>
      </c>
      <c r="G91" s="4" t="s">
        <v>3292</v>
      </c>
      <c r="H91" s="2" t="s">
        <v>798</v>
      </c>
      <c r="I91" t="s">
        <v>799</v>
      </c>
      <c r="J91" t="s">
        <v>3293</v>
      </c>
      <c r="K91">
        <v>3020</v>
      </c>
      <c r="L91" t="s">
        <v>3259</v>
      </c>
      <c r="M91" t="s">
        <v>3294</v>
      </c>
      <c r="P91" t="s">
        <v>3261</v>
      </c>
      <c r="Q91">
        <v>42</v>
      </c>
      <c r="R91">
        <v>107</v>
      </c>
    </row>
    <row r="92" spans="2:18" x14ac:dyDescent="0.25">
      <c r="B92" t="s">
        <v>3496</v>
      </c>
      <c r="C92" t="s">
        <v>3280</v>
      </c>
      <c r="D92" t="s">
        <v>3255</v>
      </c>
      <c r="E92" s="4" t="s">
        <v>3256</v>
      </c>
      <c r="F92" s="76">
        <v>5</v>
      </c>
      <c r="G92" s="4" t="s">
        <v>3296</v>
      </c>
      <c r="H92" s="2" t="s">
        <v>798</v>
      </c>
      <c r="I92" t="s">
        <v>799</v>
      </c>
      <c r="J92" t="s">
        <v>3297</v>
      </c>
      <c r="K92">
        <v>2962</v>
      </c>
      <c r="L92" t="s">
        <v>3259</v>
      </c>
      <c r="M92" t="s">
        <v>3298</v>
      </c>
      <c r="P92" t="s">
        <v>3261</v>
      </c>
      <c r="Q92">
        <v>42</v>
      </c>
      <c r="R92">
        <v>124</v>
      </c>
    </row>
    <row r="93" spans="2:18" x14ac:dyDescent="0.25">
      <c r="B93" t="s">
        <v>3497</v>
      </c>
      <c r="C93" t="s">
        <v>3280</v>
      </c>
      <c r="D93" t="s">
        <v>3255</v>
      </c>
      <c r="E93" s="4" t="s">
        <v>3256</v>
      </c>
      <c r="F93" s="76">
        <v>6</v>
      </c>
      <c r="G93" s="4" t="s">
        <v>3300</v>
      </c>
      <c r="H93" s="2" t="s">
        <v>798</v>
      </c>
      <c r="I93" t="s">
        <v>799</v>
      </c>
      <c r="J93" t="s">
        <v>3301</v>
      </c>
      <c r="K93">
        <v>2799</v>
      </c>
      <c r="L93" t="s">
        <v>3259</v>
      </c>
      <c r="M93" t="s">
        <v>3302</v>
      </c>
      <c r="P93" t="s">
        <v>3261</v>
      </c>
      <c r="Q93">
        <v>42</v>
      </c>
      <c r="R93">
        <v>128</v>
      </c>
    </row>
    <row r="94" spans="2:18" x14ac:dyDescent="0.25">
      <c r="B94" t="s">
        <v>3498</v>
      </c>
      <c r="C94" t="s">
        <v>3280</v>
      </c>
      <c r="D94" t="s">
        <v>3255</v>
      </c>
      <c r="E94" s="4" t="s">
        <v>3256</v>
      </c>
      <c r="F94" s="76">
        <v>6</v>
      </c>
      <c r="G94" s="4" t="s">
        <v>3304</v>
      </c>
      <c r="H94" s="2" t="s">
        <v>798</v>
      </c>
      <c r="I94" t="s">
        <v>799</v>
      </c>
      <c r="J94" t="s">
        <v>3305</v>
      </c>
      <c r="K94">
        <v>1894</v>
      </c>
      <c r="L94" t="s">
        <v>3259</v>
      </c>
      <c r="M94" t="s">
        <v>3306</v>
      </c>
      <c r="P94" t="s">
        <v>3261</v>
      </c>
      <c r="Q94">
        <v>42</v>
      </c>
      <c r="R94">
        <v>131</v>
      </c>
    </row>
    <row r="95" spans="2:18" x14ac:dyDescent="0.25">
      <c r="B95" t="s">
        <v>3499</v>
      </c>
      <c r="C95" t="s">
        <v>3280</v>
      </c>
      <c r="D95" t="s">
        <v>3255</v>
      </c>
      <c r="E95" s="4" t="s">
        <v>3256</v>
      </c>
      <c r="F95" s="76" t="s">
        <v>3308</v>
      </c>
      <c r="G95" s="4" t="s">
        <v>3309</v>
      </c>
      <c r="H95" s="2" t="s">
        <v>798</v>
      </c>
      <c r="I95" t="s">
        <v>799</v>
      </c>
      <c r="J95" t="s">
        <v>3310</v>
      </c>
      <c r="K95">
        <v>1960</v>
      </c>
      <c r="L95" t="s">
        <v>3259</v>
      </c>
      <c r="M95" t="s">
        <v>3311</v>
      </c>
      <c r="P95" t="s">
        <v>3261</v>
      </c>
      <c r="Q95">
        <v>42</v>
      </c>
      <c r="R95">
        <v>89</v>
      </c>
    </row>
    <row r="96" spans="2:18" x14ac:dyDescent="0.25">
      <c r="B96" t="s">
        <v>3500</v>
      </c>
      <c r="C96" t="s">
        <v>3280</v>
      </c>
      <c r="D96" t="s">
        <v>3255</v>
      </c>
      <c r="E96" s="4" t="s">
        <v>3256</v>
      </c>
      <c r="F96" s="76" t="s">
        <v>3287</v>
      </c>
      <c r="G96" s="4" t="s">
        <v>3313</v>
      </c>
      <c r="H96" s="2" t="s">
        <v>798</v>
      </c>
      <c r="I96" t="s">
        <v>799</v>
      </c>
      <c r="J96" t="s">
        <v>3314</v>
      </c>
      <c r="K96">
        <v>1985</v>
      </c>
      <c r="L96" t="s">
        <v>3259</v>
      </c>
      <c r="M96" t="s">
        <v>3315</v>
      </c>
      <c r="P96" t="s">
        <v>3261</v>
      </c>
      <c r="Q96">
        <v>42</v>
      </c>
      <c r="R96">
        <v>106</v>
      </c>
    </row>
    <row r="97" spans="2:18" x14ac:dyDescent="0.25">
      <c r="B97" t="s">
        <v>3501</v>
      </c>
      <c r="C97" t="s">
        <v>3280</v>
      </c>
      <c r="D97" t="s">
        <v>3255</v>
      </c>
      <c r="E97" s="4" t="s">
        <v>3256</v>
      </c>
      <c r="F97" s="76" t="s">
        <v>3317</v>
      </c>
      <c r="G97" s="4" t="s">
        <v>3318</v>
      </c>
      <c r="H97" s="2" t="s">
        <v>798</v>
      </c>
      <c r="I97" t="s">
        <v>799</v>
      </c>
      <c r="J97" t="s">
        <v>3319</v>
      </c>
      <c r="K97">
        <v>2256</v>
      </c>
      <c r="L97" t="s">
        <v>3259</v>
      </c>
      <c r="M97" t="s">
        <v>3320</v>
      </c>
      <c r="P97" t="s">
        <v>3261</v>
      </c>
      <c r="Q97">
        <v>42</v>
      </c>
      <c r="R97">
        <v>122</v>
      </c>
    </row>
    <row r="98" spans="2:18" x14ac:dyDescent="0.25">
      <c r="B98" t="s">
        <v>3502</v>
      </c>
      <c r="C98" t="s">
        <v>3280</v>
      </c>
      <c r="D98" t="s">
        <v>3255</v>
      </c>
      <c r="E98" s="4" t="s">
        <v>3256</v>
      </c>
      <c r="F98" s="76" t="s">
        <v>3322</v>
      </c>
      <c r="G98" s="4" t="s">
        <v>3323</v>
      </c>
      <c r="H98" s="2" t="s">
        <v>798</v>
      </c>
      <c r="I98" t="s">
        <v>799</v>
      </c>
      <c r="J98" t="s">
        <v>3324</v>
      </c>
      <c r="K98">
        <v>2392</v>
      </c>
      <c r="L98" t="s">
        <v>3259</v>
      </c>
      <c r="M98" t="s">
        <v>3325</v>
      </c>
      <c r="P98" t="s">
        <v>3326</v>
      </c>
      <c r="Q98">
        <v>84</v>
      </c>
      <c r="R98">
        <v>144</v>
      </c>
    </row>
    <row r="99" spans="2:18" x14ac:dyDescent="0.25">
      <c r="B99" t="s">
        <v>3503</v>
      </c>
      <c r="C99" t="s">
        <v>3328</v>
      </c>
      <c r="D99" t="s">
        <v>3255</v>
      </c>
      <c r="E99" s="4" t="s">
        <v>3256</v>
      </c>
      <c r="F99" s="76" t="s">
        <v>3257</v>
      </c>
      <c r="G99" t="s">
        <v>3257</v>
      </c>
      <c r="H99" s="2" t="s">
        <v>798</v>
      </c>
      <c r="I99" t="s">
        <v>799</v>
      </c>
      <c r="J99" t="s">
        <v>3258</v>
      </c>
      <c r="K99">
        <v>1050</v>
      </c>
      <c r="L99" t="s">
        <v>3259</v>
      </c>
      <c r="M99" t="s">
        <v>3260</v>
      </c>
      <c r="P99" t="s">
        <v>3261</v>
      </c>
      <c r="Q99">
        <v>42</v>
      </c>
      <c r="R99">
        <v>62</v>
      </c>
    </row>
    <row r="100" spans="2:18" x14ac:dyDescent="0.25">
      <c r="B100" t="s">
        <v>3504</v>
      </c>
      <c r="C100" t="s">
        <v>3328</v>
      </c>
      <c r="D100" t="s">
        <v>3255</v>
      </c>
      <c r="E100" s="4" t="s">
        <v>3256</v>
      </c>
      <c r="F100" s="76" t="s">
        <v>3308</v>
      </c>
      <c r="G100" s="4" t="s">
        <v>3330</v>
      </c>
      <c r="H100" s="2" t="s">
        <v>798</v>
      </c>
      <c r="I100" t="s">
        <v>799</v>
      </c>
      <c r="J100" t="s">
        <v>3331</v>
      </c>
      <c r="K100">
        <v>1171</v>
      </c>
      <c r="L100" t="s">
        <v>3259</v>
      </c>
      <c r="M100" t="s">
        <v>3332</v>
      </c>
      <c r="P100" t="s">
        <v>3261</v>
      </c>
      <c r="Q100">
        <v>42</v>
      </c>
      <c r="R100">
        <v>91</v>
      </c>
    </row>
    <row r="101" spans="2:18" x14ac:dyDescent="0.25">
      <c r="B101" t="s">
        <v>3505</v>
      </c>
      <c r="C101" t="s">
        <v>3328</v>
      </c>
      <c r="D101" t="s">
        <v>3255</v>
      </c>
      <c r="E101" s="4" t="s">
        <v>3256</v>
      </c>
      <c r="F101" s="76" t="s">
        <v>3287</v>
      </c>
      <c r="G101" s="4" t="s">
        <v>3313</v>
      </c>
      <c r="H101" s="2" t="s">
        <v>798</v>
      </c>
      <c r="I101" t="s">
        <v>799</v>
      </c>
      <c r="J101" t="s">
        <v>3314</v>
      </c>
      <c r="K101">
        <v>1985</v>
      </c>
      <c r="L101" t="s">
        <v>3259</v>
      </c>
      <c r="M101" t="s">
        <v>3315</v>
      </c>
      <c r="P101" t="s">
        <v>3261</v>
      </c>
      <c r="Q101">
        <v>42</v>
      </c>
      <c r="R101">
        <v>106</v>
      </c>
    </row>
    <row r="102" spans="2:18" x14ac:dyDescent="0.25">
      <c r="B102" t="s">
        <v>3506</v>
      </c>
      <c r="C102" t="s">
        <v>3328</v>
      </c>
      <c r="D102" t="s">
        <v>3335</v>
      </c>
      <c r="E102" s="4" t="s">
        <v>3336</v>
      </c>
      <c r="F102" s="76">
        <v>6</v>
      </c>
      <c r="G102" s="4" t="s">
        <v>3300</v>
      </c>
      <c r="H102" s="2" t="s">
        <v>798</v>
      </c>
      <c r="I102" t="s">
        <v>799</v>
      </c>
      <c r="J102" t="s">
        <v>3337</v>
      </c>
      <c r="K102">
        <v>4024</v>
      </c>
      <c r="L102" t="s">
        <v>3259</v>
      </c>
      <c r="M102" t="s">
        <v>3338</v>
      </c>
      <c r="P102" t="s">
        <v>3261</v>
      </c>
      <c r="Q102">
        <v>42</v>
      </c>
      <c r="R102">
        <v>191</v>
      </c>
    </row>
    <row r="103" spans="2:18" x14ac:dyDescent="0.25">
      <c r="B103" t="s">
        <v>3507</v>
      </c>
      <c r="C103" t="s">
        <v>3340</v>
      </c>
      <c r="D103" t="s">
        <v>3255</v>
      </c>
      <c r="E103" s="4" t="s">
        <v>3256</v>
      </c>
      <c r="F103" s="76" t="s">
        <v>3257</v>
      </c>
      <c r="G103" t="s">
        <v>3257</v>
      </c>
      <c r="H103" s="2" t="s">
        <v>798</v>
      </c>
      <c r="I103" t="s">
        <v>799</v>
      </c>
      <c r="J103" t="s">
        <v>3258</v>
      </c>
      <c r="K103">
        <v>1050</v>
      </c>
      <c r="L103" t="s">
        <v>3259</v>
      </c>
      <c r="M103" t="s">
        <v>3260</v>
      </c>
      <c r="P103" t="s">
        <v>3261</v>
      </c>
      <c r="Q103">
        <v>42</v>
      </c>
      <c r="R103">
        <v>62</v>
      </c>
    </row>
    <row r="104" spans="2:18" x14ac:dyDescent="0.25">
      <c r="B104" t="s">
        <v>3508</v>
      </c>
      <c r="C104" t="s">
        <v>3340</v>
      </c>
      <c r="D104" t="s">
        <v>3255</v>
      </c>
      <c r="E104" s="4" t="s">
        <v>3256</v>
      </c>
      <c r="F104" s="76">
        <v>4</v>
      </c>
      <c r="G104" s="4" t="s">
        <v>3342</v>
      </c>
      <c r="H104" s="2" t="s">
        <v>798</v>
      </c>
      <c r="I104" t="s">
        <v>799</v>
      </c>
      <c r="J104" t="s">
        <v>3343</v>
      </c>
      <c r="K104">
        <v>1166</v>
      </c>
      <c r="L104" t="s">
        <v>3259</v>
      </c>
      <c r="M104" t="s">
        <v>3344</v>
      </c>
      <c r="P104" t="s">
        <v>3285</v>
      </c>
      <c r="Q104">
        <v>14</v>
      </c>
      <c r="R104">
        <v>106</v>
      </c>
    </row>
    <row r="105" spans="2:18" x14ac:dyDescent="0.25">
      <c r="B105" t="s">
        <v>3509</v>
      </c>
      <c r="C105" t="s">
        <v>3340</v>
      </c>
      <c r="D105" t="s">
        <v>3255</v>
      </c>
      <c r="E105" s="4" t="s">
        <v>3256</v>
      </c>
      <c r="F105" s="76" t="s">
        <v>3287</v>
      </c>
      <c r="G105" s="4" t="s">
        <v>3288</v>
      </c>
      <c r="H105" s="2" t="s">
        <v>798</v>
      </c>
      <c r="I105" t="s">
        <v>799</v>
      </c>
      <c r="J105" t="s">
        <v>3289</v>
      </c>
      <c r="K105">
        <v>1226</v>
      </c>
      <c r="L105" t="s">
        <v>3259</v>
      </c>
      <c r="M105" t="s">
        <v>3290</v>
      </c>
      <c r="P105" t="s">
        <v>3261</v>
      </c>
      <c r="Q105">
        <v>42</v>
      </c>
      <c r="R105">
        <v>112</v>
      </c>
    </row>
    <row r="106" spans="2:18" x14ac:dyDescent="0.25">
      <c r="B106" t="s">
        <v>3510</v>
      </c>
      <c r="C106" t="s">
        <v>3340</v>
      </c>
      <c r="D106" t="s">
        <v>3255</v>
      </c>
      <c r="E106" s="4" t="s">
        <v>3256</v>
      </c>
      <c r="F106" s="76">
        <v>5</v>
      </c>
      <c r="G106" s="4" t="s">
        <v>3296</v>
      </c>
      <c r="H106" s="2" t="s">
        <v>798</v>
      </c>
      <c r="I106" t="s">
        <v>799</v>
      </c>
      <c r="J106" t="s">
        <v>3297</v>
      </c>
      <c r="K106">
        <v>2962</v>
      </c>
      <c r="L106" t="s">
        <v>3259</v>
      </c>
      <c r="M106" t="s">
        <v>3298</v>
      </c>
      <c r="P106" t="s">
        <v>3261</v>
      </c>
      <c r="Q106">
        <v>42</v>
      </c>
      <c r="R106">
        <v>124</v>
      </c>
    </row>
    <row r="107" spans="2:18" x14ac:dyDescent="0.25">
      <c r="B107" t="s">
        <v>3511</v>
      </c>
      <c r="C107" t="s">
        <v>3340</v>
      </c>
      <c r="D107" t="s">
        <v>3255</v>
      </c>
      <c r="E107" s="4" t="s">
        <v>3256</v>
      </c>
      <c r="F107" s="76">
        <v>6</v>
      </c>
      <c r="G107" s="4" t="s">
        <v>3304</v>
      </c>
      <c r="H107" s="2" t="s">
        <v>798</v>
      </c>
      <c r="I107" t="s">
        <v>799</v>
      </c>
      <c r="J107" t="s">
        <v>3305</v>
      </c>
      <c r="K107">
        <v>1894</v>
      </c>
      <c r="L107" t="s">
        <v>3259</v>
      </c>
      <c r="M107" t="s">
        <v>3306</v>
      </c>
      <c r="P107" t="s">
        <v>3261</v>
      </c>
      <c r="Q107">
        <v>42</v>
      </c>
      <c r="R107">
        <v>131</v>
      </c>
    </row>
    <row r="108" spans="2:18" x14ac:dyDescent="0.25">
      <c r="B108" t="s">
        <v>3512</v>
      </c>
      <c r="C108" t="s">
        <v>3340</v>
      </c>
      <c r="D108" t="s">
        <v>3255</v>
      </c>
      <c r="E108" s="4" t="s">
        <v>3256</v>
      </c>
      <c r="F108" s="76">
        <v>8</v>
      </c>
      <c r="G108" s="4" t="s">
        <v>3349</v>
      </c>
      <c r="H108" s="2" t="s">
        <v>798</v>
      </c>
      <c r="I108" t="s">
        <v>799</v>
      </c>
      <c r="J108" t="s">
        <v>3350</v>
      </c>
      <c r="K108">
        <v>2962</v>
      </c>
      <c r="L108" t="s">
        <v>3259</v>
      </c>
      <c r="M108" t="s">
        <v>3351</v>
      </c>
      <c r="P108" t="s">
        <v>3261</v>
      </c>
      <c r="Q108">
        <v>42</v>
      </c>
      <c r="R108">
        <v>150</v>
      </c>
    </row>
    <row r="109" spans="2:18" x14ac:dyDescent="0.25">
      <c r="B109" t="s">
        <v>3513</v>
      </c>
      <c r="C109" t="s">
        <v>3340</v>
      </c>
      <c r="D109" t="s">
        <v>3255</v>
      </c>
      <c r="E109" s="4" t="s">
        <v>3256</v>
      </c>
      <c r="F109" s="76" t="s">
        <v>3317</v>
      </c>
      <c r="G109" s="4" t="s">
        <v>3318</v>
      </c>
      <c r="H109" s="2" t="s">
        <v>798</v>
      </c>
      <c r="I109" t="s">
        <v>799</v>
      </c>
      <c r="J109" t="s">
        <v>3319</v>
      </c>
      <c r="K109">
        <v>2256</v>
      </c>
      <c r="L109" t="s">
        <v>3259</v>
      </c>
      <c r="M109" t="s">
        <v>3320</v>
      </c>
      <c r="P109" t="s">
        <v>3261</v>
      </c>
      <c r="Q109">
        <v>42</v>
      </c>
      <c r="R109">
        <v>122</v>
      </c>
    </row>
    <row r="110" spans="2:18" x14ac:dyDescent="0.25">
      <c r="B110" t="s">
        <v>3514</v>
      </c>
      <c r="C110" t="s">
        <v>3340</v>
      </c>
      <c r="D110" t="s">
        <v>3255</v>
      </c>
      <c r="E110" s="4" t="s">
        <v>3256</v>
      </c>
      <c r="F110" s="76" t="s">
        <v>3322</v>
      </c>
      <c r="G110" s="4" t="s">
        <v>3323</v>
      </c>
      <c r="H110" s="2" t="s">
        <v>798</v>
      </c>
      <c r="I110" t="s">
        <v>799</v>
      </c>
      <c r="J110" t="s">
        <v>3324</v>
      </c>
      <c r="K110">
        <v>2392</v>
      </c>
      <c r="L110" t="s">
        <v>3259</v>
      </c>
      <c r="M110" t="s">
        <v>3325</v>
      </c>
      <c r="P110" t="s">
        <v>3326</v>
      </c>
      <c r="Q110">
        <v>84</v>
      </c>
      <c r="R110">
        <v>144</v>
      </c>
    </row>
    <row r="111" spans="2:18" x14ac:dyDescent="0.25">
      <c r="B111" t="s">
        <v>3515</v>
      </c>
      <c r="C111" t="s">
        <v>3355</v>
      </c>
      <c r="D111" t="s">
        <v>3255</v>
      </c>
      <c r="E111" s="4" t="s">
        <v>3256</v>
      </c>
      <c r="F111" s="76" t="s">
        <v>3257</v>
      </c>
      <c r="G111" t="s">
        <v>3257</v>
      </c>
      <c r="H111" s="2" t="s">
        <v>798</v>
      </c>
      <c r="I111" t="s">
        <v>799</v>
      </c>
      <c r="J111" t="s">
        <v>3258</v>
      </c>
      <c r="K111">
        <v>1050</v>
      </c>
      <c r="L111" t="s">
        <v>3259</v>
      </c>
      <c r="M111" t="s">
        <v>3260</v>
      </c>
      <c r="P111" t="s">
        <v>3261</v>
      </c>
      <c r="Q111">
        <v>42</v>
      </c>
      <c r="R111">
        <v>62</v>
      </c>
    </row>
    <row r="112" spans="2:18" x14ac:dyDescent="0.25">
      <c r="B112" t="s">
        <v>3516</v>
      </c>
      <c r="C112" t="s">
        <v>3357</v>
      </c>
      <c r="D112" t="s">
        <v>3335</v>
      </c>
      <c r="E112" s="4" t="s">
        <v>3336</v>
      </c>
      <c r="F112" s="76" t="s">
        <v>3257</v>
      </c>
      <c r="G112" t="s">
        <v>3257</v>
      </c>
      <c r="H112" s="2" t="s">
        <v>798</v>
      </c>
      <c r="I112" t="s">
        <v>799</v>
      </c>
      <c r="J112" t="s">
        <v>3358</v>
      </c>
      <c r="K112">
        <v>2275</v>
      </c>
      <c r="L112" t="s">
        <v>3259</v>
      </c>
      <c r="M112" t="s">
        <v>3359</v>
      </c>
      <c r="P112" t="s">
        <v>3261</v>
      </c>
      <c r="Q112">
        <v>42</v>
      </c>
      <c r="R112">
        <v>125</v>
      </c>
    </row>
    <row r="113" spans="2:18" x14ac:dyDescent="0.25">
      <c r="B113" t="s">
        <v>3517</v>
      </c>
      <c r="C113" t="s">
        <v>3355</v>
      </c>
      <c r="D113" t="s">
        <v>3255</v>
      </c>
      <c r="E113" s="4" t="s">
        <v>3256</v>
      </c>
      <c r="F113" s="76">
        <v>5</v>
      </c>
      <c r="G113" s="4" t="s">
        <v>3361</v>
      </c>
      <c r="H113" s="2" t="s">
        <v>798</v>
      </c>
      <c r="I113" t="s">
        <v>799</v>
      </c>
      <c r="J113" t="s">
        <v>3362</v>
      </c>
      <c r="K113">
        <v>1270</v>
      </c>
      <c r="L113" t="s">
        <v>3259</v>
      </c>
      <c r="M113" t="s">
        <v>3363</v>
      </c>
      <c r="P113" t="s">
        <v>3261</v>
      </c>
      <c r="Q113">
        <v>42</v>
      </c>
      <c r="R113">
        <v>133</v>
      </c>
    </row>
    <row r="114" spans="2:18" x14ac:dyDescent="0.25">
      <c r="B114" t="s">
        <v>3518</v>
      </c>
      <c r="C114" t="s">
        <v>3355</v>
      </c>
      <c r="D114" t="s">
        <v>3255</v>
      </c>
      <c r="E114" s="4" t="s">
        <v>3256</v>
      </c>
      <c r="F114" s="76" t="s">
        <v>3317</v>
      </c>
      <c r="G114" s="4" t="s">
        <v>3365</v>
      </c>
      <c r="H114" s="2" t="s">
        <v>798</v>
      </c>
      <c r="I114" t="s">
        <v>799</v>
      </c>
      <c r="J114" t="s">
        <v>3366</v>
      </c>
      <c r="K114">
        <v>1448</v>
      </c>
      <c r="L114" t="s">
        <v>3259</v>
      </c>
      <c r="M114" t="s">
        <v>3367</v>
      </c>
      <c r="P114" t="s">
        <v>3261</v>
      </c>
      <c r="Q114">
        <v>42</v>
      </c>
      <c r="R114">
        <v>131</v>
      </c>
    </row>
    <row r="115" spans="2:18" x14ac:dyDescent="0.25">
      <c r="B115" t="s">
        <v>3519</v>
      </c>
      <c r="C115" t="s">
        <v>3355</v>
      </c>
      <c r="D115" t="s">
        <v>3255</v>
      </c>
      <c r="E115" s="4" t="s">
        <v>3256</v>
      </c>
      <c r="F115" s="76">
        <v>6</v>
      </c>
      <c r="G115" s="4" t="s">
        <v>3369</v>
      </c>
      <c r="H115" s="2" t="s">
        <v>798</v>
      </c>
      <c r="I115" t="s">
        <v>799</v>
      </c>
      <c r="J115" t="s">
        <v>3370</v>
      </c>
      <c r="K115">
        <v>1806</v>
      </c>
      <c r="L115" t="s">
        <v>3259</v>
      </c>
      <c r="M115" t="s">
        <v>3371</v>
      </c>
      <c r="P115" t="s">
        <v>3261</v>
      </c>
      <c r="Q115">
        <v>42</v>
      </c>
      <c r="R115">
        <v>134</v>
      </c>
    </row>
    <row r="116" spans="2:18" x14ac:dyDescent="0.25">
      <c r="B116" t="s">
        <v>3520</v>
      </c>
      <c r="C116" t="s">
        <v>3355</v>
      </c>
      <c r="D116" t="s">
        <v>3255</v>
      </c>
      <c r="E116" s="4" t="s">
        <v>3256</v>
      </c>
      <c r="F116" s="76">
        <v>8</v>
      </c>
      <c r="G116" s="4" t="s">
        <v>3373</v>
      </c>
      <c r="H116" s="2" t="s">
        <v>798</v>
      </c>
      <c r="I116" t="s">
        <v>799</v>
      </c>
      <c r="J116" t="s">
        <v>3374</v>
      </c>
      <c r="K116">
        <v>2447</v>
      </c>
      <c r="L116" t="s">
        <v>3259</v>
      </c>
      <c r="M116" t="s">
        <v>3375</v>
      </c>
      <c r="P116" t="s">
        <v>3261</v>
      </c>
      <c r="Q116">
        <v>42</v>
      </c>
      <c r="R116">
        <v>152</v>
      </c>
    </row>
    <row r="117" spans="2:18" x14ac:dyDescent="0.25">
      <c r="B117" t="s">
        <v>3521</v>
      </c>
      <c r="C117" t="s">
        <v>3355</v>
      </c>
      <c r="D117" t="s">
        <v>3255</v>
      </c>
      <c r="E117" s="4" t="s">
        <v>3256</v>
      </c>
      <c r="F117" s="76" t="s">
        <v>3322</v>
      </c>
      <c r="G117" s="4" t="s">
        <v>3377</v>
      </c>
      <c r="H117" s="2" t="s">
        <v>798</v>
      </c>
      <c r="I117" t="s">
        <v>799</v>
      </c>
      <c r="J117" t="s">
        <v>3378</v>
      </c>
      <c r="K117">
        <v>2529</v>
      </c>
      <c r="L117" t="s">
        <v>3259</v>
      </c>
      <c r="M117" t="s">
        <v>3379</v>
      </c>
      <c r="P117" t="s">
        <v>3261</v>
      </c>
      <c r="Q117">
        <v>42</v>
      </c>
      <c r="R117">
        <v>147</v>
      </c>
    </row>
    <row r="118" spans="2:18" x14ac:dyDescent="0.25">
      <c r="B118" t="s">
        <v>3522</v>
      </c>
      <c r="C118" t="s">
        <v>3357</v>
      </c>
      <c r="D118" t="s">
        <v>3335</v>
      </c>
      <c r="E118" s="4" t="s">
        <v>3336</v>
      </c>
      <c r="F118" s="76" t="s">
        <v>3322</v>
      </c>
      <c r="G118" s="4" t="s">
        <v>3377</v>
      </c>
      <c r="H118" s="2" t="s">
        <v>798</v>
      </c>
      <c r="I118" t="s">
        <v>799</v>
      </c>
      <c r="J118" t="s">
        <v>3381</v>
      </c>
      <c r="K118">
        <v>3754</v>
      </c>
      <c r="L118" t="s">
        <v>3259</v>
      </c>
      <c r="M118" t="s">
        <v>3382</v>
      </c>
      <c r="P118" t="s">
        <v>3326</v>
      </c>
      <c r="Q118">
        <v>84</v>
      </c>
      <c r="R118">
        <v>210</v>
      </c>
    </row>
    <row r="119" spans="2:18" x14ac:dyDescent="0.25">
      <c r="B119" t="s">
        <v>3523</v>
      </c>
      <c r="C119" t="s">
        <v>3357</v>
      </c>
      <c r="D119" t="s">
        <v>3384</v>
      </c>
      <c r="E119" s="4" t="s">
        <v>3385</v>
      </c>
      <c r="F119" s="76">
        <v>8</v>
      </c>
      <c r="G119" s="4" t="s">
        <v>3373</v>
      </c>
      <c r="H119" s="2" t="s">
        <v>798</v>
      </c>
      <c r="I119" t="s">
        <v>799</v>
      </c>
      <c r="J119" t="s">
        <v>3386</v>
      </c>
      <c r="K119">
        <v>4467</v>
      </c>
      <c r="L119" t="s">
        <v>3259</v>
      </c>
      <c r="M119" t="s">
        <v>3387</v>
      </c>
      <c r="P119" t="s">
        <v>3261</v>
      </c>
      <c r="Q119">
        <v>42</v>
      </c>
      <c r="R119">
        <v>235</v>
      </c>
    </row>
    <row r="120" spans="2:18" x14ac:dyDescent="0.25">
      <c r="B120" t="s">
        <v>3524</v>
      </c>
      <c r="C120" t="s">
        <v>3357</v>
      </c>
      <c r="D120" t="s">
        <v>3384</v>
      </c>
      <c r="E120" s="4" t="s">
        <v>3385</v>
      </c>
      <c r="F120" s="76" t="s">
        <v>3322</v>
      </c>
      <c r="G120" s="4" t="s">
        <v>3377</v>
      </c>
      <c r="H120" s="2" t="s">
        <v>798</v>
      </c>
      <c r="I120" t="s">
        <v>799</v>
      </c>
      <c r="J120" t="s">
        <v>3389</v>
      </c>
      <c r="K120">
        <v>4549</v>
      </c>
      <c r="L120" t="s">
        <v>3259</v>
      </c>
      <c r="M120" t="s">
        <v>3390</v>
      </c>
      <c r="P120" t="s">
        <v>3326</v>
      </c>
      <c r="Q120">
        <v>84</v>
      </c>
      <c r="R120">
        <v>230</v>
      </c>
    </row>
    <row r="121" spans="2:18" x14ac:dyDescent="0.25">
      <c r="B121" t="s">
        <v>3525</v>
      </c>
      <c r="C121" t="s">
        <v>3392</v>
      </c>
      <c r="D121" t="s">
        <v>3255</v>
      </c>
      <c r="E121" s="4" t="s">
        <v>3256</v>
      </c>
      <c r="F121" s="76" t="s">
        <v>3257</v>
      </c>
      <c r="G121" t="s">
        <v>3257</v>
      </c>
      <c r="H121" s="2" t="s">
        <v>798</v>
      </c>
      <c r="I121" t="s">
        <v>799</v>
      </c>
      <c r="J121" t="s">
        <v>3258</v>
      </c>
      <c r="K121">
        <v>1050</v>
      </c>
      <c r="L121" t="s">
        <v>3259</v>
      </c>
      <c r="M121" t="s">
        <v>3260</v>
      </c>
      <c r="P121" t="s">
        <v>3261</v>
      </c>
      <c r="Q121">
        <v>42</v>
      </c>
      <c r="R121">
        <v>62</v>
      </c>
    </row>
    <row r="122" spans="2:18" x14ac:dyDescent="0.25">
      <c r="B122" t="s">
        <v>3526</v>
      </c>
      <c r="C122" t="s">
        <v>3394</v>
      </c>
      <c r="D122" t="s">
        <v>3335</v>
      </c>
      <c r="E122" s="4" t="s">
        <v>3336</v>
      </c>
      <c r="F122" s="76" t="s">
        <v>3257</v>
      </c>
      <c r="G122" t="s">
        <v>3257</v>
      </c>
      <c r="H122" s="2" t="s">
        <v>798</v>
      </c>
      <c r="I122" t="s">
        <v>799</v>
      </c>
      <c r="J122" t="s">
        <v>3358</v>
      </c>
      <c r="K122">
        <v>2275</v>
      </c>
      <c r="L122" t="s">
        <v>3259</v>
      </c>
      <c r="M122" t="s">
        <v>3359</v>
      </c>
      <c r="P122" t="s">
        <v>3261</v>
      </c>
      <c r="Q122">
        <v>42</v>
      </c>
      <c r="R122">
        <v>125</v>
      </c>
    </row>
    <row r="123" spans="2:18" x14ac:dyDescent="0.25">
      <c r="B123" t="s">
        <v>3527</v>
      </c>
      <c r="C123" t="s">
        <v>3394</v>
      </c>
      <c r="D123" t="s">
        <v>3384</v>
      </c>
      <c r="E123" s="4" t="s">
        <v>3385</v>
      </c>
      <c r="F123" s="76" t="s">
        <v>3257</v>
      </c>
      <c r="G123" t="s">
        <v>3257</v>
      </c>
      <c r="H123" s="2" t="s">
        <v>798</v>
      </c>
      <c r="I123" t="s">
        <v>799</v>
      </c>
      <c r="J123" t="s">
        <v>3396</v>
      </c>
      <c r="K123">
        <v>3070</v>
      </c>
      <c r="L123" t="s">
        <v>3259</v>
      </c>
      <c r="M123" t="s">
        <v>3397</v>
      </c>
      <c r="P123" t="s">
        <v>3261</v>
      </c>
      <c r="Q123">
        <v>42</v>
      </c>
      <c r="R123">
        <v>145</v>
      </c>
    </row>
    <row r="124" spans="2:18" x14ac:dyDescent="0.25">
      <c r="B124" t="s">
        <v>3528</v>
      </c>
      <c r="C124" t="s">
        <v>3392</v>
      </c>
      <c r="D124" t="s">
        <v>3255</v>
      </c>
      <c r="E124" s="4" t="s">
        <v>3256</v>
      </c>
      <c r="F124" s="76">
        <v>6</v>
      </c>
      <c r="G124" s="4" t="s">
        <v>3399</v>
      </c>
      <c r="H124" s="2" t="s">
        <v>798</v>
      </c>
      <c r="I124" t="s">
        <v>799</v>
      </c>
      <c r="J124" t="s">
        <v>3400</v>
      </c>
      <c r="K124">
        <v>1373</v>
      </c>
      <c r="L124" t="s">
        <v>3259</v>
      </c>
      <c r="M124" t="s">
        <v>3401</v>
      </c>
      <c r="P124" t="s">
        <v>3261</v>
      </c>
      <c r="Q124">
        <v>42</v>
      </c>
      <c r="R124">
        <v>137</v>
      </c>
    </row>
    <row r="125" spans="2:18" x14ac:dyDescent="0.25">
      <c r="B125" t="s">
        <v>3529</v>
      </c>
      <c r="C125" t="s">
        <v>3392</v>
      </c>
      <c r="D125" t="s">
        <v>3255</v>
      </c>
      <c r="E125" s="4" t="s">
        <v>3256</v>
      </c>
      <c r="F125" s="76" t="s">
        <v>3322</v>
      </c>
      <c r="G125" s="4" t="s">
        <v>3403</v>
      </c>
      <c r="H125" s="2" t="s">
        <v>798</v>
      </c>
      <c r="I125" t="s">
        <v>799</v>
      </c>
      <c r="J125" t="s">
        <v>3404</v>
      </c>
      <c r="K125">
        <v>1703</v>
      </c>
      <c r="L125" t="s">
        <v>3259</v>
      </c>
      <c r="M125" t="s">
        <v>3405</v>
      </c>
      <c r="P125" t="s">
        <v>3261</v>
      </c>
      <c r="Q125">
        <v>42</v>
      </c>
      <c r="R125">
        <v>150</v>
      </c>
    </row>
    <row r="126" spans="2:18" x14ac:dyDescent="0.25">
      <c r="B126" t="s">
        <v>3530</v>
      </c>
      <c r="C126" t="s">
        <v>3392</v>
      </c>
      <c r="D126" t="s">
        <v>3255</v>
      </c>
      <c r="E126" s="4" t="s">
        <v>3256</v>
      </c>
      <c r="F126" s="76">
        <v>8</v>
      </c>
      <c r="G126" s="4" t="s">
        <v>3407</v>
      </c>
      <c r="H126" s="2" t="s">
        <v>798</v>
      </c>
      <c r="I126" t="s">
        <v>799</v>
      </c>
      <c r="J126" t="s">
        <v>3408</v>
      </c>
      <c r="K126">
        <v>2078</v>
      </c>
      <c r="L126" t="s">
        <v>3259</v>
      </c>
      <c r="M126" t="s">
        <v>3409</v>
      </c>
      <c r="P126" t="s">
        <v>3261</v>
      </c>
      <c r="Q126">
        <v>42</v>
      </c>
      <c r="R126">
        <v>166</v>
      </c>
    </row>
    <row r="127" spans="2:18" x14ac:dyDescent="0.25">
      <c r="B127" t="s">
        <v>3531</v>
      </c>
      <c r="C127" t="s">
        <v>3394</v>
      </c>
      <c r="D127" t="s">
        <v>3335</v>
      </c>
      <c r="E127" s="4" t="s">
        <v>3336</v>
      </c>
      <c r="F127" s="76">
        <v>6</v>
      </c>
      <c r="G127" s="4" t="s">
        <v>3399</v>
      </c>
      <c r="H127" s="2" t="s">
        <v>798</v>
      </c>
      <c r="I127" t="s">
        <v>799</v>
      </c>
      <c r="J127" t="s">
        <v>3411</v>
      </c>
      <c r="K127">
        <v>2598</v>
      </c>
      <c r="L127" t="s">
        <v>3259</v>
      </c>
      <c r="M127" t="s">
        <v>3412</v>
      </c>
      <c r="P127" t="s">
        <v>3285</v>
      </c>
      <c r="Q127">
        <v>14</v>
      </c>
      <c r="R127">
        <v>200</v>
      </c>
    </row>
    <row r="128" spans="2:18" x14ac:dyDescent="0.25">
      <c r="B128" t="s">
        <v>3532</v>
      </c>
      <c r="C128" t="s">
        <v>3394</v>
      </c>
      <c r="D128" t="s">
        <v>3335</v>
      </c>
      <c r="E128" s="4" t="s">
        <v>3336</v>
      </c>
      <c r="F128" s="76" t="s">
        <v>3322</v>
      </c>
      <c r="G128" s="4" t="s">
        <v>3403</v>
      </c>
      <c r="H128" s="2" t="s">
        <v>798</v>
      </c>
      <c r="I128" t="s">
        <v>799</v>
      </c>
      <c r="J128" t="s">
        <v>3414</v>
      </c>
      <c r="K128">
        <v>2928</v>
      </c>
      <c r="L128" t="s">
        <v>3259</v>
      </c>
      <c r="M128" t="s">
        <v>3415</v>
      </c>
      <c r="P128" t="s">
        <v>3261</v>
      </c>
      <c r="Q128">
        <v>42</v>
      </c>
      <c r="R128">
        <v>213</v>
      </c>
    </row>
    <row r="129" spans="2:18" x14ac:dyDescent="0.25">
      <c r="B129" t="s">
        <v>3533</v>
      </c>
      <c r="C129" t="s">
        <v>3394</v>
      </c>
      <c r="D129" t="s">
        <v>3335</v>
      </c>
      <c r="E129" s="4" t="s">
        <v>3336</v>
      </c>
      <c r="F129" s="76">
        <v>8</v>
      </c>
      <c r="G129" s="4" t="s">
        <v>3407</v>
      </c>
      <c r="H129" s="2" t="s">
        <v>798</v>
      </c>
      <c r="I129" t="s">
        <v>799</v>
      </c>
      <c r="J129" t="s">
        <v>3417</v>
      </c>
      <c r="K129">
        <v>3303</v>
      </c>
      <c r="L129" t="s">
        <v>3259</v>
      </c>
      <c r="M129" t="s">
        <v>3418</v>
      </c>
      <c r="P129" t="s">
        <v>3261</v>
      </c>
      <c r="Q129">
        <v>42</v>
      </c>
      <c r="R129">
        <v>229</v>
      </c>
    </row>
    <row r="130" spans="2:18" x14ac:dyDescent="0.25">
      <c r="B130" t="s">
        <v>3534</v>
      </c>
      <c r="C130" t="s">
        <v>3394</v>
      </c>
      <c r="D130" t="s">
        <v>3335</v>
      </c>
      <c r="E130" s="4" t="s">
        <v>3336</v>
      </c>
      <c r="F130" s="76" t="s">
        <v>3420</v>
      </c>
      <c r="G130" s="4" t="s">
        <v>3421</v>
      </c>
      <c r="H130" s="2" t="s">
        <v>798</v>
      </c>
      <c r="I130" t="s">
        <v>799</v>
      </c>
      <c r="J130" t="s">
        <v>3422</v>
      </c>
      <c r="K130">
        <v>4024</v>
      </c>
      <c r="L130" t="s">
        <v>3259</v>
      </c>
      <c r="M130" t="s">
        <v>3423</v>
      </c>
      <c r="P130" t="s">
        <v>3326</v>
      </c>
      <c r="Q130">
        <v>84</v>
      </c>
      <c r="R130">
        <v>269</v>
      </c>
    </row>
    <row r="131" spans="2:18" x14ac:dyDescent="0.25">
      <c r="B131" t="s">
        <v>3535</v>
      </c>
      <c r="C131" t="s">
        <v>3394</v>
      </c>
      <c r="D131" t="s">
        <v>3384</v>
      </c>
      <c r="E131" s="4" t="s">
        <v>3385</v>
      </c>
      <c r="F131" s="76">
        <v>10</v>
      </c>
      <c r="G131" s="4" t="s">
        <v>3425</v>
      </c>
      <c r="H131" s="2" t="s">
        <v>798</v>
      </c>
      <c r="I131" t="s">
        <v>799</v>
      </c>
      <c r="J131" t="s">
        <v>3426</v>
      </c>
      <c r="K131">
        <v>5361</v>
      </c>
      <c r="L131" t="s">
        <v>3259</v>
      </c>
      <c r="M131" t="s">
        <v>3427</v>
      </c>
      <c r="P131" t="s">
        <v>3261</v>
      </c>
      <c r="Q131">
        <v>42</v>
      </c>
      <c r="R131">
        <v>293</v>
      </c>
    </row>
    <row r="132" spans="2:18" x14ac:dyDescent="0.25">
      <c r="B132" t="s">
        <v>3536</v>
      </c>
      <c r="C132" t="s">
        <v>3394</v>
      </c>
      <c r="D132" t="s">
        <v>3384</v>
      </c>
      <c r="E132" s="4" t="s">
        <v>3385</v>
      </c>
      <c r="F132" s="76">
        <v>12</v>
      </c>
      <c r="G132" s="4" t="s">
        <v>3429</v>
      </c>
      <c r="H132" s="2" t="s">
        <v>798</v>
      </c>
      <c r="I132" t="s">
        <v>799</v>
      </c>
      <c r="J132" t="s">
        <v>3430</v>
      </c>
      <c r="K132">
        <v>7532</v>
      </c>
      <c r="L132" t="s">
        <v>3259</v>
      </c>
      <c r="M132" t="s">
        <v>3431</v>
      </c>
      <c r="P132" t="s">
        <v>3261</v>
      </c>
      <c r="Q132">
        <v>42</v>
      </c>
      <c r="R132">
        <v>338</v>
      </c>
    </row>
    <row r="133" spans="2:18" x14ac:dyDescent="0.25">
      <c r="B133" t="s">
        <v>3537</v>
      </c>
      <c r="C133" t="s">
        <v>3394</v>
      </c>
      <c r="D133" t="s">
        <v>3384</v>
      </c>
      <c r="E133" s="4" t="s">
        <v>3385</v>
      </c>
      <c r="F133" s="76" t="s">
        <v>3420</v>
      </c>
      <c r="G133" s="4" t="s">
        <v>3421</v>
      </c>
      <c r="H133" s="2" t="s">
        <v>798</v>
      </c>
      <c r="I133" t="s">
        <v>799</v>
      </c>
      <c r="J133" t="s">
        <v>3433</v>
      </c>
      <c r="K133">
        <v>4819</v>
      </c>
      <c r="L133" t="s">
        <v>3259</v>
      </c>
      <c r="M133" t="s">
        <v>3434</v>
      </c>
      <c r="P133" t="s">
        <v>3326</v>
      </c>
      <c r="Q133">
        <v>84</v>
      </c>
      <c r="R133">
        <v>289</v>
      </c>
    </row>
    <row r="134" spans="2:18" x14ac:dyDescent="0.25">
      <c r="B134" t="s">
        <v>3538</v>
      </c>
      <c r="C134" t="s">
        <v>3436</v>
      </c>
      <c r="D134" t="s">
        <v>3335</v>
      </c>
      <c r="E134" s="4" t="s">
        <v>3336</v>
      </c>
      <c r="F134" s="76" t="s">
        <v>3257</v>
      </c>
      <c r="G134" s="4" t="s">
        <v>3257</v>
      </c>
      <c r="H134" s="2" t="s">
        <v>798</v>
      </c>
      <c r="I134" t="s">
        <v>799</v>
      </c>
      <c r="J134" t="s">
        <v>3358</v>
      </c>
      <c r="K134">
        <v>2275</v>
      </c>
      <c r="L134" t="s">
        <v>3259</v>
      </c>
      <c r="M134" t="s">
        <v>3359</v>
      </c>
      <c r="P134" t="s">
        <v>3261</v>
      </c>
      <c r="Q134">
        <v>42</v>
      </c>
      <c r="R134">
        <v>125</v>
      </c>
    </row>
    <row r="135" spans="2:18" x14ac:dyDescent="0.25">
      <c r="B135" t="s">
        <v>3539</v>
      </c>
      <c r="C135" t="s">
        <v>3436</v>
      </c>
      <c r="D135" t="s">
        <v>3335</v>
      </c>
      <c r="E135" s="4" t="s">
        <v>3336</v>
      </c>
      <c r="F135" s="76">
        <v>8</v>
      </c>
      <c r="G135" s="4" t="s">
        <v>3438</v>
      </c>
      <c r="H135" s="2" t="s">
        <v>798</v>
      </c>
      <c r="I135" t="s">
        <v>799</v>
      </c>
      <c r="J135" t="s">
        <v>3439</v>
      </c>
      <c r="K135">
        <v>2772</v>
      </c>
      <c r="L135" t="s">
        <v>3259</v>
      </c>
      <c r="M135" t="s">
        <v>3440</v>
      </c>
      <c r="P135" t="s">
        <v>3285</v>
      </c>
      <c r="Q135">
        <v>14</v>
      </c>
      <c r="R135">
        <v>243</v>
      </c>
    </row>
    <row r="136" spans="2:18" x14ac:dyDescent="0.25">
      <c r="B136" t="s">
        <v>3540</v>
      </c>
      <c r="C136" t="s">
        <v>3436</v>
      </c>
      <c r="D136" t="s">
        <v>3335</v>
      </c>
      <c r="E136" s="4" t="s">
        <v>3336</v>
      </c>
      <c r="F136" s="76" t="s">
        <v>3420</v>
      </c>
      <c r="G136" s="4" t="s">
        <v>3442</v>
      </c>
      <c r="H136" s="2" t="s">
        <v>798</v>
      </c>
      <c r="I136" t="s">
        <v>799</v>
      </c>
      <c r="J136" t="s">
        <v>3443</v>
      </c>
      <c r="K136">
        <v>3157</v>
      </c>
      <c r="L136" t="s">
        <v>3259</v>
      </c>
      <c r="M136" t="s">
        <v>3444</v>
      </c>
      <c r="P136" t="s">
        <v>3326</v>
      </c>
      <c r="Q136">
        <v>84</v>
      </c>
      <c r="R136">
        <v>279</v>
      </c>
    </row>
    <row r="137" spans="2:18" x14ac:dyDescent="0.25">
      <c r="B137" t="s">
        <v>3541</v>
      </c>
      <c r="C137" t="s">
        <v>3436</v>
      </c>
      <c r="D137" t="s">
        <v>3335</v>
      </c>
      <c r="E137" s="4" t="s">
        <v>3336</v>
      </c>
      <c r="F137" s="76" t="s">
        <v>3446</v>
      </c>
      <c r="G137" s="4" t="s">
        <v>3447</v>
      </c>
      <c r="H137" s="2" t="s">
        <v>798</v>
      </c>
      <c r="I137" t="s">
        <v>799</v>
      </c>
      <c r="J137" t="s">
        <v>3448</v>
      </c>
      <c r="K137">
        <v>5381</v>
      </c>
      <c r="L137" t="s">
        <v>3259</v>
      </c>
      <c r="M137" t="s">
        <v>3449</v>
      </c>
      <c r="P137" t="s">
        <v>3326</v>
      </c>
      <c r="Q137">
        <v>84</v>
      </c>
      <c r="R137">
        <v>358</v>
      </c>
    </row>
    <row r="138" spans="2:18" x14ac:dyDescent="0.25">
      <c r="B138" t="s">
        <v>3542</v>
      </c>
      <c r="C138" t="s">
        <v>3436</v>
      </c>
      <c r="D138" t="s">
        <v>3384</v>
      </c>
      <c r="E138" s="4" t="s">
        <v>3385</v>
      </c>
      <c r="F138" s="76" t="s">
        <v>3446</v>
      </c>
      <c r="G138" s="4" t="s">
        <v>3447</v>
      </c>
      <c r="H138" s="2" t="s">
        <v>798</v>
      </c>
      <c r="I138" t="s">
        <v>799</v>
      </c>
      <c r="J138" t="s">
        <v>3451</v>
      </c>
      <c r="K138">
        <v>6176</v>
      </c>
      <c r="L138" t="s">
        <v>3259</v>
      </c>
      <c r="M138" t="s">
        <v>3452</v>
      </c>
      <c r="P138" t="s">
        <v>3326</v>
      </c>
      <c r="Q138">
        <v>84</v>
      </c>
      <c r="R138">
        <v>378</v>
      </c>
    </row>
    <row r="139" spans="2:18" x14ac:dyDescent="0.25">
      <c r="B139" t="s">
        <v>3543</v>
      </c>
      <c r="C139" t="s">
        <v>623</v>
      </c>
      <c r="D139" t="s">
        <v>3384</v>
      </c>
      <c r="E139" s="4" t="s">
        <v>3385</v>
      </c>
      <c r="F139" s="76" t="s">
        <v>3257</v>
      </c>
      <c r="G139" s="4" t="s">
        <v>3257</v>
      </c>
      <c r="H139" s="2" t="s">
        <v>798</v>
      </c>
      <c r="I139" t="s">
        <v>799</v>
      </c>
      <c r="J139" t="s">
        <v>3396</v>
      </c>
      <c r="K139">
        <v>3070</v>
      </c>
      <c r="L139" t="s">
        <v>3259</v>
      </c>
      <c r="M139" t="s">
        <v>3397</v>
      </c>
      <c r="P139" t="s">
        <v>3261</v>
      </c>
      <c r="Q139">
        <v>42</v>
      </c>
      <c r="R139">
        <v>145</v>
      </c>
    </row>
    <row r="140" spans="2:18" x14ac:dyDescent="0.25">
      <c r="B140" t="s">
        <v>3544</v>
      </c>
      <c r="C140" t="s">
        <v>623</v>
      </c>
      <c r="D140" t="s">
        <v>3384</v>
      </c>
      <c r="E140" s="4" t="s">
        <v>3385</v>
      </c>
      <c r="F140" s="76" t="s">
        <v>3446</v>
      </c>
      <c r="G140" s="4" t="s">
        <v>3455</v>
      </c>
      <c r="H140" s="2" t="s">
        <v>798</v>
      </c>
      <c r="I140" t="s">
        <v>799</v>
      </c>
      <c r="J140" t="s">
        <v>3456</v>
      </c>
      <c r="K140">
        <v>4114</v>
      </c>
      <c r="L140" t="s">
        <v>3259</v>
      </c>
      <c r="M140" t="s">
        <v>3457</v>
      </c>
      <c r="P140" t="s">
        <v>3326</v>
      </c>
      <c r="Q140">
        <v>84</v>
      </c>
      <c r="R140">
        <v>390</v>
      </c>
    </row>
    <row r="141" spans="2:18" x14ac:dyDescent="0.25">
      <c r="B141" t="s">
        <v>3545</v>
      </c>
      <c r="C141" t="s">
        <v>623</v>
      </c>
      <c r="D141" t="s">
        <v>3384</v>
      </c>
      <c r="E141" s="4" t="s">
        <v>3385</v>
      </c>
      <c r="F141" s="76" t="s">
        <v>3459</v>
      </c>
      <c r="G141" s="4" t="s">
        <v>3460</v>
      </c>
      <c r="H141" s="2" t="s">
        <v>798</v>
      </c>
      <c r="I141" t="s">
        <v>799</v>
      </c>
      <c r="J141" t="s">
        <v>3461</v>
      </c>
      <c r="K141">
        <v>7261</v>
      </c>
      <c r="L141" t="s">
        <v>3259</v>
      </c>
      <c r="M141" t="s">
        <v>3462</v>
      </c>
      <c r="P141" t="s">
        <v>3326</v>
      </c>
      <c r="Q141">
        <v>84</v>
      </c>
      <c r="R141">
        <v>517</v>
      </c>
    </row>
    <row r="142" spans="2:18" x14ac:dyDescent="0.25">
      <c r="B142" t="s">
        <v>3546</v>
      </c>
      <c r="C142" t="s">
        <v>627</v>
      </c>
      <c r="D142" t="s">
        <v>3384</v>
      </c>
      <c r="E142" s="4" t="s">
        <v>3385</v>
      </c>
      <c r="F142" s="76" t="s">
        <v>3257</v>
      </c>
      <c r="G142" s="4" t="s">
        <v>3257</v>
      </c>
      <c r="H142" s="2" t="s">
        <v>798</v>
      </c>
      <c r="I142" t="s">
        <v>799</v>
      </c>
      <c r="J142" t="s">
        <v>3396</v>
      </c>
      <c r="K142">
        <v>3070</v>
      </c>
      <c r="L142" t="s">
        <v>3259</v>
      </c>
      <c r="M142" t="s">
        <v>3397</v>
      </c>
      <c r="P142" t="s">
        <v>3261</v>
      </c>
      <c r="Q142">
        <v>42</v>
      </c>
      <c r="R142">
        <v>145</v>
      </c>
    </row>
    <row r="143" spans="2:18" x14ac:dyDescent="0.25">
      <c r="B143" t="s">
        <v>3547</v>
      </c>
      <c r="C143" t="s">
        <v>627</v>
      </c>
      <c r="D143" t="s">
        <v>3384</v>
      </c>
      <c r="E143" s="4" t="s">
        <v>3385</v>
      </c>
      <c r="F143" s="76" t="s">
        <v>3446</v>
      </c>
      <c r="G143" s="4" t="s">
        <v>3455</v>
      </c>
      <c r="H143" s="2" t="s">
        <v>798</v>
      </c>
      <c r="I143" t="s">
        <v>799</v>
      </c>
      <c r="J143" t="s">
        <v>3456</v>
      </c>
      <c r="K143">
        <v>4114</v>
      </c>
      <c r="L143" t="s">
        <v>3259</v>
      </c>
      <c r="M143" t="s">
        <v>3457</v>
      </c>
      <c r="P143" t="s">
        <v>3326</v>
      </c>
      <c r="Q143">
        <v>84</v>
      </c>
      <c r="R143">
        <v>390</v>
      </c>
    </row>
    <row r="144" spans="2:18" x14ac:dyDescent="0.25">
      <c r="B144" t="s">
        <v>3548</v>
      </c>
      <c r="C144" t="s">
        <v>627</v>
      </c>
      <c r="D144" t="s">
        <v>3384</v>
      </c>
      <c r="E144" s="4" t="s">
        <v>3385</v>
      </c>
      <c r="F144" s="76" t="s">
        <v>3459</v>
      </c>
      <c r="G144" s="4" t="s">
        <v>3460</v>
      </c>
      <c r="H144" s="2" t="s">
        <v>798</v>
      </c>
      <c r="I144" t="s">
        <v>799</v>
      </c>
      <c r="J144" t="s">
        <v>3461</v>
      </c>
      <c r="K144">
        <v>7261</v>
      </c>
      <c r="L144" t="s">
        <v>3259</v>
      </c>
      <c r="M144" t="s">
        <v>3462</v>
      </c>
      <c r="P144" t="s">
        <v>3326</v>
      </c>
      <c r="Q144">
        <v>84</v>
      </c>
      <c r="R144">
        <v>517</v>
      </c>
    </row>
    <row r="145" spans="2:18" x14ac:dyDescent="0.25">
      <c r="B145" t="s">
        <v>3549</v>
      </c>
      <c r="C145" t="s">
        <v>623</v>
      </c>
      <c r="D145" t="s">
        <v>3384</v>
      </c>
      <c r="E145" s="4" t="s">
        <v>3385</v>
      </c>
      <c r="F145" s="76">
        <v>10</v>
      </c>
      <c r="G145" s="4" t="s">
        <v>3467</v>
      </c>
      <c r="H145" s="2" t="s">
        <v>798</v>
      </c>
      <c r="I145" t="s">
        <v>799</v>
      </c>
      <c r="J145" t="s">
        <v>3468</v>
      </c>
      <c r="K145">
        <v>4520</v>
      </c>
      <c r="L145" t="s">
        <v>3259</v>
      </c>
      <c r="M145" t="s">
        <v>3469</v>
      </c>
      <c r="P145" t="s">
        <v>3285</v>
      </c>
      <c r="Q145">
        <v>14</v>
      </c>
      <c r="R145">
        <v>341</v>
      </c>
    </row>
    <row r="146" spans="2:18" x14ac:dyDescent="0.25">
      <c r="B146" t="s">
        <v>3550</v>
      </c>
      <c r="C146" t="s">
        <v>623</v>
      </c>
      <c r="D146" t="s">
        <v>3335</v>
      </c>
      <c r="E146" s="4" t="s">
        <v>3336</v>
      </c>
      <c r="F146" s="76" t="s">
        <v>3446</v>
      </c>
      <c r="G146" s="4" t="s">
        <v>3455</v>
      </c>
      <c r="H146" s="2" t="s">
        <v>798</v>
      </c>
      <c r="I146" t="s">
        <v>799</v>
      </c>
      <c r="J146" t="s">
        <v>3471</v>
      </c>
      <c r="K146">
        <v>3319</v>
      </c>
      <c r="L146" t="s">
        <v>3259</v>
      </c>
      <c r="M146" t="s">
        <v>3472</v>
      </c>
      <c r="P146" t="s">
        <v>3326</v>
      </c>
      <c r="Q146">
        <v>84</v>
      </c>
      <c r="R146">
        <v>370</v>
      </c>
    </row>
    <row r="147" spans="2:18" x14ac:dyDescent="0.25">
      <c r="B147" t="s">
        <v>3551</v>
      </c>
      <c r="C147" t="s">
        <v>627</v>
      </c>
      <c r="D147" t="s">
        <v>3384</v>
      </c>
      <c r="E147" s="4" t="s">
        <v>3385</v>
      </c>
      <c r="F147" s="76">
        <v>10</v>
      </c>
      <c r="G147" s="4" t="s">
        <v>3467</v>
      </c>
      <c r="H147" s="2" t="s">
        <v>798</v>
      </c>
      <c r="I147" t="s">
        <v>799</v>
      </c>
      <c r="J147" t="s">
        <v>3468</v>
      </c>
      <c r="K147">
        <v>4520</v>
      </c>
      <c r="L147" t="s">
        <v>3259</v>
      </c>
      <c r="M147" t="s">
        <v>3469</v>
      </c>
      <c r="P147" t="s">
        <v>3285</v>
      </c>
      <c r="Q147">
        <v>14</v>
      </c>
      <c r="R147">
        <v>341</v>
      </c>
    </row>
    <row r="148" spans="2:18" x14ac:dyDescent="0.25">
      <c r="B148" t="s">
        <v>3552</v>
      </c>
      <c r="C148" t="s">
        <v>627</v>
      </c>
      <c r="D148" t="s">
        <v>3335</v>
      </c>
      <c r="E148" s="4" t="s">
        <v>3336</v>
      </c>
      <c r="F148" s="76" t="s">
        <v>3446</v>
      </c>
      <c r="G148" s="4" t="s">
        <v>3455</v>
      </c>
      <c r="H148" s="2" t="s">
        <v>798</v>
      </c>
      <c r="I148" t="s">
        <v>799</v>
      </c>
      <c r="J148" t="s">
        <v>3471</v>
      </c>
      <c r="K148">
        <v>3319</v>
      </c>
      <c r="L148" t="s">
        <v>3259</v>
      </c>
      <c r="M148" t="s">
        <v>3472</v>
      </c>
      <c r="P148" t="s">
        <v>3326</v>
      </c>
      <c r="Q148">
        <v>84</v>
      </c>
      <c r="R148">
        <v>370</v>
      </c>
    </row>
    <row r="149" spans="2:18" x14ac:dyDescent="0.25">
      <c r="B149" t="s">
        <v>3553</v>
      </c>
      <c r="C149" t="s">
        <v>453</v>
      </c>
      <c r="D149" t="s">
        <v>3255</v>
      </c>
      <c r="E149" s="4" t="s">
        <v>3256</v>
      </c>
      <c r="F149" s="76" t="s">
        <v>3257</v>
      </c>
      <c r="G149" t="s">
        <v>3257</v>
      </c>
      <c r="H149" s="2" t="s">
        <v>805</v>
      </c>
      <c r="I149" t="s">
        <v>799</v>
      </c>
      <c r="J149" t="s">
        <v>3258</v>
      </c>
      <c r="K149">
        <v>1050</v>
      </c>
      <c r="L149" t="s">
        <v>3259</v>
      </c>
      <c r="M149" t="s">
        <v>3260</v>
      </c>
      <c r="P149" t="s">
        <v>3261</v>
      </c>
      <c r="Q149">
        <v>42</v>
      </c>
      <c r="R149">
        <v>62</v>
      </c>
    </row>
    <row r="150" spans="2:18" x14ac:dyDescent="0.25">
      <c r="B150" t="s">
        <v>3554</v>
      </c>
      <c r="C150" t="s">
        <v>453</v>
      </c>
      <c r="D150" t="s">
        <v>3255</v>
      </c>
      <c r="E150" s="4" t="s">
        <v>3256</v>
      </c>
      <c r="F150" s="76" t="s">
        <v>3263</v>
      </c>
      <c r="G150" s="4" t="s">
        <v>3264</v>
      </c>
      <c r="H150" s="2" t="s">
        <v>805</v>
      </c>
      <c r="I150" t="s">
        <v>799</v>
      </c>
      <c r="J150" t="s">
        <v>3265</v>
      </c>
      <c r="K150">
        <v>1150</v>
      </c>
      <c r="L150" t="s">
        <v>3259</v>
      </c>
      <c r="M150" t="s">
        <v>3266</v>
      </c>
      <c r="P150" t="s">
        <v>3261</v>
      </c>
      <c r="Q150">
        <v>42</v>
      </c>
      <c r="R150">
        <v>78</v>
      </c>
    </row>
    <row r="151" spans="2:18" x14ac:dyDescent="0.25">
      <c r="B151" t="s">
        <v>3555</v>
      </c>
      <c r="C151" t="s">
        <v>453</v>
      </c>
      <c r="D151" t="s">
        <v>3255</v>
      </c>
      <c r="E151" s="4" t="s">
        <v>3256</v>
      </c>
      <c r="F151" s="76">
        <v>3</v>
      </c>
      <c r="G151" s="4" t="s">
        <v>3268</v>
      </c>
      <c r="H151" s="2" t="s">
        <v>805</v>
      </c>
      <c r="I151" t="s">
        <v>799</v>
      </c>
      <c r="J151" t="s">
        <v>3269</v>
      </c>
      <c r="K151">
        <v>1519</v>
      </c>
      <c r="L151" t="s">
        <v>3259</v>
      </c>
      <c r="M151" t="s">
        <v>3270</v>
      </c>
      <c r="P151" t="s">
        <v>3261</v>
      </c>
      <c r="Q151">
        <v>42</v>
      </c>
      <c r="R151">
        <v>82</v>
      </c>
    </row>
    <row r="152" spans="2:18" x14ac:dyDescent="0.25">
      <c r="B152" t="s">
        <v>3556</v>
      </c>
      <c r="C152" t="s">
        <v>3272</v>
      </c>
      <c r="D152" t="s">
        <v>3255</v>
      </c>
      <c r="E152" s="4" t="s">
        <v>3256</v>
      </c>
      <c r="F152" s="76" t="s">
        <v>3257</v>
      </c>
      <c r="G152" t="s">
        <v>3257</v>
      </c>
      <c r="H152" s="2" t="s">
        <v>805</v>
      </c>
      <c r="I152" t="s">
        <v>799</v>
      </c>
      <c r="J152" t="s">
        <v>3258</v>
      </c>
      <c r="K152">
        <v>1050</v>
      </c>
      <c r="L152" t="s">
        <v>3259</v>
      </c>
      <c r="M152" t="s">
        <v>3260</v>
      </c>
      <c r="P152" t="s">
        <v>3261</v>
      </c>
      <c r="Q152">
        <v>42</v>
      </c>
      <c r="R152">
        <v>62</v>
      </c>
    </row>
    <row r="153" spans="2:18" x14ac:dyDescent="0.25">
      <c r="B153" t="s">
        <v>3557</v>
      </c>
      <c r="C153" t="s">
        <v>3272</v>
      </c>
      <c r="D153" t="s">
        <v>3255</v>
      </c>
      <c r="E153" s="4" t="s">
        <v>3256</v>
      </c>
      <c r="F153" s="76" t="s">
        <v>3263</v>
      </c>
      <c r="G153" s="4" t="s">
        <v>3264</v>
      </c>
      <c r="H153" s="2" t="s">
        <v>805</v>
      </c>
      <c r="I153" t="s">
        <v>799</v>
      </c>
      <c r="J153" t="s">
        <v>3265</v>
      </c>
      <c r="K153">
        <v>1150</v>
      </c>
      <c r="L153" t="s">
        <v>3259</v>
      </c>
      <c r="M153" t="s">
        <v>3266</v>
      </c>
      <c r="P153" t="s">
        <v>3261</v>
      </c>
      <c r="Q153">
        <v>42</v>
      </c>
      <c r="R153">
        <v>78</v>
      </c>
    </row>
    <row r="154" spans="2:18" x14ac:dyDescent="0.25">
      <c r="B154" t="s">
        <v>3558</v>
      </c>
      <c r="C154" t="s">
        <v>3272</v>
      </c>
      <c r="D154" t="s">
        <v>3255</v>
      </c>
      <c r="E154" s="4" t="s">
        <v>3256</v>
      </c>
      <c r="F154" s="76">
        <v>3</v>
      </c>
      <c r="G154" s="4" t="s">
        <v>3268</v>
      </c>
      <c r="H154" s="2" t="s">
        <v>805</v>
      </c>
      <c r="I154" t="s">
        <v>799</v>
      </c>
      <c r="J154" t="s">
        <v>3269</v>
      </c>
      <c r="K154">
        <v>1519</v>
      </c>
      <c r="L154" t="s">
        <v>3259</v>
      </c>
      <c r="M154" t="s">
        <v>3270</v>
      </c>
      <c r="P154" t="s">
        <v>3261</v>
      </c>
      <c r="Q154">
        <v>42</v>
      </c>
      <c r="R154">
        <v>82</v>
      </c>
    </row>
    <row r="155" spans="2:18" x14ac:dyDescent="0.25">
      <c r="B155" t="s">
        <v>3559</v>
      </c>
      <c r="C155" t="s">
        <v>3276</v>
      </c>
      <c r="D155" t="s">
        <v>3255</v>
      </c>
      <c r="E155" s="4" t="s">
        <v>3256</v>
      </c>
      <c r="F155" s="76" t="s">
        <v>3257</v>
      </c>
      <c r="G155" t="s">
        <v>3257</v>
      </c>
      <c r="H155" s="2" t="s">
        <v>805</v>
      </c>
      <c r="I155" t="s">
        <v>799</v>
      </c>
      <c r="J155" t="s">
        <v>3258</v>
      </c>
      <c r="K155">
        <v>1050</v>
      </c>
      <c r="L155" t="s">
        <v>3259</v>
      </c>
      <c r="M155" t="s">
        <v>3260</v>
      </c>
      <c r="P155" t="s">
        <v>3261</v>
      </c>
      <c r="Q155">
        <v>42</v>
      </c>
      <c r="R155">
        <v>62</v>
      </c>
    </row>
    <row r="156" spans="2:18" x14ac:dyDescent="0.25">
      <c r="B156" t="s">
        <v>3560</v>
      </c>
      <c r="C156" t="s">
        <v>3276</v>
      </c>
      <c r="D156" t="s">
        <v>3255</v>
      </c>
      <c r="E156" s="4" t="s">
        <v>3256</v>
      </c>
      <c r="F156" s="76" t="s">
        <v>3263</v>
      </c>
      <c r="G156" s="4" t="s">
        <v>3264</v>
      </c>
      <c r="H156" s="2" t="s">
        <v>805</v>
      </c>
      <c r="I156" t="s">
        <v>799</v>
      </c>
      <c r="J156" t="s">
        <v>3265</v>
      </c>
      <c r="K156">
        <v>1150</v>
      </c>
      <c r="L156" t="s">
        <v>3259</v>
      </c>
      <c r="M156" t="s">
        <v>3266</v>
      </c>
      <c r="P156" t="s">
        <v>3261</v>
      </c>
      <c r="Q156">
        <v>42</v>
      </c>
      <c r="R156">
        <v>78</v>
      </c>
    </row>
    <row r="157" spans="2:18" x14ac:dyDescent="0.25">
      <c r="B157" t="s">
        <v>3561</v>
      </c>
      <c r="C157" t="s">
        <v>3276</v>
      </c>
      <c r="D157" t="s">
        <v>3255</v>
      </c>
      <c r="E157" s="4" t="s">
        <v>3256</v>
      </c>
      <c r="F157" s="76">
        <v>3</v>
      </c>
      <c r="G157" s="4" t="s">
        <v>3268</v>
      </c>
      <c r="H157" s="2" t="s">
        <v>805</v>
      </c>
      <c r="I157" t="s">
        <v>799</v>
      </c>
      <c r="J157" t="s">
        <v>3269</v>
      </c>
      <c r="K157">
        <v>1519</v>
      </c>
      <c r="L157" t="s">
        <v>3259</v>
      </c>
      <c r="M157" t="s">
        <v>3270</v>
      </c>
      <c r="P157" t="s">
        <v>3261</v>
      </c>
      <c r="Q157">
        <v>42</v>
      </c>
      <c r="R157">
        <v>82</v>
      </c>
    </row>
    <row r="158" spans="2:18" x14ac:dyDescent="0.25">
      <c r="B158" t="s">
        <v>3562</v>
      </c>
      <c r="C158" t="s">
        <v>3280</v>
      </c>
      <c r="D158" t="s">
        <v>3255</v>
      </c>
      <c r="E158" s="4" t="s">
        <v>3256</v>
      </c>
      <c r="F158" s="76" t="s">
        <v>3257</v>
      </c>
      <c r="G158" t="s">
        <v>3257</v>
      </c>
      <c r="H158" s="2" t="s">
        <v>805</v>
      </c>
      <c r="I158" t="s">
        <v>799</v>
      </c>
      <c r="J158" t="s">
        <v>3258</v>
      </c>
      <c r="K158">
        <v>1050</v>
      </c>
      <c r="L158" t="s">
        <v>3259</v>
      </c>
      <c r="M158" t="s">
        <v>3260</v>
      </c>
      <c r="P158" t="s">
        <v>3261</v>
      </c>
      <c r="Q158">
        <v>42</v>
      </c>
      <c r="R158">
        <v>62</v>
      </c>
    </row>
    <row r="159" spans="2:18" x14ac:dyDescent="0.25">
      <c r="B159" t="s">
        <v>3563</v>
      </c>
      <c r="C159" t="s">
        <v>3280</v>
      </c>
      <c r="D159" t="s">
        <v>3255</v>
      </c>
      <c r="E159" s="4" t="s">
        <v>3256</v>
      </c>
      <c r="F159" s="76">
        <v>3</v>
      </c>
      <c r="G159" s="4" t="s">
        <v>3282</v>
      </c>
      <c r="H159" s="2" t="s">
        <v>805</v>
      </c>
      <c r="I159" t="s">
        <v>799</v>
      </c>
      <c r="J159" t="s">
        <v>3283</v>
      </c>
      <c r="K159">
        <v>1128</v>
      </c>
      <c r="L159" t="s">
        <v>3259</v>
      </c>
      <c r="M159" t="s">
        <v>3284</v>
      </c>
      <c r="P159" t="s">
        <v>3285</v>
      </c>
      <c r="Q159">
        <v>14</v>
      </c>
      <c r="R159">
        <v>87</v>
      </c>
    </row>
    <row r="160" spans="2:18" x14ac:dyDescent="0.25">
      <c r="B160" t="s">
        <v>3564</v>
      </c>
      <c r="C160" t="s">
        <v>3280</v>
      </c>
      <c r="D160" t="s">
        <v>3255</v>
      </c>
      <c r="E160" s="4" t="s">
        <v>3256</v>
      </c>
      <c r="F160" s="76" t="s">
        <v>3287</v>
      </c>
      <c r="G160" s="4" t="s">
        <v>3288</v>
      </c>
      <c r="H160" s="2" t="s">
        <v>805</v>
      </c>
      <c r="I160" t="s">
        <v>799</v>
      </c>
      <c r="J160" t="s">
        <v>3289</v>
      </c>
      <c r="K160">
        <v>1226</v>
      </c>
      <c r="L160" t="s">
        <v>3259</v>
      </c>
      <c r="M160" t="s">
        <v>3290</v>
      </c>
      <c r="P160" t="s">
        <v>3261</v>
      </c>
      <c r="Q160">
        <v>42</v>
      </c>
      <c r="R160">
        <v>112</v>
      </c>
    </row>
    <row r="161" spans="2:18" x14ac:dyDescent="0.25">
      <c r="B161" t="s">
        <v>3565</v>
      </c>
      <c r="C161" t="s">
        <v>3280</v>
      </c>
      <c r="D161" t="s">
        <v>3255</v>
      </c>
      <c r="E161" s="4" t="s">
        <v>3256</v>
      </c>
      <c r="F161" s="76">
        <v>5</v>
      </c>
      <c r="G161" s="4" t="s">
        <v>3292</v>
      </c>
      <c r="H161" s="2" t="s">
        <v>805</v>
      </c>
      <c r="I161" t="s">
        <v>799</v>
      </c>
      <c r="J161" t="s">
        <v>3293</v>
      </c>
      <c r="K161">
        <v>3020</v>
      </c>
      <c r="L161" t="s">
        <v>3259</v>
      </c>
      <c r="M161" t="s">
        <v>3294</v>
      </c>
      <c r="P161" t="s">
        <v>3261</v>
      </c>
      <c r="Q161">
        <v>42</v>
      </c>
      <c r="R161">
        <v>107</v>
      </c>
    </row>
    <row r="162" spans="2:18" x14ac:dyDescent="0.25">
      <c r="B162" t="s">
        <v>3566</v>
      </c>
      <c r="C162" t="s">
        <v>3280</v>
      </c>
      <c r="D162" t="s">
        <v>3255</v>
      </c>
      <c r="E162" s="4" t="s">
        <v>3256</v>
      </c>
      <c r="F162" s="76">
        <v>5</v>
      </c>
      <c r="G162" s="4" t="s">
        <v>3296</v>
      </c>
      <c r="H162" s="2" t="s">
        <v>805</v>
      </c>
      <c r="I162" t="s">
        <v>799</v>
      </c>
      <c r="J162" t="s">
        <v>3297</v>
      </c>
      <c r="K162">
        <v>2962</v>
      </c>
      <c r="L162" t="s">
        <v>3259</v>
      </c>
      <c r="M162" t="s">
        <v>3298</v>
      </c>
      <c r="P162" t="s">
        <v>3261</v>
      </c>
      <c r="Q162">
        <v>42</v>
      </c>
      <c r="R162">
        <v>124</v>
      </c>
    </row>
    <row r="163" spans="2:18" x14ac:dyDescent="0.25">
      <c r="B163" t="s">
        <v>3567</v>
      </c>
      <c r="C163" t="s">
        <v>3280</v>
      </c>
      <c r="D163" t="s">
        <v>3255</v>
      </c>
      <c r="E163" s="4" t="s">
        <v>3256</v>
      </c>
      <c r="F163" s="76">
        <v>6</v>
      </c>
      <c r="G163" s="4" t="s">
        <v>3300</v>
      </c>
      <c r="H163" s="2" t="s">
        <v>805</v>
      </c>
      <c r="I163" t="s">
        <v>799</v>
      </c>
      <c r="J163" t="s">
        <v>3301</v>
      </c>
      <c r="K163">
        <v>2799</v>
      </c>
      <c r="L163" t="s">
        <v>3259</v>
      </c>
      <c r="M163" t="s">
        <v>3302</v>
      </c>
      <c r="P163" t="s">
        <v>3261</v>
      </c>
      <c r="Q163">
        <v>42</v>
      </c>
      <c r="R163">
        <v>128</v>
      </c>
    </row>
    <row r="164" spans="2:18" x14ac:dyDescent="0.25">
      <c r="B164" t="s">
        <v>3568</v>
      </c>
      <c r="C164" t="s">
        <v>3280</v>
      </c>
      <c r="D164" t="s">
        <v>3255</v>
      </c>
      <c r="E164" s="4" t="s">
        <v>3256</v>
      </c>
      <c r="F164" s="76">
        <v>6</v>
      </c>
      <c r="G164" s="4" t="s">
        <v>3304</v>
      </c>
      <c r="H164" s="2" t="s">
        <v>805</v>
      </c>
      <c r="I164" t="s">
        <v>799</v>
      </c>
      <c r="J164" t="s">
        <v>3305</v>
      </c>
      <c r="K164">
        <v>1894</v>
      </c>
      <c r="L164" t="s">
        <v>3259</v>
      </c>
      <c r="M164" t="s">
        <v>3306</v>
      </c>
      <c r="P164" t="s">
        <v>3261</v>
      </c>
      <c r="Q164">
        <v>42</v>
      </c>
      <c r="R164">
        <v>131</v>
      </c>
    </row>
    <row r="165" spans="2:18" x14ac:dyDescent="0.25">
      <c r="B165" t="s">
        <v>3569</v>
      </c>
      <c r="C165" t="s">
        <v>3280</v>
      </c>
      <c r="D165" t="s">
        <v>3255</v>
      </c>
      <c r="E165" s="4" t="s">
        <v>3256</v>
      </c>
      <c r="F165" s="76" t="s">
        <v>3308</v>
      </c>
      <c r="G165" s="4" t="s">
        <v>3309</v>
      </c>
      <c r="H165" s="2" t="s">
        <v>805</v>
      </c>
      <c r="I165" t="s">
        <v>799</v>
      </c>
      <c r="J165" t="s">
        <v>3310</v>
      </c>
      <c r="K165">
        <v>1960</v>
      </c>
      <c r="L165" t="s">
        <v>3259</v>
      </c>
      <c r="M165" t="s">
        <v>3311</v>
      </c>
      <c r="P165" t="s">
        <v>3261</v>
      </c>
      <c r="Q165">
        <v>42</v>
      </c>
      <c r="R165">
        <v>89</v>
      </c>
    </row>
    <row r="166" spans="2:18" x14ac:dyDescent="0.25">
      <c r="B166" t="s">
        <v>3570</v>
      </c>
      <c r="C166" t="s">
        <v>3280</v>
      </c>
      <c r="D166" t="s">
        <v>3255</v>
      </c>
      <c r="E166" s="4" t="s">
        <v>3256</v>
      </c>
      <c r="F166" s="76" t="s">
        <v>3287</v>
      </c>
      <c r="G166" s="4" t="s">
        <v>3313</v>
      </c>
      <c r="H166" s="2" t="s">
        <v>805</v>
      </c>
      <c r="I166" t="s">
        <v>799</v>
      </c>
      <c r="J166" t="s">
        <v>3314</v>
      </c>
      <c r="K166">
        <v>1985</v>
      </c>
      <c r="L166" t="s">
        <v>3259</v>
      </c>
      <c r="M166" t="s">
        <v>3315</v>
      </c>
      <c r="P166" t="s">
        <v>3261</v>
      </c>
      <c r="Q166">
        <v>42</v>
      </c>
      <c r="R166">
        <v>106</v>
      </c>
    </row>
    <row r="167" spans="2:18" x14ac:dyDescent="0.25">
      <c r="B167" t="s">
        <v>3571</v>
      </c>
      <c r="C167" t="s">
        <v>3280</v>
      </c>
      <c r="D167" t="s">
        <v>3255</v>
      </c>
      <c r="E167" s="4" t="s">
        <v>3256</v>
      </c>
      <c r="F167" s="76" t="s">
        <v>3317</v>
      </c>
      <c r="G167" s="4" t="s">
        <v>3318</v>
      </c>
      <c r="H167" s="2" t="s">
        <v>805</v>
      </c>
      <c r="I167" t="s">
        <v>799</v>
      </c>
      <c r="J167" t="s">
        <v>3319</v>
      </c>
      <c r="K167">
        <v>2256</v>
      </c>
      <c r="L167" t="s">
        <v>3259</v>
      </c>
      <c r="M167" t="s">
        <v>3320</v>
      </c>
      <c r="P167" t="s">
        <v>3261</v>
      </c>
      <c r="Q167">
        <v>42</v>
      </c>
      <c r="R167">
        <v>122</v>
      </c>
    </row>
    <row r="168" spans="2:18" x14ac:dyDescent="0.25">
      <c r="B168" t="s">
        <v>3572</v>
      </c>
      <c r="C168" t="s">
        <v>3280</v>
      </c>
      <c r="D168" t="s">
        <v>3255</v>
      </c>
      <c r="E168" s="4" t="s">
        <v>3256</v>
      </c>
      <c r="F168" s="76" t="s">
        <v>3322</v>
      </c>
      <c r="G168" s="4" t="s">
        <v>3323</v>
      </c>
      <c r="H168" s="2" t="s">
        <v>805</v>
      </c>
      <c r="I168" t="s">
        <v>799</v>
      </c>
      <c r="J168" t="s">
        <v>3324</v>
      </c>
      <c r="K168">
        <v>2392</v>
      </c>
      <c r="L168" t="s">
        <v>3259</v>
      </c>
      <c r="M168" t="s">
        <v>3325</v>
      </c>
      <c r="P168" t="s">
        <v>3326</v>
      </c>
      <c r="Q168">
        <v>84</v>
      </c>
      <c r="R168">
        <v>144</v>
      </c>
    </row>
    <row r="169" spans="2:18" x14ac:dyDescent="0.25">
      <c r="B169" t="s">
        <v>3573</v>
      </c>
      <c r="C169" t="s">
        <v>3328</v>
      </c>
      <c r="D169" t="s">
        <v>3255</v>
      </c>
      <c r="E169" s="4" t="s">
        <v>3256</v>
      </c>
      <c r="F169" s="76" t="s">
        <v>3257</v>
      </c>
      <c r="G169" t="s">
        <v>3257</v>
      </c>
      <c r="H169" s="2" t="s">
        <v>805</v>
      </c>
      <c r="I169" t="s">
        <v>799</v>
      </c>
      <c r="J169" t="s">
        <v>3258</v>
      </c>
      <c r="K169">
        <v>1050</v>
      </c>
      <c r="L169" t="s">
        <v>3259</v>
      </c>
      <c r="M169" t="s">
        <v>3260</v>
      </c>
      <c r="P169" t="s">
        <v>3261</v>
      </c>
      <c r="Q169">
        <v>42</v>
      </c>
      <c r="R169">
        <v>62</v>
      </c>
    </row>
    <row r="170" spans="2:18" x14ac:dyDescent="0.25">
      <c r="B170" t="s">
        <v>3574</v>
      </c>
      <c r="C170" t="s">
        <v>3328</v>
      </c>
      <c r="D170" t="s">
        <v>3255</v>
      </c>
      <c r="E170" s="4" t="s">
        <v>3256</v>
      </c>
      <c r="F170" s="76" t="s">
        <v>3308</v>
      </c>
      <c r="G170" s="4" t="s">
        <v>3330</v>
      </c>
      <c r="H170" s="2" t="s">
        <v>805</v>
      </c>
      <c r="I170" t="s">
        <v>799</v>
      </c>
      <c r="J170" t="s">
        <v>3331</v>
      </c>
      <c r="K170">
        <v>1171</v>
      </c>
      <c r="L170" t="s">
        <v>3259</v>
      </c>
      <c r="M170" t="s">
        <v>3332</v>
      </c>
      <c r="P170" t="s">
        <v>3261</v>
      </c>
      <c r="Q170">
        <v>42</v>
      </c>
      <c r="R170">
        <v>91</v>
      </c>
    </row>
    <row r="171" spans="2:18" x14ac:dyDescent="0.25">
      <c r="B171" t="s">
        <v>3575</v>
      </c>
      <c r="C171" t="s">
        <v>3328</v>
      </c>
      <c r="D171" t="s">
        <v>3255</v>
      </c>
      <c r="E171" s="4" t="s">
        <v>3256</v>
      </c>
      <c r="F171" s="76" t="s">
        <v>3287</v>
      </c>
      <c r="G171" s="4" t="s">
        <v>3313</v>
      </c>
      <c r="H171" s="2" t="s">
        <v>805</v>
      </c>
      <c r="I171" t="s">
        <v>799</v>
      </c>
      <c r="J171" t="s">
        <v>3314</v>
      </c>
      <c r="K171">
        <v>1985</v>
      </c>
      <c r="L171" t="s">
        <v>3259</v>
      </c>
      <c r="M171" t="s">
        <v>3315</v>
      </c>
      <c r="P171" t="s">
        <v>3261</v>
      </c>
      <c r="Q171">
        <v>42</v>
      </c>
      <c r="R171">
        <v>106</v>
      </c>
    </row>
    <row r="172" spans="2:18" x14ac:dyDescent="0.25">
      <c r="B172" t="s">
        <v>3576</v>
      </c>
      <c r="C172" t="s">
        <v>3328</v>
      </c>
      <c r="D172" t="s">
        <v>3335</v>
      </c>
      <c r="E172" s="4" t="s">
        <v>3336</v>
      </c>
      <c r="F172" s="76">
        <v>6</v>
      </c>
      <c r="G172" s="4" t="s">
        <v>3300</v>
      </c>
      <c r="H172" s="2" t="s">
        <v>805</v>
      </c>
      <c r="I172" t="s">
        <v>799</v>
      </c>
      <c r="J172" t="s">
        <v>3337</v>
      </c>
      <c r="K172">
        <v>4024</v>
      </c>
      <c r="L172" t="s">
        <v>3259</v>
      </c>
      <c r="M172" t="s">
        <v>3338</v>
      </c>
      <c r="P172" t="s">
        <v>3261</v>
      </c>
      <c r="Q172">
        <v>42</v>
      </c>
      <c r="R172">
        <v>191</v>
      </c>
    </row>
    <row r="173" spans="2:18" x14ac:dyDescent="0.25">
      <c r="B173" t="s">
        <v>3577</v>
      </c>
      <c r="C173" t="s">
        <v>3340</v>
      </c>
      <c r="D173" t="s">
        <v>3255</v>
      </c>
      <c r="E173" s="4" t="s">
        <v>3256</v>
      </c>
      <c r="F173" s="76" t="s">
        <v>3257</v>
      </c>
      <c r="G173" t="s">
        <v>3257</v>
      </c>
      <c r="H173" s="2" t="s">
        <v>805</v>
      </c>
      <c r="I173" t="s">
        <v>799</v>
      </c>
      <c r="J173" t="s">
        <v>3258</v>
      </c>
      <c r="K173">
        <v>1050</v>
      </c>
      <c r="L173" t="s">
        <v>3259</v>
      </c>
      <c r="M173" t="s">
        <v>3260</v>
      </c>
      <c r="P173" t="s">
        <v>3261</v>
      </c>
      <c r="Q173">
        <v>42</v>
      </c>
      <c r="R173">
        <v>62</v>
      </c>
    </row>
    <row r="174" spans="2:18" x14ac:dyDescent="0.25">
      <c r="B174" t="s">
        <v>3578</v>
      </c>
      <c r="C174" t="s">
        <v>3340</v>
      </c>
      <c r="D174" t="s">
        <v>3255</v>
      </c>
      <c r="E174" s="4" t="s">
        <v>3256</v>
      </c>
      <c r="F174" s="76">
        <v>4</v>
      </c>
      <c r="G174" s="4" t="s">
        <v>3342</v>
      </c>
      <c r="H174" s="2" t="s">
        <v>805</v>
      </c>
      <c r="I174" t="s">
        <v>799</v>
      </c>
      <c r="J174" t="s">
        <v>3343</v>
      </c>
      <c r="K174">
        <v>1166</v>
      </c>
      <c r="L174" t="s">
        <v>3259</v>
      </c>
      <c r="M174" t="s">
        <v>3344</v>
      </c>
      <c r="P174" t="s">
        <v>3285</v>
      </c>
      <c r="Q174">
        <v>14</v>
      </c>
      <c r="R174">
        <v>106</v>
      </c>
    </row>
    <row r="175" spans="2:18" x14ac:dyDescent="0.25">
      <c r="B175" t="s">
        <v>3579</v>
      </c>
      <c r="C175" t="s">
        <v>3340</v>
      </c>
      <c r="D175" t="s">
        <v>3255</v>
      </c>
      <c r="E175" s="4" t="s">
        <v>3256</v>
      </c>
      <c r="F175" s="76" t="s">
        <v>3287</v>
      </c>
      <c r="G175" s="4" t="s">
        <v>3288</v>
      </c>
      <c r="H175" s="2" t="s">
        <v>805</v>
      </c>
      <c r="I175" t="s">
        <v>799</v>
      </c>
      <c r="J175" t="s">
        <v>3289</v>
      </c>
      <c r="K175">
        <v>1226</v>
      </c>
      <c r="L175" t="s">
        <v>3259</v>
      </c>
      <c r="M175" t="s">
        <v>3290</v>
      </c>
      <c r="P175" t="s">
        <v>3261</v>
      </c>
      <c r="Q175">
        <v>42</v>
      </c>
      <c r="R175">
        <v>112</v>
      </c>
    </row>
    <row r="176" spans="2:18" x14ac:dyDescent="0.25">
      <c r="B176" t="s">
        <v>3580</v>
      </c>
      <c r="C176" t="s">
        <v>3340</v>
      </c>
      <c r="D176" t="s">
        <v>3255</v>
      </c>
      <c r="E176" s="4" t="s">
        <v>3256</v>
      </c>
      <c r="F176" s="76">
        <v>5</v>
      </c>
      <c r="G176" s="4" t="s">
        <v>3296</v>
      </c>
      <c r="H176" s="2" t="s">
        <v>805</v>
      </c>
      <c r="I176" t="s">
        <v>799</v>
      </c>
      <c r="J176" t="s">
        <v>3297</v>
      </c>
      <c r="K176">
        <v>2962</v>
      </c>
      <c r="L176" t="s">
        <v>3259</v>
      </c>
      <c r="M176" t="s">
        <v>3298</v>
      </c>
      <c r="P176" t="s">
        <v>3261</v>
      </c>
      <c r="Q176">
        <v>42</v>
      </c>
      <c r="R176">
        <v>124</v>
      </c>
    </row>
    <row r="177" spans="2:18" x14ac:dyDescent="0.25">
      <c r="B177" t="s">
        <v>3581</v>
      </c>
      <c r="C177" t="s">
        <v>3340</v>
      </c>
      <c r="D177" t="s">
        <v>3255</v>
      </c>
      <c r="E177" s="4" t="s">
        <v>3256</v>
      </c>
      <c r="F177" s="76">
        <v>6</v>
      </c>
      <c r="G177" s="4" t="s">
        <v>3304</v>
      </c>
      <c r="H177" s="2" t="s">
        <v>805</v>
      </c>
      <c r="I177" t="s">
        <v>799</v>
      </c>
      <c r="J177" t="s">
        <v>3305</v>
      </c>
      <c r="K177">
        <v>1894</v>
      </c>
      <c r="L177" t="s">
        <v>3259</v>
      </c>
      <c r="M177" t="s">
        <v>3306</v>
      </c>
      <c r="P177" t="s">
        <v>3261</v>
      </c>
      <c r="Q177">
        <v>42</v>
      </c>
      <c r="R177">
        <v>131</v>
      </c>
    </row>
    <row r="178" spans="2:18" x14ac:dyDescent="0.25">
      <c r="B178" t="s">
        <v>3582</v>
      </c>
      <c r="C178" t="s">
        <v>3340</v>
      </c>
      <c r="D178" t="s">
        <v>3255</v>
      </c>
      <c r="E178" s="4" t="s">
        <v>3256</v>
      </c>
      <c r="F178" s="76">
        <v>8</v>
      </c>
      <c r="G178" s="4" t="s">
        <v>3349</v>
      </c>
      <c r="H178" s="2" t="s">
        <v>805</v>
      </c>
      <c r="I178" t="s">
        <v>799</v>
      </c>
      <c r="J178" t="s">
        <v>3350</v>
      </c>
      <c r="K178">
        <v>2962</v>
      </c>
      <c r="L178" t="s">
        <v>3259</v>
      </c>
      <c r="M178" t="s">
        <v>3351</v>
      </c>
      <c r="P178" t="s">
        <v>3261</v>
      </c>
      <c r="Q178">
        <v>42</v>
      </c>
      <c r="R178">
        <v>150</v>
      </c>
    </row>
    <row r="179" spans="2:18" x14ac:dyDescent="0.25">
      <c r="B179" t="s">
        <v>3583</v>
      </c>
      <c r="C179" t="s">
        <v>3340</v>
      </c>
      <c r="D179" t="s">
        <v>3255</v>
      </c>
      <c r="E179" s="4" t="s">
        <v>3256</v>
      </c>
      <c r="F179" s="76" t="s">
        <v>3317</v>
      </c>
      <c r="G179" s="4" t="s">
        <v>3318</v>
      </c>
      <c r="H179" s="2" t="s">
        <v>805</v>
      </c>
      <c r="I179" t="s">
        <v>799</v>
      </c>
      <c r="J179" t="s">
        <v>3319</v>
      </c>
      <c r="K179">
        <v>2256</v>
      </c>
      <c r="L179" t="s">
        <v>3259</v>
      </c>
      <c r="M179" t="s">
        <v>3320</v>
      </c>
      <c r="P179" t="s">
        <v>3261</v>
      </c>
      <c r="Q179">
        <v>42</v>
      </c>
      <c r="R179">
        <v>122</v>
      </c>
    </row>
    <row r="180" spans="2:18" x14ac:dyDescent="0.25">
      <c r="B180" t="s">
        <v>3584</v>
      </c>
      <c r="C180" t="s">
        <v>3340</v>
      </c>
      <c r="D180" t="s">
        <v>3255</v>
      </c>
      <c r="E180" s="4" t="s">
        <v>3256</v>
      </c>
      <c r="F180" s="76" t="s">
        <v>3322</v>
      </c>
      <c r="G180" s="4" t="s">
        <v>3323</v>
      </c>
      <c r="H180" s="2" t="s">
        <v>805</v>
      </c>
      <c r="I180" t="s">
        <v>799</v>
      </c>
      <c r="J180" t="s">
        <v>3324</v>
      </c>
      <c r="K180">
        <v>2392</v>
      </c>
      <c r="L180" t="s">
        <v>3259</v>
      </c>
      <c r="M180" t="s">
        <v>3325</v>
      </c>
      <c r="P180" t="s">
        <v>3326</v>
      </c>
      <c r="Q180">
        <v>84</v>
      </c>
      <c r="R180">
        <v>144</v>
      </c>
    </row>
    <row r="181" spans="2:18" x14ac:dyDescent="0.25">
      <c r="B181" t="s">
        <v>3585</v>
      </c>
      <c r="C181" t="s">
        <v>3355</v>
      </c>
      <c r="D181" t="s">
        <v>3255</v>
      </c>
      <c r="E181" s="4" t="s">
        <v>3256</v>
      </c>
      <c r="F181" s="76" t="s">
        <v>3257</v>
      </c>
      <c r="G181" t="s">
        <v>3257</v>
      </c>
      <c r="H181" s="2" t="s">
        <v>805</v>
      </c>
      <c r="I181" t="s">
        <v>799</v>
      </c>
      <c r="J181" t="s">
        <v>3258</v>
      </c>
      <c r="K181">
        <v>1050</v>
      </c>
      <c r="L181" t="s">
        <v>3259</v>
      </c>
      <c r="M181" t="s">
        <v>3260</v>
      </c>
      <c r="P181" t="s">
        <v>3261</v>
      </c>
      <c r="Q181">
        <v>42</v>
      </c>
      <c r="R181">
        <v>62</v>
      </c>
    </row>
    <row r="182" spans="2:18" x14ac:dyDescent="0.25">
      <c r="B182" t="s">
        <v>3586</v>
      </c>
      <c r="C182" t="s">
        <v>3357</v>
      </c>
      <c r="D182" t="s">
        <v>3335</v>
      </c>
      <c r="E182" s="4" t="s">
        <v>3336</v>
      </c>
      <c r="F182" s="76" t="s">
        <v>3257</v>
      </c>
      <c r="G182" t="s">
        <v>3257</v>
      </c>
      <c r="H182" s="2" t="s">
        <v>805</v>
      </c>
      <c r="I182" t="s">
        <v>799</v>
      </c>
      <c r="J182" t="s">
        <v>3358</v>
      </c>
      <c r="K182">
        <v>2275</v>
      </c>
      <c r="L182" t="s">
        <v>3259</v>
      </c>
      <c r="M182" t="s">
        <v>3359</v>
      </c>
      <c r="P182" t="s">
        <v>3261</v>
      </c>
      <c r="Q182">
        <v>42</v>
      </c>
      <c r="R182">
        <v>125</v>
      </c>
    </row>
    <row r="183" spans="2:18" x14ac:dyDescent="0.25">
      <c r="B183" t="s">
        <v>3587</v>
      </c>
      <c r="C183" t="s">
        <v>3355</v>
      </c>
      <c r="D183" t="s">
        <v>3255</v>
      </c>
      <c r="E183" s="4" t="s">
        <v>3256</v>
      </c>
      <c r="F183" s="76">
        <v>5</v>
      </c>
      <c r="G183" s="4" t="s">
        <v>3361</v>
      </c>
      <c r="H183" s="2" t="s">
        <v>805</v>
      </c>
      <c r="I183" t="s">
        <v>799</v>
      </c>
      <c r="J183" t="s">
        <v>3362</v>
      </c>
      <c r="K183">
        <v>1270</v>
      </c>
      <c r="L183" t="s">
        <v>3259</v>
      </c>
      <c r="M183" t="s">
        <v>3363</v>
      </c>
      <c r="P183" t="s">
        <v>3261</v>
      </c>
      <c r="Q183">
        <v>42</v>
      </c>
      <c r="R183">
        <v>133</v>
      </c>
    </row>
    <row r="184" spans="2:18" x14ac:dyDescent="0.25">
      <c r="B184" t="s">
        <v>3588</v>
      </c>
      <c r="C184" t="s">
        <v>3355</v>
      </c>
      <c r="D184" t="s">
        <v>3255</v>
      </c>
      <c r="E184" s="4" t="s">
        <v>3256</v>
      </c>
      <c r="F184" s="76" t="s">
        <v>3317</v>
      </c>
      <c r="G184" s="4" t="s">
        <v>3365</v>
      </c>
      <c r="H184" s="2" t="s">
        <v>805</v>
      </c>
      <c r="I184" t="s">
        <v>799</v>
      </c>
      <c r="J184" t="s">
        <v>3366</v>
      </c>
      <c r="K184">
        <v>1448</v>
      </c>
      <c r="L184" t="s">
        <v>3259</v>
      </c>
      <c r="M184" t="s">
        <v>3367</v>
      </c>
      <c r="P184" t="s">
        <v>3261</v>
      </c>
      <c r="Q184">
        <v>42</v>
      </c>
      <c r="R184">
        <v>131</v>
      </c>
    </row>
    <row r="185" spans="2:18" x14ac:dyDescent="0.25">
      <c r="B185" t="s">
        <v>3589</v>
      </c>
      <c r="C185" t="s">
        <v>3355</v>
      </c>
      <c r="D185" t="s">
        <v>3255</v>
      </c>
      <c r="E185" s="4" t="s">
        <v>3256</v>
      </c>
      <c r="F185" s="76">
        <v>6</v>
      </c>
      <c r="G185" s="4" t="s">
        <v>3369</v>
      </c>
      <c r="H185" s="2" t="s">
        <v>805</v>
      </c>
      <c r="I185" t="s">
        <v>799</v>
      </c>
      <c r="J185" t="s">
        <v>3370</v>
      </c>
      <c r="K185">
        <v>1806</v>
      </c>
      <c r="L185" t="s">
        <v>3259</v>
      </c>
      <c r="M185" t="s">
        <v>3371</v>
      </c>
      <c r="P185" t="s">
        <v>3261</v>
      </c>
      <c r="Q185">
        <v>42</v>
      </c>
      <c r="R185">
        <v>134</v>
      </c>
    </row>
    <row r="186" spans="2:18" x14ac:dyDescent="0.25">
      <c r="B186" t="s">
        <v>3590</v>
      </c>
      <c r="C186" t="s">
        <v>3355</v>
      </c>
      <c r="D186" t="s">
        <v>3255</v>
      </c>
      <c r="E186" s="4" t="s">
        <v>3256</v>
      </c>
      <c r="F186" s="76">
        <v>8</v>
      </c>
      <c r="G186" s="4" t="s">
        <v>3373</v>
      </c>
      <c r="H186" s="2" t="s">
        <v>805</v>
      </c>
      <c r="I186" t="s">
        <v>799</v>
      </c>
      <c r="J186" t="s">
        <v>3374</v>
      </c>
      <c r="K186">
        <v>2447</v>
      </c>
      <c r="L186" t="s">
        <v>3259</v>
      </c>
      <c r="M186" t="s">
        <v>3375</v>
      </c>
      <c r="P186" t="s">
        <v>3261</v>
      </c>
      <c r="Q186">
        <v>42</v>
      </c>
      <c r="R186">
        <v>152</v>
      </c>
    </row>
    <row r="187" spans="2:18" x14ac:dyDescent="0.25">
      <c r="B187" t="s">
        <v>3591</v>
      </c>
      <c r="C187" t="s">
        <v>3355</v>
      </c>
      <c r="D187" t="s">
        <v>3255</v>
      </c>
      <c r="E187" s="4" t="s">
        <v>3256</v>
      </c>
      <c r="F187" s="76" t="s">
        <v>3322</v>
      </c>
      <c r="G187" s="4" t="s">
        <v>3377</v>
      </c>
      <c r="H187" s="2" t="s">
        <v>805</v>
      </c>
      <c r="I187" t="s">
        <v>799</v>
      </c>
      <c r="J187" t="s">
        <v>3378</v>
      </c>
      <c r="K187">
        <v>2529</v>
      </c>
      <c r="L187" t="s">
        <v>3259</v>
      </c>
      <c r="M187" t="s">
        <v>3379</v>
      </c>
      <c r="P187" t="s">
        <v>3261</v>
      </c>
      <c r="Q187">
        <v>42</v>
      </c>
      <c r="R187">
        <v>147</v>
      </c>
    </row>
    <row r="188" spans="2:18" x14ac:dyDescent="0.25">
      <c r="B188" t="s">
        <v>3592</v>
      </c>
      <c r="C188" t="s">
        <v>3357</v>
      </c>
      <c r="D188" t="s">
        <v>3335</v>
      </c>
      <c r="E188" s="4" t="s">
        <v>3336</v>
      </c>
      <c r="F188" s="76" t="s">
        <v>3322</v>
      </c>
      <c r="G188" s="4" t="s">
        <v>3377</v>
      </c>
      <c r="H188" s="2" t="s">
        <v>805</v>
      </c>
      <c r="I188" t="s">
        <v>799</v>
      </c>
      <c r="J188" t="s">
        <v>3381</v>
      </c>
      <c r="K188">
        <v>3754</v>
      </c>
      <c r="L188" t="s">
        <v>3259</v>
      </c>
      <c r="M188" t="s">
        <v>3382</v>
      </c>
      <c r="P188" t="s">
        <v>3326</v>
      </c>
      <c r="Q188">
        <v>84</v>
      </c>
      <c r="R188">
        <v>210</v>
      </c>
    </row>
    <row r="189" spans="2:18" x14ac:dyDescent="0.25">
      <c r="B189" t="s">
        <v>3593</v>
      </c>
      <c r="C189" t="s">
        <v>3357</v>
      </c>
      <c r="D189" t="s">
        <v>3384</v>
      </c>
      <c r="E189" s="4" t="s">
        <v>3385</v>
      </c>
      <c r="F189" s="76">
        <v>8</v>
      </c>
      <c r="G189" s="4" t="s">
        <v>3373</v>
      </c>
      <c r="H189" s="2" t="s">
        <v>805</v>
      </c>
      <c r="I189" t="s">
        <v>799</v>
      </c>
      <c r="J189" t="s">
        <v>3386</v>
      </c>
      <c r="K189">
        <v>4467</v>
      </c>
      <c r="L189" t="s">
        <v>3259</v>
      </c>
      <c r="M189" t="s">
        <v>3387</v>
      </c>
      <c r="P189" t="s">
        <v>3261</v>
      </c>
      <c r="Q189">
        <v>42</v>
      </c>
      <c r="R189">
        <v>235</v>
      </c>
    </row>
    <row r="190" spans="2:18" x14ac:dyDescent="0.25">
      <c r="B190" t="s">
        <v>3594</v>
      </c>
      <c r="C190" t="s">
        <v>3357</v>
      </c>
      <c r="D190" t="s">
        <v>3384</v>
      </c>
      <c r="E190" s="4" t="s">
        <v>3385</v>
      </c>
      <c r="F190" s="76" t="s">
        <v>3322</v>
      </c>
      <c r="G190" s="4" t="s">
        <v>3377</v>
      </c>
      <c r="H190" s="2" t="s">
        <v>805</v>
      </c>
      <c r="I190" t="s">
        <v>799</v>
      </c>
      <c r="J190" t="s">
        <v>3389</v>
      </c>
      <c r="K190">
        <v>4549</v>
      </c>
      <c r="L190" t="s">
        <v>3259</v>
      </c>
      <c r="M190" t="s">
        <v>3390</v>
      </c>
      <c r="P190" t="s">
        <v>3326</v>
      </c>
      <c r="Q190">
        <v>84</v>
      </c>
      <c r="R190">
        <v>230</v>
      </c>
    </row>
    <row r="191" spans="2:18" x14ac:dyDescent="0.25">
      <c r="B191" t="s">
        <v>3595</v>
      </c>
      <c r="C191" t="s">
        <v>3392</v>
      </c>
      <c r="D191" t="s">
        <v>3255</v>
      </c>
      <c r="E191" s="4" t="s">
        <v>3256</v>
      </c>
      <c r="F191" s="76" t="s">
        <v>3257</v>
      </c>
      <c r="G191" t="s">
        <v>3257</v>
      </c>
      <c r="H191" s="2" t="s">
        <v>805</v>
      </c>
      <c r="I191" t="s">
        <v>799</v>
      </c>
      <c r="J191" t="s">
        <v>3258</v>
      </c>
      <c r="K191">
        <v>1050</v>
      </c>
      <c r="L191" t="s">
        <v>3259</v>
      </c>
      <c r="M191" t="s">
        <v>3260</v>
      </c>
      <c r="P191" t="s">
        <v>3261</v>
      </c>
      <c r="Q191">
        <v>42</v>
      </c>
      <c r="R191">
        <v>62</v>
      </c>
    </row>
    <row r="192" spans="2:18" x14ac:dyDescent="0.25">
      <c r="B192" t="s">
        <v>3596</v>
      </c>
      <c r="C192" t="s">
        <v>3394</v>
      </c>
      <c r="D192" t="s">
        <v>3335</v>
      </c>
      <c r="E192" s="4" t="s">
        <v>3336</v>
      </c>
      <c r="F192" s="76" t="s">
        <v>3257</v>
      </c>
      <c r="G192" t="s">
        <v>3257</v>
      </c>
      <c r="H192" s="2" t="s">
        <v>805</v>
      </c>
      <c r="I192" t="s">
        <v>799</v>
      </c>
      <c r="J192" t="s">
        <v>3358</v>
      </c>
      <c r="K192">
        <v>2275</v>
      </c>
      <c r="L192" t="s">
        <v>3259</v>
      </c>
      <c r="M192" t="s">
        <v>3359</v>
      </c>
      <c r="P192" t="s">
        <v>3261</v>
      </c>
      <c r="Q192">
        <v>42</v>
      </c>
      <c r="R192">
        <v>125</v>
      </c>
    </row>
    <row r="193" spans="2:18" x14ac:dyDescent="0.25">
      <c r="B193" t="s">
        <v>3597</v>
      </c>
      <c r="C193" t="s">
        <v>3394</v>
      </c>
      <c r="D193" t="s">
        <v>3384</v>
      </c>
      <c r="E193" s="4" t="s">
        <v>3385</v>
      </c>
      <c r="F193" s="76" t="s">
        <v>3257</v>
      </c>
      <c r="G193" t="s">
        <v>3257</v>
      </c>
      <c r="H193" s="2" t="s">
        <v>805</v>
      </c>
      <c r="I193" t="s">
        <v>799</v>
      </c>
      <c r="J193" t="s">
        <v>3396</v>
      </c>
      <c r="K193">
        <v>3070</v>
      </c>
      <c r="L193" t="s">
        <v>3259</v>
      </c>
      <c r="M193" t="s">
        <v>3397</v>
      </c>
      <c r="P193" t="s">
        <v>3261</v>
      </c>
      <c r="Q193">
        <v>42</v>
      </c>
      <c r="R193">
        <v>145</v>
      </c>
    </row>
    <row r="194" spans="2:18" x14ac:dyDescent="0.25">
      <c r="B194" t="s">
        <v>3598</v>
      </c>
      <c r="C194" t="s">
        <v>3392</v>
      </c>
      <c r="D194" t="s">
        <v>3255</v>
      </c>
      <c r="E194" s="4" t="s">
        <v>3256</v>
      </c>
      <c r="F194" s="76">
        <v>6</v>
      </c>
      <c r="G194" s="4" t="s">
        <v>3399</v>
      </c>
      <c r="H194" s="2" t="s">
        <v>805</v>
      </c>
      <c r="I194" t="s">
        <v>799</v>
      </c>
      <c r="J194" t="s">
        <v>3400</v>
      </c>
      <c r="K194">
        <v>1373</v>
      </c>
      <c r="L194" t="s">
        <v>3259</v>
      </c>
      <c r="M194" t="s">
        <v>3401</v>
      </c>
      <c r="P194" t="s">
        <v>3261</v>
      </c>
      <c r="Q194">
        <v>42</v>
      </c>
      <c r="R194">
        <v>137</v>
      </c>
    </row>
    <row r="195" spans="2:18" x14ac:dyDescent="0.25">
      <c r="B195" t="s">
        <v>3599</v>
      </c>
      <c r="C195" t="s">
        <v>3392</v>
      </c>
      <c r="D195" t="s">
        <v>3255</v>
      </c>
      <c r="E195" s="4" t="s">
        <v>3256</v>
      </c>
      <c r="F195" s="76" t="s">
        <v>3322</v>
      </c>
      <c r="G195" s="4" t="s">
        <v>3403</v>
      </c>
      <c r="H195" s="2" t="s">
        <v>805</v>
      </c>
      <c r="I195" t="s">
        <v>799</v>
      </c>
      <c r="J195" t="s">
        <v>3404</v>
      </c>
      <c r="K195">
        <v>1703</v>
      </c>
      <c r="L195" t="s">
        <v>3259</v>
      </c>
      <c r="M195" t="s">
        <v>3405</v>
      </c>
      <c r="P195" t="s">
        <v>3261</v>
      </c>
      <c r="Q195">
        <v>42</v>
      </c>
      <c r="R195">
        <v>150</v>
      </c>
    </row>
    <row r="196" spans="2:18" x14ac:dyDescent="0.25">
      <c r="B196" t="s">
        <v>3600</v>
      </c>
      <c r="C196" t="s">
        <v>3392</v>
      </c>
      <c r="D196" t="s">
        <v>3255</v>
      </c>
      <c r="E196" s="4" t="s">
        <v>3256</v>
      </c>
      <c r="F196" s="76">
        <v>8</v>
      </c>
      <c r="G196" s="4" t="s">
        <v>3407</v>
      </c>
      <c r="H196" s="2" t="s">
        <v>805</v>
      </c>
      <c r="I196" t="s">
        <v>799</v>
      </c>
      <c r="J196" t="s">
        <v>3408</v>
      </c>
      <c r="K196">
        <v>2078</v>
      </c>
      <c r="L196" t="s">
        <v>3259</v>
      </c>
      <c r="M196" t="s">
        <v>3409</v>
      </c>
      <c r="P196" t="s">
        <v>3261</v>
      </c>
      <c r="Q196">
        <v>42</v>
      </c>
      <c r="R196">
        <v>166</v>
      </c>
    </row>
    <row r="197" spans="2:18" x14ac:dyDescent="0.25">
      <c r="B197" t="s">
        <v>3601</v>
      </c>
      <c r="C197" t="s">
        <v>3394</v>
      </c>
      <c r="D197" t="s">
        <v>3335</v>
      </c>
      <c r="E197" s="4" t="s">
        <v>3336</v>
      </c>
      <c r="F197" s="76">
        <v>6</v>
      </c>
      <c r="G197" s="4" t="s">
        <v>3399</v>
      </c>
      <c r="H197" s="2" t="s">
        <v>805</v>
      </c>
      <c r="I197" t="s">
        <v>799</v>
      </c>
      <c r="J197" t="s">
        <v>3411</v>
      </c>
      <c r="K197">
        <v>2598</v>
      </c>
      <c r="L197" t="s">
        <v>3259</v>
      </c>
      <c r="M197" t="s">
        <v>3412</v>
      </c>
      <c r="P197" t="s">
        <v>3285</v>
      </c>
      <c r="Q197">
        <v>14</v>
      </c>
      <c r="R197">
        <v>200</v>
      </c>
    </row>
    <row r="198" spans="2:18" x14ac:dyDescent="0.25">
      <c r="B198" t="s">
        <v>3602</v>
      </c>
      <c r="C198" t="s">
        <v>3394</v>
      </c>
      <c r="D198" t="s">
        <v>3335</v>
      </c>
      <c r="E198" s="4" t="s">
        <v>3336</v>
      </c>
      <c r="F198" s="76" t="s">
        <v>3322</v>
      </c>
      <c r="G198" s="4" t="s">
        <v>3403</v>
      </c>
      <c r="H198" s="2" t="s">
        <v>805</v>
      </c>
      <c r="I198" t="s">
        <v>799</v>
      </c>
      <c r="J198" t="s">
        <v>3414</v>
      </c>
      <c r="K198">
        <v>2928</v>
      </c>
      <c r="L198" t="s">
        <v>3259</v>
      </c>
      <c r="M198" t="s">
        <v>3415</v>
      </c>
      <c r="P198" t="s">
        <v>3261</v>
      </c>
      <c r="Q198">
        <v>42</v>
      </c>
      <c r="R198">
        <v>213</v>
      </c>
    </row>
    <row r="199" spans="2:18" x14ac:dyDescent="0.25">
      <c r="B199" t="s">
        <v>3603</v>
      </c>
      <c r="C199" t="s">
        <v>3394</v>
      </c>
      <c r="D199" t="s">
        <v>3335</v>
      </c>
      <c r="E199" s="4" t="s">
        <v>3336</v>
      </c>
      <c r="F199" s="76">
        <v>8</v>
      </c>
      <c r="G199" s="4" t="s">
        <v>3407</v>
      </c>
      <c r="H199" s="2" t="s">
        <v>805</v>
      </c>
      <c r="I199" t="s">
        <v>799</v>
      </c>
      <c r="J199" t="s">
        <v>3417</v>
      </c>
      <c r="K199">
        <v>3303</v>
      </c>
      <c r="L199" t="s">
        <v>3259</v>
      </c>
      <c r="M199" t="s">
        <v>3418</v>
      </c>
      <c r="P199" t="s">
        <v>3261</v>
      </c>
      <c r="Q199">
        <v>42</v>
      </c>
      <c r="R199">
        <v>229</v>
      </c>
    </row>
    <row r="200" spans="2:18" x14ac:dyDescent="0.25">
      <c r="B200" t="s">
        <v>3604</v>
      </c>
      <c r="C200" t="s">
        <v>3394</v>
      </c>
      <c r="D200" t="s">
        <v>3335</v>
      </c>
      <c r="E200" s="4" t="s">
        <v>3336</v>
      </c>
      <c r="F200" s="76" t="s">
        <v>3420</v>
      </c>
      <c r="G200" s="4" t="s">
        <v>3421</v>
      </c>
      <c r="H200" s="2" t="s">
        <v>805</v>
      </c>
      <c r="I200" t="s">
        <v>799</v>
      </c>
      <c r="J200" t="s">
        <v>3422</v>
      </c>
      <c r="K200">
        <v>4024</v>
      </c>
      <c r="L200" t="s">
        <v>3259</v>
      </c>
      <c r="M200" t="s">
        <v>3423</v>
      </c>
      <c r="P200" t="s">
        <v>3326</v>
      </c>
      <c r="Q200">
        <v>84</v>
      </c>
      <c r="R200">
        <v>269</v>
      </c>
    </row>
    <row r="201" spans="2:18" x14ac:dyDescent="0.25">
      <c r="B201" t="s">
        <v>3605</v>
      </c>
      <c r="C201" t="s">
        <v>3394</v>
      </c>
      <c r="D201" t="s">
        <v>3384</v>
      </c>
      <c r="E201" s="4" t="s">
        <v>3385</v>
      </c>
      <c r="F201" s="76">
        <v>10</v>
      </c>
      <c r="G201" s="4" t="s">
        <v>3425</v>
      </c>
      <c r="H201" s="2" t="s">
        <v>805</v>
      </c>
      <c r="I201" t="s">
        <v>799</v>
      </c>
      <c r="J201" t="s">
        <v>3426</v>
      </c>
      <c r="K201">
        <v>5361</v>
      </c>
      <c r="L201" t="s">
        <v>3259</v>
      </c>
      <c r="M201" t="s">
        <v>3427</v>
      </c>
      <c r="P201" t="s">
        <v>3261</v>
      </c>
      <c r="Q201">
        <v>42</v>
      </c>
      <c r="R201">
        <v>293</v>
      </c>
    </row>
    <row r="202" spans="2:18" x14ac:dyDescent="0.25">
      <c r="B202" t="s">
        <v>3606</v>
      </c>
      <c r="C202" t="s">
        <v>3394</v>
      </c>
      <c r="D202" t="s">
        <v>3384</v>
      </c>
      <c r="E202" s="4" t="s">
        <v>3385</v>
      </c>
      <c r="F202" s="76">
        <v>12</v>
      </c>
      <c r="G202" s="4" t="s">
        <v>3429</v>
      </c>
      <c r="H202" s="2" t="s">
        <v>805</v>
      </c>
      <c r="I202" t="s">
        <v>799</v>
      </c>
      <c r="J202" t="s">
        <v>3430</v>
      </c>
      <c r="K202">
        <v>7532</v>
      </c>
      <c r="L202" t="s">
        <v>3259</v>
      </c>
      <c r="M202" t="s">
        <v>3431</v>
      </c>
      <c r="P202" t="s">
        <v>3261</v>
      </c>
      <c r="Q202">
        <v>42</v>
      </c>
      <c r="R202">
        <v>338</v>
      </c>
    </row>
    <row r="203" spans="2:18" x14ac:dyDescent="0.25">
      <c r="B203" t="s">
        <v>3607</v>
      </c>
      <c r="C203" t="s">
        <v>3394</v>
      </c>
      <c r="D203" t="s">
        <v>3384</v>
      </c>
      <c r="E203" s="4" t="s">
        <v>3385</v>
      </c>
      <c r="F203" s="76" t="s">
        <v>3420</v>
      </c>
      <c r="G203" s="4" t="s">
        <v>3421</v>
      </c>
      <c r="H203" s="2" t="s">
        <v>805</v>
      </c>
      <c r="I203" t="s">
        <v>799</v>
      </c>
      <c r="J203" t="s">
        <v>3433</v>
      </c>
      <c r="K203">
        <v>4819</v>
      </c>
      <c r="L203" t="s">
        <v>3259</v>
      </c>
      <c r="M203" t="s">
        <v>3434</v>
      </c>
      <c r="P203" t="s">
        <v>3326</v>
      </c>
      <c r="Q203">
        <v>84</v>
      </c>
      <c r="R203">
        <v>289</v>
      </c>
    </row>
    <row r="204" spans="2:18" x14ac:dyDescent="0.25">
      <c r="B204" t="s">
        <v>3608</v>
      </c>
      <c r="C204" t="s">
        <v>3436</v>
      </c>
      <c r="D204" t="s">
        <v>3335</v>
      </c>
      <c r="E204" s="4" t="s">
        <v>3336</v>
      </c>
      <c r="F204" s="76" t="s">
        <v>3257</v>
      </c>
      <c r="G204" s="4" t="s">
        <v>3257</v>
      </c>
      <c r="H204" s="2" t="s">
        <v>805</v>
      </c>
      <c r="I204" t="s">
        <v>799</v>
      </c>
      <c r="J204" t="s">
        <v>3358</v>
      </c>
      <c r="K204">
        <v>2275</v>
      </c>
      <c r="L204" t="s">
        <v>3259</v>
      </c>
      <c r="M204" t="s">
        <v>3359</v>
      </c>
      <c r="P204" t="s">
        <v>3261</v>
      </c>
      <c r="Q204">
        <v>42</v>
      </c>
      <c r="R204">
        <v>125</v>
      </c>
    </row>
    <row r="205" spans="2:18" x14ac:dyDescent="0.25">
      <c r="B205" t="s">
        <v>3609</v>
      </c>
      <c r="C205" t="s">
        <v>3436</v>
      </c>
      <c r="D205" t="s">
        <v>3335</v>
      </c>
      <c r="E205" s="4" t="s">
        <v>3336</v>
      </c>
      <c r="F205" s="76">
        <v>8</v>
      </c>
      <c r="G205" s="4" t="s">
        <v>3438</v>
      </c>
      <c r="H205" s="2" t="s">
        <v>805</v>
      </c>
      <c r="I205" t="s">
        <v>799</v>
      </c>
      <c r="J205" t="s">
        <v>3439</v>
      </c>
      <c r="K205">
        <v>2772</v>
      </c>
      <c r="L205" t="s">
        <v>3259</v>
      </c>
      <c r="M205" t="s">
        <v>3440</v>
      </c>
      <c r="P205" t="s">
        <v>3285</v>
      </c>
      <c r="Q205">
        <v>14</v>
      </c>
      <c r="R205">
        <v>243</v>
      </c>
    </row>
    <row r="206" spans="2:18" x14ac:dyDescent="0.25">
      <c r="B206" t="s">
        <v>3610</v>
      </c>
      <c r="C206" t="s">
        <v>3436</v>
      </c>
      <c r="D206" t="s">
        <v>3335</v>
      </c>
      <c r="E206" s="4" t="s">
        <v>3336</v>
      </c>
      <c r="F206" s="76" t="s">
        <v>3420</v>
      </c>
      <c r="G206" s="4" t="s">
        <v>3442</v>
      </c>
      <c r="H206" s="2" t="s">
        <v>805</v>
      </c>
      <c r="I206" t="s">
        <v>799</v>
      </c>
      <c r="J206" t="s">
        <v>3443</v>
      </c>
      <c r="K206">
        <v>3157</v>
      </c>
      <c r="L206" t="s">
        <v>3259</v>
      </c>
      <c r="M206" t="s">
        <v>3444</v>
      </c>
      <c r="P206" t="s">
        <v>3326</v>
      </c>
      <c r="Q206">
        <v>84</v>
      </c>
      <c r="R206">
        <v>279</v>
      </c>
    </row>
    <row r="207" spans="2:18" x14ac:dyDescent="0.25">
      <c r="B207" t="s">
        <v>3611</v>
      </c>
      <c r="C207" t="s">
        <v>3436</v>
      </c>
      <c r="D207" t="s">
        <v>3335</v>
      </c>
      <c r="E207" s="4" t="s">
        <v>3336</v>
      </c>
      <c r="F207" s="76" t="s">
        <v>3446</v>
      </c>
      <c r="G207" s="4" t="s">
        <v>3447</v>
      </c>
      <c r="H207" s="2" t="s">
        <v>805</v>
      </c>
      <c r="I207" t="s">
        <v>799</v>
      </c>
      <c r="J207" t="s">
        <v>3448</v>
      </c>
      <c r="K207">
        <v>5381</v>
      </c>
      <c r="L207" t="s">
        <v>3259</v>
      </c>
      <c r="M207" t="s">
        <v>3449</v>
      </c>
      <c r="P207" t="s">
        <v>3326</v>
      </c>
      <c r="Q207">
        <v>84</v>
      </c>
      <c r="R207">
        <v>358</v>
      </c>
    </row>
    <row r="208" spans="2:18" x14ac:dyDescent="0.25">
      <c r="B208" t="s">
        <v>3612</v>
      </c>
      <c r="C208" t="s">
        <v>3436</v>
      </c>
      <c r="D208" t="s">
        <v>3384</v>
      </c>
      <c r="E208" s="4" t="s">
        <v>3385</v>
      </c>
      <c r="F208" s="76" t="s">
        <v>3446</v>
      </c>
      <c r="G208" s="4" t="s">
        <v>3447</v>
      </c>
      <c r="H208" s="2" t="s">
        <v>805</v>
      </c>
      <c r="I208" t="s">
        <v>799</v>
      </c>
      <c r="J208" t="s">
        <v>3451</v>
      </c>
      <c r="K208">
        <v>6176</v>
      </c>
      <c r="L208" t="s">
        <v>3259</v>
      </c>
      <c r="M208" t="s">
        <v>3452</v>
      </c>
      <c r="P208" t="s">
        <v>3326</v>
      </c>
      <c r="Q208">
        <v>84</v>
      </c>
      <c r="R208">
        <v>378</v>
      </c>
    </row>
    <row r="209" spans="2:18" x14ac:dyDescent="0.25">
      <c r="B209" t="s">
        <v>3613</v>
      </c>
      <c r="C209" t="s">
        <v>623</v>
      </c>
      <c r="D209" t="s">
        <v>3384</v>
      </c>
      <c r="E209" s="4" t="s">
        <v>3385</v>
      </c>
      <c r="F209" s="76" t="s">
        <v>3257</v>
      </c>
      <c r="G209" s="4" t="s">
        <v>3257</v>
      </c>
      <c r="H209" s="2" t="s">
        <v>805</v>
      </c>
      <c r="I209" t="s">
        <v>799</v>
      </c>
      <c r="J209" t="s">
        <v>3396</v>
      </c>
      <c r="K209">
        <v>3070</v>
      </c>
      <c r="L209" t="s">
        <v>3259</v>
      </c>
      <c r="M209" t="s">
        <v>3397</v>
      </c>
      <c r="P209" t="s">
        <v>3261</v>
      </c>
      <c r="Q209">
        <v>42</v>
      </c>
      <c r="R209">
        <v>145</v>
      </c>
    </row>
    <row r="210" spans="2:18" x14ac:dyDescent="0.25">
      <c r="B210" t="s">
        <v>3614</v>
      </c>
      <c r="C210" t="s">
        <v>623</v>
      </c>
      <c r="D210" t="s">
        <v>3384</v>
      </c>
      <c r="E210" s="4" t="s">
        <v>3385</v>
      </c>
      <c r="F210" s="76" t="s">
        <v>3446</v>
      </c>
      <c r="G210" s="4" t="s">
        <v>3455</v>
      </c>
      <c r="H210" s="2" t="s">
        <v>805</v>
      </c>
      <c r="I210" t="s">
        <v>799</v>
      </c>
      <c r="J210" t="s">
        <v>3456</v>
      </c>
      <c r="K210">
        <v>4114</v>
      </c>
      <c r="L210" t="s">
        <v>3259</v>
      </c>
      <c r="M210" t="s">
        <v>3457</v>
      </c>
      <c r="P210" t="s">
        <v>3326</v>
      </c>
      <c r="Q210">
        <v>84</v>
      </c>
      <c r="R210">
        <v>390</v>
      </c>
    </row>
    <row r="211" spans="2:18" x14ac:dyDescent="0.25">
      <c r="B211" t="s">
        <v>3615</v>
      </c>
      <c r="C211" t="s">
        <v>623</v>
      </c>
      <c r="D211" t="s">
        <v>3384</v>
      </c>
      <c r="E211" s="4" t="s">
        <v>3385</v>
      </c>
      <c r="F211" s="76" t="s">
        <v>3459</v>
      </c>
      <c r="G211" s="4" t="s">
        <v>3460</v>
      </c>
      <c r="H211" s="2" t="s">
        <v>805</v>
      </c>
      <c r="I211" t="s">
        <v>799</v>
      </c>
      <c r="J211" t="s">
        <v>3461</v>
      </c>
      <c r="K211">
        <v>7261</v>
      </c>
      <c r="L211" t="s">
        <v>3259</v>
      </c>
      <c r="M211" t="s">
        <v>3462</v>
      </c>
      <c r="P211" t="s">
        <v>3326</v>
      </c>
      <c r="Q211">
        <v>84</v>
      </c>
      <c r="R211">
        <v>517</v>
      </c>
    </row>
    <row r="212" spans="2:18" x14ac:dyDescent="0.25">
      <c r="B212" t="s">
        <v>3616</v>
      </c>
      <c r="C212" t="s">
        <v>627</v>
      </c>
      <c r="D212" t="s">
        <v>3384</v>
      </c>
      <c r="E212" s="4" t="s">
        <v>3385</v>
      </c>
      <c r="F212" s="76" t="s">
        <v>3257</v>
      </c>
      <c r="G212" s="4" t="s">
        <v>3257</v>
      </c>
      <c r="H212" s="2" t="s">
        <v>805</v>
      </c>
      <c r="I212" t="s">
        <v>799</v>
      </c>
      <c r="J212" t="s">
        <v>3396</v>
      </c>
      <c r="K212">
        <v>3070</v>
      </c>
      <c r="L212" t="s">
        <v>3259</v>
      </c>
      <c r="M212" t="s">
        <v>3397</v>
      </c>
      <c r="P212" t="s">
        <v>3261</v>
      </c>
      <c r="Q212">
        <v>42</v>
      </c>
      <c r="R212">
        <v>145</v>
      </c>
    </row>
    <row r="213" spans="2:18" x14ac:dyDescent="0.25">
      <c r="B213" t="s">
        <v>3617</v>
      </c>
      <c r="C213" t="s">
        <v>627</v>
      </c>
      <c r="D213" t="s">
        <v>3384</v>
      </c>
      <c r="E213" s="4" t="s">
        <v>3385</v>
      </c>
      <c r="F213" s="76" t="s">
        <v>3446</v>
      </c>
      <c r="G213" s="4" t="s">
        <v>3455</v>
      </c>
      <c r="H213" s="2" t="s">
        <v>805</v>
      </c>
      <c r="I213" t="s">
        <v>799</v>
      </c>
      <c r="J213" t="s">
        <v>3456</v>
      </c>
      <c r="K213">
        <v>4114</v>
      </c>
      <c r="L213" t="s">
        <v>3259</v>
      </c>
      <c r="M213" t="s">
        <v>3457</v>
      </c>
      <c r="P213" t="s">
        <v>3326</v>
      </c>
      <c r="Q213">
        <v>84</v>
      </c>
      <c r="R213">
        <v>390</v>
      </c>
    </row>
    <row r="214" spans="2:18" x14ac:dyDescent="0.25">
      <c r="B214" t="s">
        <v>3618</v>
      </c>
      <c r="C214" t="s">
        <v>627</v>
      </c>
      <c r="D214" t="s">
        <v>3384</v>
      </c>
      <c r="E214" s="4" t="s">
        <v>3385</v>
      </c>
      <c r="F214" s="76" t="s">
        <v>3459</v>
      </c>
      <c r="G214" s="4" t="s">
        <v>3460</v>
      </c>
      <c r="H214" s="2" t="s">
        <v>805</v>
      </c>
      <c r="I214" t="s">
        <v>799</v>
      </c>
      <c r="J214" t="s">
        <v>3461</v>
      </c>
      <c r="K214">
        <v>7261</v>
      </c>
      <c r="L214" t="s">
        <v>3259</v>
      </c>
      <c r="M214" t="s">
        <v>3462</v>
      </c>
      <c r="P214" t="s">
        <v>3326</v>
      </c>
      <c r="Q214">
        <v>84</v>
      </c>
      <c r="R214">
        <v>517</v>
      </c>
    </row>
    <row r="215" spans="2:18" x14ac:dyDescent="0.25">
      <c r="B215" t="s">
        <v>3619</v>
      </c>
      <c r="C215" t="s">
        <v>623</v>
      </c>
      <c r="D215" t="s">
        <v>3384</v>
      </c>
      <c r="E215" s="4" t="s">
        <v>3385</v>
      </c>
      <c r="F215" s="76">
        <v>10</v>
      </c>
      <c r="G215" s="4" t="s">
        <v>3467</v>
      </c>
      <c r="H215" s="2" t="s">
        <v>805</v>
      </c>
      <c r="I215" t="s">
        <v>799</v>
      </c>
      <c r="J215" t="s">
        <v>3468</v>
      </c>
      <c r="K215">
        <v>4520</v>
      </c>
      <c r="L215" t="s">
        <v>3259</v>
      </c>
      <c r="M215" t="s">
        <v>3469</v>
      </c>
      <c r="P215" t="s">
        <v>3285</v>
      </c>
      <c r="Q215">
        <v>14</v>
      </c>
      <c r="R215">
        <v>341</v>
      </c>
    </row>
    <row r="216" spans="2:18" x14ac:dyDescent="0.25">
      <c r="B216" t="s">
        <v>3620</v>
      </c>
      <c r="C216" t="s">
        <v>623</v>
      </c>
      <c r="D216" t="s">
        <v>3335</v>
      </c>
      <c r="E216" s="4" t="s">
        <v>3336</v>
      </c>
      <c r="F216" s="76" t="s">
        <v>3446</v>
      </c>
      <c r="G216" s="4" t="s">
        <v>3455</v>
      </c>
      <c r="H216" s="2" t="s">
        <v>805</v>
      </c>
      <c r="I216" t="s">
        <v>799</v>
      </c>
      <c r="J216" t="s">
        <v>3471</v>
      </c>
      <c r="K216">
        <v>3319</v>
      </c>
      <c r="L216" t="s">
        <v>3259</v>
      </c>
      <c r="M216" t="s">
        <v>3472</v>
      </c>
      <c r="P216" t="s">
        <v>3326</v>
      </c>
      <c r="Q216">
        <v>84</v>
      </c>
      <c r="R216">
        <v>370</v>
      </c>
    </row>
    <row r="217" spans="2:18" x14ac:dyDescent="0.25">
      <c r="B217" t="s">
        <v>3621</v>
      </c>
      <c r="C217" t="s">
        <v>627</v>
      </c>
      <c r="D217" t="s">
        <v>3384</v>
      </c>
      <c r="E217" s="4" t="s">
        <v>3385</v>
      </c>
      <c r="F217" s="76">
        <v>10</v>
      </c>
      <c r="G217" s="4" t="s">
        <v>3467</v>
      </c>
      <c r="H217" s="2" t="s">
        <v>805</v>
      </c>
      <c r="I217" t="s">
        <v>799</v>
      </c>
      <c r="J217" t="s">
        <v>3468</v>
      </c>
      <c r="K217">
        <v>4520</v>
      </c>
      <c r="L217" t="s">
        <v>3259</v>
      </c>
      <c r="M217" t="s">
        <v>3469</v>
      </c>
      <c r="P217" t="s">
        <v>3285</v>
      </c>
      <c r="Q217">
        <v>14</v>
      </c>
      <c r="R217">
        <v>341</v>
      </c>
    </row>
    <row r="218" spans="2:18" x14ac:dyDescent="0.25">
      <c r="B218" t="s">
        <v>3622</v>
      </c>
      <c r="C218" t="s">
        <v>627</v>
      </c>
      <c r="D218" t="s">
        <v>3335</v>
      </c>
      <c r="E218" s="4" t="s">
        <v>3336</v>
      </c>
      <c r="F218" s="76" t="s">
        <v>3446</v>
      </c>
      <c r="G218" s="4" t="s">
        <v>3455</v>
      </c>
      <c r="H218" s="2" t="s">
        <v>805</v>
      </c>
      <c r="I218" t="s">
        <v>799</v>
      </c>
      <c r="J218" t="s">
        <v>3471</v>
      </c>
      <c r="K218">
        <v>3319</v>
      </c>
      <c r="L218" t="s">
        <v>3259</v>
      </c>
      <c r="M218" t="s">
        <v>3472</v>
      </c>
      <c r="P218" t="s">
        <v>3326</v>
      </c>
      <c r="Q218">
        <v>84</v>
      </c>
      <c r="R218">
        <v>370</v>
      </c>
    </row>
    <row r="219" spans="2:18" x14ac:dyDescent="0.25">
      <c r="B219" t="s">
        <v>3623</v>
      </c>
      <c r="C219" t="s">
        <v>453</v>
      </c>
      <c r="D219" t="s">
        <v>3255</v>
      </c>
      <c r="E219" s="4" t="s">
        <v>3256</v>
      </c>
      <c r="F219" s="76" t="s">
        <v>3257</v>
      </c>
      <c r="G219" t="s">
        <v>3257</v>
      </c>
      <c r="H219" s="2" t="s">
        <v>808</v>
      </c>
      <c r="I219" t="s">
        <v>799</v>
      </c>
      <c r="J219" t="s">
        <v>3258</v>
      </c>
      <c r="K219">
        <v>1050</v>
      </c>
      <c r="L219" t="s">
        <v>3259</v>
      </c>
      <c r="M219" t="s">
        <v>3260</v>
      </c>
      <c r="P219" t="s">
        <v>3261</v>
      </c>
      <c r="Q219">
        <v>42</v>
      </c>
      <c r="R219">
        <v>62</v>
      </c>
    </row>
    <row r="220" spans="2:18" x14ac:dyDescent="0.25">
      <c r="B220" t="s">
        <v>3624</v>
      </c>
      <c r="C220" t="s">
        <v>453</v>
      </c>
      <c r="D220" t="s">
        <v>3255</v>
      </c>
      <c r="E220" s="4" t="s">
        <v>3256</v>
      </c>
      <c r="F220" s="76" t="s">
        <v>3263</v>
      </c>
      <c r="G220" s="4" t="s">
        <v>3264</v>
      </c>
      <c r="H220" s="2" t="s">
        <v>808</v>
      </c>
      <c r="I220" t="s">
        <v>799</v>
      </c>
      <c r="J220" t="s">
        <v>3265</v>
      </c>
      <c r="K220">
        <v>1150</v>
      </c>
      <c r="L220" t="s">
        <v>3259</v>
      </c>
      <c r="M220" t="s">
        <v>3266</v>
      </c>
      <c r="P220" t="s">
        <v>3261</v>
      </c>
      <c r="Q220">
        <v>42</v>
      </c>
      <c r="R220">
        <v>78</v>
      </c>
    </row>
    <row r="221" spans="2:18" x14ac:dyDescent="0.25">
      <c r="B221" t="s">
        <v>3625</v>
      </c>
      <c r="C221" t="s">
        <v>453</v>
      </c>
      <c r="D221" t="s">
        <v>3255</v>
      </c>
      <c r="E221" s="4" t="s">
        <v>3256</v>
      </c>
      <c r="F221" s="76">
        <v>3</v>
      </c>
      <c r="G221" s="4" t="s">
        <v>3268</v>
      </c>
      <c r="H221" s="2" t="s">
        <v>808</v>
      </c>
      <c r="I221" t="s">
        <v>799</v>
      </c>
      <c r="J221" t="s">
        <v>3269</v>
      </c>
      <c r="K221">
        <v>1519</v>
      </c>
      <c r="L221" t="s">
        <v>3259</v>
      </c>
      <c r="M221" t="s">
        <v>3270</v>
      </c>
      <c r="P221" t="s">
        <v>3261</v>
      </c>
      <c r="Q221">
        <v>42</v>
      </c>
      <c r="R221">
        <v>82</v>
      </c>
    </row>
    <row r="222" spans="2:18" x14ac:dyDescent="0.25">
      <c r="B222" t="s">
        <v>3626</v>
      </c>
      <c r="C222" t="s">
        <v>3272</v>
      </c>
      <c r="D222" t="s">
        <v>3255</v>
      </c>
      <c r="E222" s="4" t="s">
        <v>3256</v>
      </c>
      <c r="F222" s="76" t="s">
        <v>3257</v>
      </c>
      <c r="G222" t="s">
        <v>3257</v>
      </c>
      <c r="H222" s="2" t="s">
        <v>808</v>
      </c>
      <c r="I222" t="s">
        <v>799</v>
      </c>
      <c r="J222" t="s">
        <v>3258</v>
      </c>
      <c r="K222">
        <v>1050</v>
      </c>
      <c r="L222" t="s">
        <v>3259</v>
      </c>
      <c r="M222" t="s">
        <v>3260</v>
      </c>
      <c r="P222" t="s">
        <v>3261</v>
      </c>
      <c r="Q222">
        <v>42</v>
      </c>
      <c r="R222">
        <v>62</v>
      </c>
    </row>
    <row r="223" spans="2:18" x14ac:dyDescent="0.25">
      <c r="B223" t="s">
        <v>3627</v>
      </c>
      <c r="C223" t="s">
        <v>3272</v>
      </c>
      <c r="D223" t="s">
        <v>3255</v>
      </c>
      <c r="E223" s="4" t="s">
        <v>3256</v>
      </c>
      <c r="F223" s="76" t="s">
        <v>3263</v>
      </c>
      <c r="G223" s="4" t="s">
        <v>3264</v>
      </c>
      <c r="H223" s="2" t="s">
        <v>808</v>
      </c>
      <c r="I223" t="s">
        <v>799</v>
      </c>
      <c r="J223" t="s">
        <v>3265</v>
      </c>
      <c r="K223">
        <v>1150</v>
      </c>
      <c r="L223" t="s">
        <v>3259</v>
      </c>
      <c r="M223" t="s">
        <v>3266</v>
      </c>
      <c r="P223" t="s">
        <v>3261</v>
      </c>
      <c r="Q223">
        <v>42</v>
      </c>
      <c r="R223">
        <v>78</v>
      </c>
    </row>
    <row r="224" spans="2:18" x14ac:dyDescent="0.25">
      <c r="B224" t="s">
        <v>3628</v>
      </c>
      <c r="C224" t="s">
        <v>3272</v>
      </c>
      <c r="D224" t="s">
        <v>3255</v>
      </c>
      <c r="E224" s="4" t="s">
        <v>3256</v>
      </c>
      <c r="F224" s="76">
        <v>3</v>
      </c>
      <c r="G224" s="4" t="s">
        <v>3268</v>
      </c>
      <c r="H224" s="2" t="s">
        <v>808</v>
      </c>
      <c r="I224" t="s">
        <v>799</v>
      </c>
      <c r="J224" t="s">
        <v>3269</v>
      </c>
      <c r="K224">
        <v>1519</v>
      </c>
      <c r="L224" t="s">
        <v>3259</v>
      </c>
      <c r="M224" t="s">
        <v>3270</v>
      </c>
      <c r="P224" t="s">
        <v>3261</v>
      </c>
      <c r="Q224">
        <v>42</v>
      </c>
      <c r="R224">
        <v>82</v>
      </c>
    </row>
    <row r="225" spans="2:18" x14ac:dyDescent="0.25">
      <c r="B225" t="s">
        <v>3629</v>
      </c>
      <c r="C225" t="s">
        <v>3276</v>
      </c>
      <c r="D225" t="s">
        <v>3255</v>
      </c>
      <c r="E225" s="4" t="s">
        <v>3256</v>
      </c>
      <c r="F225" s="76" t="s">
        <v>3257</v>
      </c>
      <c r="G225" t="s">
        <v>3257</v>
      </c>
      <c r="H225" s="2" t="s">
        <v>808</v>
      </c>
      <c r="I225" t="s">
        <v>799</v>
      </c>
      <c r="J225" t="s">
        <v>3258</v>
      </c>
      <c r="K225">
        <v>1050</v>
      </c>
      <c r="L225" t="s">
        <v>3259</v>
      </c>
      <c r="M225" t="s">
        <v>3260</v>
      </c>
      <c r="P225" t="s">
        <v>3261</v>
      </c>
      <c r="Q225">
        <v>42</v>
      </c>
      <c r="R225">
        <v>62</v>
      </c>
    </row>
    <row r="226" spans="2:18" x14ac:dyDescent="0.25">
      <c r="B226" t="s">
        <v>3630</v>
      </c>
      <c r="C226" t="s">
        <v>3276</v>
      </c>
      <c r="D226" t="s">
        <v>3255</v>
      </c>
      <c r="E226" s="4" t="s">
        <v>3256</v>
      </c>
      <c r="F226" s="76" t="s">
        <v>3263</v>
      </c>
      <c r="G226" s="4" t="s">
        <v>3264</v>
      </c>
      <c r="H226" s="2" t="s">
        <v>808</v>
      </c>
      <c r="I226" t="s">
        <v>799</v>
      </c>
      <c r="J226" t="s">
        <v>3265</v>
      </c>
      <c r="K226">
        <v>1150</v>
      </c>
      <c r="L226" t="s">
        <v>3259</v>
      </c>
      <c r="M226" t="s">
        <v>3266</v>
      </c>
      <c r="P226" t="s">
        <v>3261</v>
      </c>
      <c r="Q226">
        <v>42</v>
      </c>
      <c r="R226">
        <v>78</v>
      </c>
    </row>
    <row r="227" spans="2:18" x14ac:dyDescent="0.25">
      <c r="B227" t="s">
        <v>3631</v>
      </c>
      <c r="C227" t="s">
        <v>3276</v>
      </c>
      <c r="D227" t="s">
        <v>3255</v>
      </c>
      <c r="E227" s="4" t="s">
        <v>3256</v>
      </c>
      <c r="F227" s="76">
        <v>3</v>
      </c>
      <c r="G227" s="4" t="s">
        <v>3268</v>
      </c>
      <c r="H227" s="2" t="s">
        <v>808</v>
      </c>
      <c r="I227" t="s">
        <v>799</v>
      </c>
      <c r="J227" t="s">
        <v>3269</v>
      </c>
      <c r="K227">
        <v>1519</v>
      </c>
      <c r="L227" t="s">
        <v>3259</v>
      </c>
      <c r="M227" t="s">
        <v>3270</v>
      </c>
      <c r="P227" t="s">
        <v>3261</v>
      </c>
      <c r="Q227">
        <v>42</v>
      </c>
      <c r="R227">
        <v>82</v>
      </c>
    </row>
    <row r="228" spans="2:18" x14ac:dyDescent="0.25">
      <c r="B228" t="s">
        <v>3632</v>
      </c>
      <c r="C228" t="s">
        <v>3280</v>
      </c>
      <c r="D228" t="s">
        <v>3255</v>
      </c>
      <c r="E228" s="4" t="s">
        <v>3256</v>
      </c>
      <c r="F228" s="76" t="s">
        <v>3257</v>
      </c>
      <c r="G228" t="s">
        <v>3257</v>
      </c>
      <c r="H228" s="2" t="s">
        <v>808</v>
      </c>
      <c r="I228" t="s">
        <v>799</v>
      </c>
      <c r="J228" t="s">
        <v>3258</v>
      </c>
      <c r="K228">
        <v>1050</v>
      </c>
      <c r="L228" t="s">
        <v>3259</v>
      </c>
      <c r="M228" t="s">
        <v>3260</v>
      </c>
      <c r="P228" t="s">
        <v>3261</v>
      </c>
      <c r="Q228">
        <v>42</v>
      </c>
      <c r="R228">
        <v>62</v>
      </c>
    </row>
    <row r="229" spans="2:18" x14ac:dyDescent="0.25">
      <c r="B229" t="s">
        <v>3633</v>
      </c>
      <c r="C229" t="s">
        <v>3280</v>
      </c>
      <c r="D229" t="s">
        <v>3255</v>
      </c>
      <c r="E229" s="4" t="s">
        <v>3256</v>
      </c>
      <c r="F229" s="76">
        <v>3</v>
      </c>
      <c r="G229" s="4" t="s">
        <v>3282</v>
      </c>
      <c r="H229" s="2" t="s">
        <v>808</v>
      </c>
      <c r="I229" t="s">
        <v>799</v>
      </c>
      <c r="J229" t="s">
        <v>3283</v>
      </c>
      <c r="K229">
        <v>1128</v>
      </c>
      <c r="L229" t="s">
        <v>3259</v>
      </c>
      <c r="M229" t="s">
        <v>3284</v>
      </c>
      <c r="P229" t="s">
        <v>3285</v>
      </c>
      <c r="Q229">
        <v>14</v>
      </c>
      <c r="R229">
        <v>87</v>
      </c>
    </row>
    <row r="230" spans="2:18" x14ac:dyDescent="0.25">
      <c r="B230" t="s">
        <v>3634</v>
      </c>
      <c r="C230" t="s">
        <v>3280</v>
      </c>
      <c r="D230" t="s">
        <v>3255</v>
      </c>
      <c r="E230" s="4" t="s">
        <v>3256</v>
      </c>
      <c r="F230" s="76" t="s">
        <v>3287</v>
      </c>
      <c r="G230" s="4" t="s">
        <v>3288</v>
      </c>
      <c r="H230" s="2" t="s">
        <v>808</v>
      </c>
      <c r="I230" t="s">
        <v>799</v>
      </c>
      <c r="J230" t="s">
        <v>3289</v>
      </c>
      <c r="K230">
        <v>1226</v>
      </c>
      <c r="L230" t="s">
        <v>3259</v>
      </c>
      <c r="M230" t="s">
        <v>3290</v>
      </c>
      <c r="P230" t="s">
        <v>3261</v>
      </c>
      <c r="Q230">
        <v>42</v>
      </c>
      <c r="R230">
        <v>112</v>
      </c>
    </row>
    <row r="231" spans="2:18" x14ac:dyDescent="0.25">
      <c r="B231" t="s">
        <v>3635</v>
      </c>
      <c r="C231" t="s">
        <v>3280</v>
      </c>
      <c r="D231" t="s">
        <v>3255</v>
      </c>
      <c r="E231" s="4" t="s">
        <v>3256</v>
      </c>
      <c r="F231" s="76">
        <v>5</v>
      </c>
      <c r="G231" s="4" t="s">
        <v>3292</v>
      </c>
      <c r="H231" s="2" t="s">
        <v>808</v>
      </c>
      <c r="I231" t="s">
        <v>799</v>
      </c>
      <c r="J231" t="s">
        <v>3293</v>
      </c>
      <c r="K231">
        <v>3020</v>
      </c>
      <c r="L231" t="s">
        <v>3259</v>
      </c>
      <c r="M231" t="s">
        <v>3294</v>
      </c>
      <c r="P231" t="s">
        <v>3261</v>
      </c>
      <c r="Q231">
        <v>42</v>
      </c>
      <c r="R231">
        <v>107</v>
      </c>
    </row>
    <row r="232" spans="2:18" x14ac:dyDescent="0.25">
      <c r="B232" t="s">
        <v>3636</v>
      </c>
      <c r="C232" t="s">
        <v>3280</v>
      </c>
      <c r="D232" t="s">
        <v>3255</v>
      </c>
      <c r="E232" s="4" t="s">
        <v>3256</v>
      </c>
      <c r="F232" s="76">
        <v>5</v>
      </c>
      <c r="G232" s="4" t="s">
        <v>3296</v>
      </c>
      <c r="H232" s="2" t="s">
        <v>808</v>
      </c>
      <c r="I232" t="s">
        <v>799</v>
      </c>
      <c r="J232" t="s">
        <v>3297</v>
      </c>
      <c r="K232">
        <v>2962</v>
      </c>
      <c r="L232" t="s">
        <v>3259</v>
      </c>
      <c r="M232" t="s">
        <v>3298</v>
      </c>
      <c r="P232" t="s">
        <v>3261</v>
      </c>
      <c r="Q232">
        <v>42</v>
      </c>
      <c r="R232">
        <v>124</v>
      </c>
    </row>
    <row r="233" spans="2:18" x14ac:dyDescent="0.25">
      <c r="B233" t="s">
        <v>3637</v>
      </c>
      <c r="C233" t="s">
        <v>3280</v>
      </c>
      <c r="D233" t="s">
        <v>3255</v>
      </c>
      <c r="E233" s="4" t="s">
        <v>3256</v>
      </c>
      <c r="F233" s="76">
        <v>6</v>
      </c>
      <c r="G233" s="4" t="s">
        <v>3300</v>
      </c>
      <c r="H233" s="2" t="s">
        <v>808</v>
      </c>
      <c r="I233" t="s">
        <v>799</v>
      </c>
      <c r="J233" t="s">
        <v>3301</v>
      </c>
      <c r="K233">
        <v>2799</v>
      </c>
      <c r="L233" t="s">
        <v>3259</v>
      </c>
      <c r="M233" t="s">
        <v>3302</v>
      </c>
      <c r="P233" t="s">
        <v>3261</v>
      </c>
      <c r="Q233">
        <v>42</v>
      </c>
      <c r="R233">
        <v>128</v>
      </c>
    </row>
    <row r="234" spans="2:18" x14ac:dyDescent="0.25">
      <c r="B234" t="s">
        <v>3638</v>
      </c>
      <c r="C234" t="s">
        <v>3280</v>
      </c>
      <c r="D234" t="s">
        <v>3255</v>
      </c>
      <c r="E234" s="4" t="s">
        <v>3256</v>
      </c>
      <c r="F234" s="76">
        <v>6</v>
      </c>
      <c r="G234" s="4" t="s">
        <v>3304</v>
      </c>
      <c r="H234" s="2" t="s">
        <v>808</v>
      </c>
      <c r="I234" t="s">
        <v>799</v>
      </c>
      <c r="J234" t="s">
        <v>3305</v>
      </c>
      <c r="K234">
        <v>1894</v>
      </c>
      <c r="L234" t="s">
        <v>3259</v>
      </c>
      <c r="M234" t="s">
        <v>3306</v>
      </c>
      <c r="P234" t="s">
        <v>3261</v>
      </c>
      <c r="Q234">
        <v>42</v>
      </c>
      <c r="R234">
        <v>131</v>
      </c>
    </row>
    <row r="235" spans="2:18" x14ac:dyDescent="0.25">
      <c r="B235" t="s">
        <v>3639</v>
      </c>
      <c r="C235" t="s">
        <v>3280</v>
      </c>
      <c r="D235" t="s">
        <v>3255</v>
      </c>
      <c r="E235" s="4" t="s">
        <v>3256</v>
      </c>
      <c r="F235" s="76" t="s">
        <v>3308</v>
      </c>
      <c r="G235" s="4" t="s">
        <v>3309</v>
      </c>
      <c r="H235" s="2" t="s">
        <v>808</v>
      </c>
      <c r="I235" t="s">
        <v>799</v>
      </c>
      <c r="J235" t="s">
        <v>3310</v>
      </c>
      <c r="K235">
        <v>1960</v>
      </c>
      <c r="L235" t="s">
        <v>3259</v>
      </c>
      <c r="M235" t="s">
        <v>3311</v>
      </c>
      <c r="P235" t="s">
        <v>3261</v>
      </c>
      <c r="Q235">
        <v>42</v>
      </c>
      <c r="R235">
        <v>89</v>
      </c>
    </row>
    <row r="236" spans="2:18" x14ac:dyDescent="0.25">
      <c r="B236" t="s">
        <v>3640</v>
      </c>
      <c r="C236" t="s">
        <v>3280</v>
      </c>
      <c r="D236" t="s">
        <v>3255</v>
      </c>
      <c r="E236" s="4" t="s">
        <v>3256</v>
      </c>
      <c r="F236" s="76" t="s">
        <v>3287</v>
      </c>
      <c r="G236" s="4" t="s">
        <v>3313</v>
      </c>
      <c r="H236" s="2" t="s">
        <v>808</v>
      </c>
      <c r="I236" t="s">
        <v>799</v>
      </c>
      <c r="J236" t="s">
        <v>3314</v>
      </c>
      <c r="K236">
        <v>1985</v>
      </c>
      <c r="L236" t="s">
        <v>3259</v>
      </c>
      <c r="M236" t="s">
        <v>3315</v>
      </c>
      <c r="P236" t="s">
        <v>3261</v>
      </c>
      <c r="Q236">
        <v>42</v>
      </c>
      <c r="R236">
        <v>106</v>
      </c>
    </row>
    <row r="237" spans="2:18" x14ac:dyDescent="0.25">
      <c r="B237" t="s">
        <v>3641</v>
      </c>
      <c r="C237" t="s">
        <v>3280</v>
      </c>
      <c r="D237" t="s">
        <v>3255</v>
      </c>
      <c r="E237" s="4" t="s">
        <v>3256</v>
      </c>
      <c r="F237" s="76" t="s">
        <v>3317</v>
      </c>
      <c r="G237" s="4" t="s">
        <v>3318</v>
      </c>
      <c r="H237" s="2" t="s">
        <v>808</v>
      </c>
      <c r="I237" t="s">
        <v>799</v>
      </c>
      <c r="J237" t="s">
        <v>3319</v>
      </c>
      <c r="K237">
        <v>2256</v>
      </c>
      <c r="L237" t="s">
        <v>3259</v>
      </c>
      <c r="M237" t="s">
        <v>3320</v>
      </c>
      <c r="P237" t="s">
        <v>3261</v>
      </c>
      <c r="Q237">
        <v>42</v>
      </c>
      <c r="R237">
        <v>122</v>
      </c>
    </row>
    <row r="238" spans="2:18" x14ac:dyDescent="0.25">
      <c r="B238" t="s">
        <v>3642</v>
      </c>
      <c r="C238" t="s">
        <v>3280</v>
      </c>
      <c r="D238" t="s">
        <v>3255</v>
      </c>
      <c r="E238" s="4" t="s">
        <v>3256</v>
      </c>
      <c r="F238" s="76" t="s">
        <v>3322</v>
      </c>
      <c r="G238" s="4" t="s">
        <v>3323</v>
      </c>
      <c r="H238" s="2" t="s">
        <v>808</v>
      </c>
      <c r="I238" t="s">
        <v>799</v>
      </c>
      <c r="J238" t="s">
        <v>3324</v>
      </c>
      <c r="K238">
        <v>2392</v>
      </c>
      <c r="L238" t="s">
        <v>3259</v>
      </c>
      <c r="M238" t="s">
        <v>3325</v>
      </c>
      <c r="P238" t="s">
        <v>3326</v>
      </c>
      <c r="Q238">
        <v>84</v>
      </c>
      <c r="R238">
        <v>144</v>
      </c>
    </row>
    <row r="239" spans="2:18" x14ac:dyDescent="0.25">
      <c r="B239" t="s">
        <v>3643</v>
      </c>
      <c r="C239" t="s">
        <v>3328</v>
      </c>
      <c r="D239" t="s">
        <v>3255</v>
      </c>
      <c r="E239" s="4" t="s">
        <v>3256</v>
      </c>
      <c r="F239" s="76" t="s">
        <v>3257</v>
      </c>
      <c r="G239" t="s">
        <v>3257</v>
      </c>
      <c r="H239" s="2" t="s">
        <v>808</v>
      </c>
      <c r="I239" t="s">
        <v>799</v>
      </c>
      <c r="J239" t="s">
        <v>3258</v>
      </c>
      <c r="K239">
        <v>1050</v>
      </c>
      <c r="L239" t="s">
        <v>3259</v>
      </c>
      <c r="M239" t="s">
        <v>3260</v>
      </c>
      <c r="P239" t="s">
        <v>3261</v>
      </c>
      <c r="Q239">
        <v>42</v>
      </c>
      <c r="R239">
        <v>62</v>
      </c>
    </row>
    <row r="240" spans="2:18" x14ac:dyDescent="0.25">
      <c r="B240" t="s">
        <v>3644</v>
      </c>
      <c r="C240" t="s">
        <v>3328</v>
      </c>
      <c r="D240" t="s">
        <v>3255</v>
      </c>
      <c r="E240" s="4" t="s">
        <v>3256</v>
      </c>
      <c r="F240" s="76" t="s">
        <v>3308</v>
      </c>
      <c r="G240" s="4" t="s">
        <v>3330</v>
      </c>
      <c r="H240" s="2" t="s">
        <v>808</v>
      </c>
      <c r="I240" t="s">
        <v>799</v>
      </c>
      <c r="J240" t="s">
        <v>3331</v>
      </c>
      <c r="K240">
        <v>1171</v>
      </c>
      <c r="L240" t="s">
        <v>3259</v>
      </c>
      <c r="M240" t="s">
        <v>3332</v>
      </c>
      <c r="P240" t="s">
        <v>3261</v>
      </c>
      <c r="Q240">
        <v>42</v>
      </c>
      <c r="R240">
        <v>91</v>
      </c>
    </row>
    <row r="241" spans="2:18" x14ac:dyDescent="0.25">
      <c r="B241" t="s">
        <v>3645</v>
      </c>
      <c r="C241" t="s">
        <v>3328</v>
      </c>
      <c r="D241" t="s">
        <v>3255</v>
      </c>
      <c r="E241" s="4" t="s">
        <v>3256</v>
      </c>
      <c r="F241" s="76" t="s">
        <v>3287</v>
      </c>
      <c r="G241" s="4" t="s">
        <v>3313</v>
      </c>
      <c r="H241" s="2" t="s">
        <v>808</v>
      </c>
      <c r="I241" t="s">
        <v>799</v>
      </c>
      <c r="J241" t="s">
        <v>3314</v>
      </c>
      <c r="K241">
        <v>1985</v>
      </c>
      <c r="L241" t="s">
        <v>3259</v>
      </c>
      <c r="M241" t="s">
        <v>3315</v>
      </c>
      <c r="P241" t="s">
        <v>3261</v>
      </c>
      <c r="Q241">
        <v>42</v>
      </c>
      <c r="R241">
        <v>106</v>
      </c>
    </row>
    <row r="242" spans="2:18" x14ac:dyDescent="0.25">
      <c r="B242" t="s">
        <v>3646</v>
      </c>
      <c r="C242" t="s">
        <v>3328</v>
      </c>
      <c r="D242" t="s">
        <v>3335</v>
      </c>
      <c r="E242" s="4" t="s">
        <v>3336</v>
      </c>
      <c r="F242" s="76">
        <v>6</v>
      </c>
      <c r="G242" s="4" t="s">
        <v>3300</v>
      </c>
      <c r="H242" s="2" t="s">
        <v>808</v>
      </c>
      <c r="I242" t="s">
        <v>799</v>
      </c>
      <c r="J242" t="s">
        <v>3337</v>
      </c>
      <c r="K242">
        <v>4024</v>
      </c>
      <c r="L242" t="s">
        <v>3259</v>
      </c>
      <c r="M242" t="s">
        <v>3338</v>
      </c>
      <c r="P242" t="s">
        <v>3261</v>
      </c>
      <c r="Q242">
        <v>42</v>
      </c>
      <c r="R242">
        <v>191</v>
      </c>
    </row>
    <row r="243" spans="2:18" x14ac:dyDescent="0.25">
      <c r="B243" t="s">
        <v>3647</v>
      </c>
      <c r="C243" t="s">
        <v>3340</v>
      </c>
      <c r="D243" t="s">
        <v>3255</v>
      </c>
      <c r="E243" s="4" t="s">
        <v>3256</v>
      </c>
      <c r="F243" s="76" t="s">
        <v>3257</v>
      </c>
      <c r="G243" t="s">
        <v>3257</v>
      </c>
      <c r="H243" s="2" t="s">
        <v>808</v>
      </c>
      <c r="I243" t="s">
        <v>799</v>
      </c>
      <c r="J243" t="s">
        <v>3258</v>
      </c>
      <c r="K243">
        <v>1050</v>
      </c>
      <c r="L243" t="s">
        <v>3259</v>
      </c>
      <c r="M243" t="s">
        <v>3260</v>
      </c>
      <c r="P243" t="s">
        <v>3261</v>
      </c>
      <c r="Q243">
        <v>42</v>
      </c>
      <c r="R243">
        <v>62</v>
      </c>
    </row>
    <row r="244" spans="2:18" x14ac:dyDescent="0.25">
      <c r="B244" t="s">
        <v>3648</v>
      </c>
      <c r="C244" t="s">
        <v>3340</v>
      </c>
      <c r="D244" t="s">
        <v>3255</v>
      </c>
      <c r="E244" s="4" t="s">
        <v>3256</v>
      </c>
      <c r="F244" s="76">
        <v>4</v>
      </c>
      <c r="G244" s="4" t="s">
        <v>3342</v>
      </c>
      <c r="H244" s="2" t="s">
        <v>808</v>
      </c>
      <c r="I244" t="s">
        <v>799</v>
      </c>
      <c r="J244" t="s">
        <v>3343</v>
      </c>
      <c r="K244">
        <v>1166</v>
      </c>
      <c r="L244" t="s">
        <v>3259</v>
      </c>
      <c r="M244" t="s">
        <v>3344</v>
      </c>
      <c r="P244" t="s">
        <v>3285</v>
      </c>
      <c r="Q244">
        <v>14</v>
      </c>
      <c r="R244">
        <v>106</v>
      </c>
    </row>
    <row r="245" spans="2:18" x14ac:dyDescent="0.25">
      <c r="B245" t="s">
        <v>3649</v>
      </c>
      <c r="C245" t="s">
        <v>3340</v>
      </c>
      <c r="D245" t="s">
        <v>3255</v>
      </c>
      <c r="E245" s="4" t="s">
        <v>3256</v>
      </c>
      <c r="F245" s="76" t="s">
        <v>3287</v>
      </c>
      <c r="G245" s="4" t="s">
        <v>3288</v>
      </c>
      <c r="H245" s="2" t="s">
        <v>808</v>
      </c>
      <c r="I245" t="s">
        <v>799</v>
      </c>
      <c r="J245" t="s">
        <v>3289</v>
      </c>
      <c r="K245">
        <v>1226</v>
      </c>
      <c r="L245" t="s">
        <v>3259</v>
      </c>
      <c r="M245" t="s">
        <v>3290</v>
      </c>
      <c r="P245" t="s">
        <v>3261</v>
      </c>
      <c r="Q245">
        <v>42</v>
      </c>
      <c r="R245">
        <v>112</v>
      </c>
    </row>
    <row r="246" spans="2:18" x14ac:dyDescent="0.25">
      <c r="B246" t="s">
        <v>3650</v>
      </c>
      <c r="C246" t="s">
        <v>3340</v>
      </c>
      <c r="D246" t="s">
        <v>3255</v>
      </c>
      <c r="E246" s="4" t="s">
        <v>3256</v>
      </c>
      <c r="F246" s="76">
        <v>5</v>
      </c>
      <c r="G246" s="4" t="s">
        <v>3296</v>
      </c>
      <c r="H246" s="2" t="s">
        <v>808</v>
      </c>
      <c r="I246" t="s">
        <v>799</v>
      </c>
      <c r="J246" t="s">
        <v>3297</v>
      </c>
      <c r="K246">
        <v>2962</v>
      </c>
      <c r="L246" t="s">
        <v>3259</v>
      </c>
      <c r="M246" t="s">
        <v>3298</v>
      </c>
      <c r="P246" t="s">
        <v>3261</v>
      </c>
      <c r="Q246">
        <v>42</v>
      </c>
      <c r="R246">
        <v>124</v>
      </c>
    </row>
    <row r="247" spans="2:18" x14ac:dyDescent="0.25">
      <c r="B247" t="s">
        <v>3651</v>
      </c>
      <c r="C247" t="s">
        <v>3340</v>
      </c>
      <c r="D247" t="s">
        <v>3255</v>
      </c>
      <c r="E247" s="4" t="s">
        <v>3256</v>
      </c>
      <c r="F247" s="76">
        <v>6</v>
      </c>
      <c r="G247" s="4" t="s">
        <v>3304</v>
      </c>
      <c r="H247" s="2" t="s">
        <v>808</v>
      </c>
      <c r="I247" t="s">
        <v>799</v>
      </c>
      <c r="J247" t="s">
        <v>3305</v>
      </c>
      <c r="K247">
        <v>1894</v>
      </c>
      <c r="L247" t="s">
        <v>3259</v>
      </c>
      <c r="M247" t="s">
        <v>3306</v>
      </c>
      <c r="P247" t="s">
        <v>3261</v>
      </c>
      <c r="Q247">
        <v>42</v>
      </c>
      <c r="R247">
        <v>131</v>
      </c>
    </row>
    <row r="248" spans="2:18" x14ac:dyDescent="0.25">
      <c r="B248" t="s">
        <v>3652</v>
      </c>
      <c r="C248" t="s">
        <v>3340</v>
      </c>
      <c r="D248" t="s">
        <v>3255</v>
      </c>
      <c r="E248" s="4" t="s">
        <v>3256</v>
      </c>
      <c r="F248" s="76">
        <v>8</v>
      </c>
      <c r="G248" s="4" t="s">
        <v>3349</v>
      </c>
      <c r="H248" s="2" t="s">
        <v>808</v>
      </c>
      <c r="I248" t="s">
        <v>799</v>
      </c>
      <c r="J248" t="s">
        <v>3350</v>
      </c>
      <c r="K248">
        <v>2962</v>
      </c>
      <c r="L248" t="s">
        <v>3259</v>
      </c>
      <c r="M248" t="s">
        <v>3351</v>
      </c>
      <c r="P248" t="s">
        <v>3261</v>
      </c>
      <c r="Q248">
        <v>42</v>
      </c>
      <c r="R248">
        <v>150</v>
      </c>
    </row>
    <row r="249" spans="2:18" x14ac:dyDescent="0.25">
      <c r="B249" t="s">
        <v>3653</v>
      </c>
      <c r="C249" t="s">
        <v>3340</v>
      </c>
      <c r="D249" t="s">
        <v>3255</v>
      </c>
      <c r="E249" s="4" t="s">
        <v>3256</v>
      </c>
      <c r="F249" s="76" t="s">
        <v>3317</v>
      </c>
      <c r="G249" s="4" t="s">
        <v>3318</v>
      </c>
      <c r="H249" s="2" t="s">
        <v>808</v>
      </c>
      <c r="I249" t="s">
        <v>799</v>
      </c>
      <c r="J249" t="s">
        <v>3319</v>
      </c>
      <c r="K249">
        <v>2256</v>
      </c>
      <c r="L249" t="s">
        <v>3259</v>
      </c>
      <c r="M249" t="s">
        <v>3320</v>
      </c>
      <c r="P249" t="s">
        <v>3261</v>
      </c>
      <c r="Q249">
        <v>42</v>
      </c>
      <c r="R249">
        <v>122</v>
      </c>
    </row>
    <row r="250" spans="2:18" x14ac:dyDescent="0.25">
      <c r="B250" t="s">
        <v>3654</v>
      </c>
      <c r="C250" t="s">
        <v>3340</v>
      </c>
      <c r="D250" t="s">
        <v>3255</v>
      </c>
      <c r="E250" s="4" t="s">
        <v>3256</v>
      </c>
      <c r="F250" s="76" t="s">
        <v>3322</v>
      </c>
      <c r="G250" s="4" t="s">
        <v>3323</v>
      </c>
      <c r="H250" s="2" t="s">
        <v>808</v>
      </c>
      <c r="I250" t="s">
        <v>799</v>
      </c>
      <c r="J250" t="s">
        <v>3324</v>
      </c>
      <c r="K250">
        <v>2392</v>
      </c>
      <c r="L250" t="s">
        <v>3259</v>
      </c>
      <c r="M250" t="s">
        <v>3325</v>
      </c>
      <c r="P250" t="s">
        <v>3326</v>
      </c>
      <c r="Q250">
        <v>84</v>
      </c>
      <c r="R250">
        <v>144</v>
      </c>
    </row>
    <row r="251" spans="2:18" x14ac:dyDescent="0.25">
      <c r="B251" t="s">
        <v>3655</v>
      </c>
      <c r="C251" t="s">
        <v>3355</v>
      </c>
      <c r="D251" t="s">
        <v>3255</v>
      </c>
      <c r="E251" s="4" t="s">
        <v>3256</v>
      </c>
      <c r="F251" s="76" t="s">
        <v>3257</v>
      </c>
      <c r="G251" t="s">
        <v>3257</v>
      </c>
      <c r="H251" s="2" t="s">
        <v>808</v>
      </c>
      <c r="I251" t="s">
        <v>799</v>
      </c>
      <c r="J251" t="s">
        <v>3258</v>
      </c>
      <c r="K251">
        <v>1050</v>
      </c>
      <c r="L251" t="s">
        <v>3259</v>
      </c>
      <c r="M251" t="s">
        <v>3260</v>
      </c>
      <c r="P251" t="s">
        <v>3261</v>
      </c>
      <c r="Q251">
        <v>42</v>
      </c>
      <c r="R251">
        <v>62</v>
      </c>
    </row>
    <row r="252" spans="2:18" x14ac:dyDescent="0.25">
      <c r="B252" t="s">
        <v>3656</v>
      </c>
      <c r="C252" t="s">
        <v>3357</v>
      </c>
      <c r="D252" t="s">
        <v>3335</v>
      </c>
      <c r="E252" s="4" t="s">
        <v>3336</v>
      </c>
      <c r="F252" s="76" t="s">
        <v>3257</v>
      </c>
      <c r="G252" t="s">
        <v>3257</v>
      </c>
      <c r="H252" s="2" t="s">
        <v>808</v>
      </c>
      <c r="I252" t="s">
        <v>799</v>
      </c>
      <c r="J252" t="s">
        <v>3358</v>
      </c>
      <c r="K252">
        <v>2275</v>
      </c>
      <c r="L252" t="s">
        <v>3259</v>
      </c>
      <c r="M252" t="s">
        <v>3359</v>
      </c>
      <c r="P252" t="s">
        <v>3261</v>
      </c>
      <c r="Q252">
        <v>42</v>
      </c>
      <c r="R252">
        <v>125</v>
      </c>
    </row>
    <row r="253" spans="2:18" x14ac:dyDescent="0.25">
      <c r="B253" t="s">
        <v>3657</v>
      </c>
      <c r="C253" t="s">
        <v>3355</v>
      </c>
      <c r="D253" t="s">
        <v>3255</v>
      </c>
      <c r="E253" s="4" t="s">
        <v>3256</v>
      </c>
      <c r="F253" s="76">
        <v>5</v>
      </c>
      <c r="G253" s="4" t="s">
        <v>3361</v>
      </c>
      <c r="H253" s="2" t="s">
        <v>808</v>
      </c>
      <c r="I253" t="s">
        <v>799</v>
      </c>
      <c r="J253" t="s">
        <v>3362</v>
      </c>
      <c r="K253">
        <v>1270</v>
      </c>
      <c r="L253" t="s">
        <v>3259</v>
      </c>
      <c r="M253" t="s">
        <v>3363</v>
      </c>
      <c r="P253" t="s">
        <v>3261</v>
      </c>
      <c r="Q253">
        <v>42</v>
      </c>
      <c r="R253">
        <v>133</v>
      </c>
    </row>
    <row r="254" spans="2:18" x14ac:dyDescent="0.25">
      <c r="B254" t="s">
        <v>3658</v>
      </c>
      <c r="C254" t="s">
        <v>3355</v>
      </c>
      <c r="D254" t="s">
        <v>3255</v>
      </c>
      <c r="E254" s="4" t="s">
        <v>3256</v>
      </c>
      <c r="F254" s="76" t="s">
        <v>3317</v>
      </c>
      <c r="G254" s="4" t="s">
        <v>3365</v>
      </c>
      <c r="H254" s="2" t="s">
        <v>808</v>
      </c>
      <c r="I254" t="s">
        <v>799</v>
      </c>
      <c r="J254" t="s">
        <v>3366</v>
      </c>
      <c r="K254">
        <v>1448</v>
      </c>
      <c r="L254" t="s">
        <v>3259</v>
      </c>
      <c r="M254" t="s">
        <v>3367</v>
      </c>
      <c r="P254" t="s">
        <v>3261</v>
      </c>
      <c r="Q254">
        <v>42</v>
      </c>
      <c r="R254">
        <v>131</v>
      </c>
    </row>
    <row r="255" spans="2:18" x14ac:dyDescent="0.25">
      <c r="B255" t="s">
        <v>3659</v>
      </c>
      <c r="C255" t="s">
        <v>3355</v>
      </c>
      <c r="D255" t="s">
        <v>3255</v>
      </c>
      <c r="E255" s="4" t="s">
        <v>3256</v>
      </c>
      <c r="F255" s="76">
        <v>6</v>
      </c>
      <c r="G255" s="4" t="s">
        <v>3369</v>
      </c>
      <c r="H255" s="2" t="s">
        <v>808</v>
      </c>
      <c r="I255" t="s">
        <v>799</v>
      </c>
      <c r="J255" t="s">
        <v>3370</v>
      </c>
      <c r="K255">
        <v>1806</v>
      </c>
      <c r="L255" t="s">
        <v>3259</v>
      </c>
      <c r="M255" t="s">
        <v>3371</v>
      </c>
      <c r="P255" t="s">
        <v>3261</v>
      </c>
      <c r="Q255">
        <v>42</v>
      </c>
      <c r="R255">
        <v>134</v>
      </c>
    </row>
    <row r="256" spans="2:18" x14ac:dyDescent="0.25">
      <c r="B256" t="s">
        <v>3660</v>
      </c>
      <c r="C256" t="s">
        <v>3355</v>
      </c>
      <c r="D256" t="s">
        <v>3255</v>
      </c>
      <c r="E256" s="4" t="s">
        <v>3256</v>
      </c>
      <c r="F256" s="76">
        <v>8</v>
      </c>
      <c r="G256" s="4" t="s">
        <v>3373</v>
      </c>
      <c r="H256" s="2" t="s">
        <v>808</v>
      </c>
      <c r="I256" t="s">
        <v>799</v>
      </c>
      <c r="J256" t="s">
        <v>3374</v>
      </c>
      <c r="K256">
        <v>2447</v>
      </c>
      <c r="L256" t="s">
        <v>3259</v>
      </c>
      <c r="M256" t="s">
        <v>3375</v>
      </c>
      <c r="P256" t="s">
        <v>3261</v>
      </c>
      <c r="Q256">
        <v>42</v>
      </c>
      <c r="R256">
        <v>152</v>
      </c>
    </row>
    <row r="257" spans="2:18" x14ac:dyDescent="0.25">
      <c r="B257" t="s">
        <v>3661</v>
      </c>
      <c r="C257" t="s">
        <v>3355</v>
      </c>
      <c r="D257" t="s">
        <v>3255</v>
      </c>
      <c r="E257" s="4" t="s">
        <v>3256</v>
      </c>
      <c r="F257" s="76" t="s">
        <v>3322</v>
      </c>
      <c r="G257" s="4" t="s">
        <v>3377</v>
      </c>
      <c r="H257" s="2" t="s">
        <v>808</v>
      </c>
      <c r="I257" t="s">
        <v>799</v>
      </c>
      <c r="J257" t="s">
        <v>3378</v>
      </c>
      <c r="K257">
        <v>2529</v>
      </c>
      <c r="L257" t="s">
        <v>3259</v>
      </c>
      <c r="M257" t="s">
        <v>3379</v>
      </c>
      <c r="P257" t="s">
        <v>3261</v>
      </c>
      <c r="Q257">
        <v>42</v>
      </c>
      <c r="R257">
        <v>147</v>
      </c>
    </row>
    <row r="258" spans="2:18" x14ac:dyDescent="0.25">
      <c r="B258" t="s">
        <v>3662</v>
      </c>
      <c r="C258" t="s">
        <v>3357</v>
      </c>
      <c r="D258" t="s">
        <v>3335</v>
      </c>
      <c r="E258" s="4" t="s">
        <v>3336</v>
      </c>
      <c r="F258" s="76" t="s">
        <v>3322</v>
      </c>
      <c r="G258" s="4" t="s">
        <v>3377</v>
      </c>
      <c r="H258" s="2" t="s">
        <v>808</v>
      </c>
      <c r="I258" t="s">
        <v>799</v>
      </c>
      <c r="J258" t="s">
        <v>3381</v>
      </c>
      <c r="K258">
        <v>3754</v>
      </c>
      <c r="L258" t="s">
        <v>3259</v>
      </c>
      <c r="M258" t="s">
        <v>3382</v>
      </c>
      <c r="P258" t="s">
        <v>3326</v>
      </c>
      <c r="Q258">
        <v>84</v>
      </c>
      <c r="R258">
        <v>210</v>
      </c>
    </row>
    <row r="259" spans="2:18" x14ac:dyDescent="0.25">
      <c r="B259" t="s">
        <v>3663</v>
      </c>
      <c r="C259" t="s">
        <v>3357</v>
      </c>
      <c r="D259" t="s">
        <v>3384</v>
      </c>
      <c r="E259" s="4" t="s">
        <v>3385</v>
      </c>
      <c r="F259" s="76">
        <v>8</v>
      </c>
      <c r="G259" s="4" t="s">
        <v>3373</v>
      </c>
      <c r="H259" s="2" t="s">
        <v>808</v>
      </c>
      <c r="I259" t="s">
        <v>799</v>
      </c>
      <c r="J259" t="s">
        <v>3386</v>
      </c>
      <c r="K259">
        <v>4467</v>
      </c>
      <c r="L259" t="s">
        <v>3259</v>
      </c>
      <c r="M259" t="s">
        <v>3387</v>
      </c>
      <c r="P259" t="s">
        <v>3261</v>
      </c>
      <c r="Q259">
        <v>42</v>
      </c>
      <c r="R259">
        <v>235</v>
      </c>
    </row>
    <row r="260" spans="2:18" x14ac:dyDescent="0.25">
      <c r="B260" t="s">
        <v>3664</v>
      </c>
      <c r="C260" t="s">
        <v>3357</v>
      </c>
      <c r="D260" t="s">
        <v>3384</v>
      </c>
      <c r="E260" s="4" t="s">
        <v>3385</v>
      </c>
      <c r="F260" s="76" t="s">
        <v>3322</v>
      </c>
      <c r="G260" s="4" t="s">
        <v>3377</v>
      </c>
      <c r="H260" s="2" t="s">
        <v>808</v>
      </c>
      <c r="I260" t="s">
        <v>799</v>
      </c>
      <c r="J260" t="s">
        <v>3389</v>
      </c>
      <c r="K260">
        <v>4549</v>
      </c>
      <c r="L260" t="s">
        <v>3259</v>
      </c>
      <c r="M260" t="s">
        <v>3390</v>
      </c>
      <c r="P260" t="s">
        <v>3326</v>
      </c>
      <c r="Q260">
        <v>84</v>
      </c>
      <c r="R260">
        <v>230</v>
      </c>
    </row>
    <row r="261" spans="2:18" x14ac:dyDescent="0.25">
      <c r="B261" t="s">
        <v>3665</v>
      </c>
      <c r="C261" t="s">
        <v>3392</v>
      </c>
      <c r="D261" t="s">
        <v>3255</v>
      </c>
      <c r="E261" s="4" t="s">
        <v>3256</v>
      </c>
      <c r="F261" s="76" t="s">
        <v>3257</v>
      </c>
      <c r="G261" t="s">
        <v>3257</v>
      </c>
      <c r="H261" s="2" t="s">
        <v>808</v>
      </c>
      <c r="I261" t="s">
        <v>799</v>
      </c>
      <c r="J261" t="s">
        <v>3258</v>
      </c>
      <c r="K261">
        <v>1050</v>
      </c>
      <c r="L261" t="s">
        <v>3259</v>
      </c>
      <c r="M261" t="s">
        <v>3260</v>
      </c>
      <c r="P261" t="s">
        <v>3261</v>
      </c>
      <c r="Q261">
        <v>42</v>
      </c>
      <c r="R261">
        <v>62</v>
      </c>
    </row>
    <row r="262" spans="2:18" x14ac:dyDescent="0.25">
      <c r="B262" t="s">
        <v>3666</v>
      </c>
      <c r="C262" t="s">
        <v>3394</v>
      </c>
      <c r="D262" t="s">
        <v>3335</v>
      </c>
      <c r="E262" s="4" t="s">
        <v>3336</v>
      </c>
      <c r="F262" s="76" t="s">
        <v>3257</v>
      </c>
      <c r="G262" t="s">
        <v>3257</v>
      </c>
      <c r="H262" s="2" t="s">
        <v>808</v>
      </c>
      <c r="I262" t="s">
        <v>799</v>
      </c>
      <c r="J262" t="s">
        <v>3358</v>
      </c>
      <c r="K262">
        <v>2275</v>
      </c>
      <c r="L262" t="s">
        <v>3259</v>
      </c>
      <c r="M262" t="s">
        <v>3359</v>
      </c>
      <c r="P262" t="s">
        <v>3261</v>
      </c>
      <c r="Q262">
        <v>42</v>
      </c>
      <c r="R262">
        <v>125</v>
      </c>
    </row>
    <row r="263" spans="2:18" x14ac:dyDescent="0.25">
      <c r="B263" t="s">
        <v>3667</v>
      </c>
      <c r="C263" t="s">
        <v>3394</v>
      </c>
      <c r="D263" t="s">
        <v>3384</v>
      </c>
      <c r="E263" s="4" t="s">
        <v>3385</v>
      </c>
      <c r="F263" s="76" t="s">
        <v>3257</v>
      </c>
      <c r="G263" t="s">
        <v>3257</v>
      </c>
      <c r="H263" s="2" t="s">
        <v>808</v>
      </c>
      <c r="I263" t="s">
        <v>799</v>
      </c>
      <c r="J263" t="s">
        <v>3396</v>
      </c>
      <c r="K263">
        <v>3070</v>
      </c>
      <c r="L263" t="s">
        <v>3259</v>
      </c>
      <c r="M263" t="s">
        <v>3397</v>
      </c>
      <c r="P263" t="s">
        <v>3261</v>
      </c>
      <c r="Q263">
        <v>42</v>
      </c>
      <c r="R263">
        <v>145</v>
      </c>
    </row>
    <row r="264" spans="2:18" x14ac:dyDescent="0.25">
      <c r="B264" t="s">
        <v>3668</v>
      </c>
      <c r="C264" t="s">
        <v>3392</v>
      </c>
      <c r="D264" t="s">
        <v>3255</v>
      </c>
      <c r="E264" s="4" t="s">
        <v>3256</v>
      </c>
      <c r="F264" s="76">
        <v>6</v>
      </c>
      <c r="G264" s="4" t="s">
        <v>3399</v>
      </c>
      <c r="H264" s="2" t="s">
        <v>808</v>
      </c>
      <c r="I264" t="s">
        <v>799</v>
      </c>
      <c r="J264" t="s">
        <v>3400</v>
      </c>
      <c r="K264">
        <v>1373</v>
      </c>
      <c r="L264" t="s">
        <v>3259</v>
      </c>
      <c r="M264" t="s">
        <v>3401</v>
      </c>
      <c r="P264" t="s">
        <v>3261</v>
      </c>
      <c r="Q264">
        <v>42</v>
      </c>
      <c r="R264">
        <v>137</v>
      </c>
    </row>
    <row r="265" spans="2:18" x14ac:dyDescent="0.25">
      <c r="B265" t="s">
        <v>3669</v>
      </c>
      <c r="C265" t="s">
        <v>3392</v>
      </c>
      <c r="D265" t="s">
        <v>3255</v>
      </c>
      <c r="E265" s="4" t="s">
        <v>3256</v>
      </c>
      <c r="F265" s="76" t="s">
        <v>3322</v>
      </c>
      <c r="G265" s="4" t="s">
        <v>3403</v>
      </c>
      <c r="H265" s="2" t="s">
        <v>808</v>
      </c>
      <c r="I265" t="s">
        <v>799</v>
      </c>
      <c r="J265" t="s">
        <v>3404</v>
      </c>
      <c r="K265">
        <v>1703</v>
      </c>
      <c r="L265" t="s">
        <v>3259</v>
      </c>
      <c r="M265" t="s">
        <v>3405</v>
      </c>
      <c r="P265" t="s">
        <v>3261</v>
      </c>
      <c r="Q265">
        <v>42</v>
      </c>
      <c r="R265">
        <v>150</v>
      </c>
    </row>
    <row r="266" spans="2:18" x14ac:dyDescent="0.25">
      <c r="B266" t="s">
        <v>3670</v>
      </c>
      <c r="C266" t="s">
        <v>3392</v>
      </c>
      <c r="D266" t="s">
        <v>3255</v>
      </c>
      <c r="E266" s="4" t="s">
        <v>3256</v>
      </c>
      <c r="F266" s="76">
        <v>8</v>
      </c>
      <c r="G266" s="4" t="s">
        <v>3407</v>
      </c>
      <c r="H266" s="2" t="s">
        <v>808</v>
      </c>
      <c r="I266" t="s">
        <v>799</v>
      </c>
      <c r="J266" t="s">
        <v>3408</v>
      </c>
      <c r="K266">
        <v>2078</v>
      </c>
      <c r="L266" t="s">
        <v>3259</v>
      </c>
      <c r="M266" t="s">
        <v>3409</v>
      </c>
      <c r="P266" t="s">
        <v>3261</v>
      </c>
      <c r="Q266">
        <v>42</v>
      </c>
      <c r="R266">
        <v>166</v>
      </c>
    </row>
    <row r="267" spans="2:18" x14ac:dyDescent="0.25">
      <c r="B267" t="s">
        <v>3671</v>
      </c>
      <c r="C267" t="s">
        <v>3394</v>
      </c>
      <c r="D267" t="s">
        <v>3335</v>
      </c>
      <c r="E267" s="4" t="s">
        <v>3336</v>
      </c>
      <c r="F267" s="76">
        <v>6</v>
      </c>
      <c r="G267" s="4" t="s">
        <v>3399</v>
      </c>
      <c r="H267" s="2" t="s">
        <v>808</v>
      </c>
      <c r="I267" t="s">
        <v>799</v>
      </c>
      <c r="J267" t="s">
        <v>3411</v>
      </c>
      <c r="K267">
        <v>2598</v>
      </c>
      <c r="L267" t="s">
        <v>3259</v>
      </c>
      <c r="M267" t="s">
        <v>3412</v>
      </c>
      <c r="P267" t="s">
        <v>3285</v>
      </c>
      <c r="Q267">
        <v>14</v>
      </c>
      <c r="R267">
        <v>200</v>
      </c>
    </row>
    <row r="268" spans="2:18" x14ac:dyDescent="0.25">
      <c r="B268" t="s">
        <v>3672</v>
      </c>
      <c r="C268" t="s">
        <v>3394</v>
      </c>
      <c r="D268" t="s">
        <v>3335</v>
      </c>
      <c r="E268" s="4" t="s">
        <v>3336</v>
      </c>
      <c r="F268" s="76" t="s">
        <v>3322</v>
      </c>
      <c r="G268" s="4" t="s">
        <v>3403</v>
      </c>
      <c r="H268" s="2" t="s">
        <v>808</v>
      </c>
      <c r="I268" t="s">
        <v>799</v>
      </c>
      <c r="J268" t="s">
        <v>3414</v>
      </c>
      <c r="K268">
        <v>2928</v>
      </c>
      <c r="L268" t="s">
        <v>3259</v>
      </c>
      <c r="M268" t="s">
        <v>3415</v>
      </c>
      <c r="P268" t="s">
        <v>3261</v>
      </c>
      <c r="Q268">
        <v>42</v>
      </c>
      <c r="R268">
        <v>213</v>
      </c>
    </row>
    <row r="269" spans="2:18" x14ac:dyDescent="0.25">
      <c r="B269" t="s">
        <v>3673</v>
      </c>
      <c r="C269" t="s">
        <v>3394</v>
      </c>
      <c r="D269" t="s">
        <v>3335</v>
      </c>
      <c r="E269" s="4" t="s">
        <v>3336</v>
      </c>
      <c r="F269" s="76">
        <v>8</v>
      </c>
      <c r="G269" s="4" t="s">
        <v>3407</v>
      </c>
      <c r="H269" s="2" t="s">
        <v>808</v>
      </c>
      <c r="I269" t="s">
        <v>799</v>
      </c>
      <c r="J269" t="s">
        <v>3417</v>
      </c>
      <c r="K269">
        <v>3303</v>
      </c>
      <c r="L269" t="s">
        <v>3259</v>
      </c>
      <c r="M269" t="s">
        <v>3418</v>
      </c>
      <c r="P269" t="s">
        <v>3261</v>
      </c>
      <c r="Q269">
        <v>42</v>
      </c>
      <c r="R269">
        <v>229</v>
      </c>
    </row>
    <row r="270" spans="2:18" x14ac:dyDescent="0.25">
      <c r="B270" t="s">
        <v>3674</v>
      </c>
      <c r="C270" t="s">
        <v>3394</v>
      </c>
      <c r="D270" t="s">
        <v>3335</v>
      </c>
      <c r="E270" s="4" t="s">
        <v>3336</v>
      </c>
      <c r="F270" s="76" t="s">
        <v>3420</v>
      </c>
      <c r="G270" s="4" t="s">
        <v>3421</v>
      </c>
      <c r="H270" s="2" t="s">
        <v>808</v>
      </c>
      <c r="I270" t="s">
        <v>799</v>
      </c>
      <c r="J270" t="s">
        <v>3422</v>
      </c>
      <c r="K270">
        <v>4024</v>
      </c>
      <c r="L270" t="s">
        <v>3259</v>
      </c>
      <c r="M270" t="s">
        <v>3423</v>
      </c>
      <c r="P270" t="s">
        <v>3326</v>
      </c>
      <c r="Q270">
        <v>84</v>
      </c>
      <c r="R270">
        <v>269</v>
      </c>
    </row>
    <row r="271" spans="2:18" x14ac:dyDescent="0.25">
      <c r="B271" t="s">
        <v>3675</v>
      </c>
      <c r="C271" t="s">
        <v>3394</v>
      </c>
      <c r="D271" t="s">
        <v>3384</v>
      </c>
      <c r="E271" s="4" t="s">
        <v>3385</v>
      </c>
      <c r="F271" s="76">
        <v>10</v>
      </c>
      <c r="G271" s="4" t="s">
        <v>3425</v>
      </c>
      <c r="H271" s="2" t="s">
        <v>808</v>
      </c>
      <c r="I271" t="s">
        <v>799</v>
      </c>
      <c r="J271" t="s">
        <v>3426</v>
      </c>
      <c r="K271">
        <v>5361</v>
      </c>
      <c r="L271" t="s">
        <v>3259</v>
      </c>
      <c r="M271" t="s">
        <v>3427</v>
      </c>
      <c r="P271" t="s">
        <v>3261</v>
      </c>
      <c r="Q271">
        <v>42</v>
      </c>
      <c r="R271">
        <v>293</v>
      </c>
    </row>
    <row r="272" spans="2:18" x14ac:dyDescent="0.25">
      <c r="B272" t="s">
        <v>3676</v>
      </c>
      <c r="C272" t="s">
        <v>3394</v>
      </c>
      <c r="D272" t="s">
        <v>3384</v>
      </c>
      <c r="E272" s="4" t="s">
        <v>3385</v>
      </c>
      <c r="F272" s="76">
        <v>12</v>
      </c>
      <c r="G272" s="4" t="s">
        <v>3429</v>
      </c>
      <c r="H272" s="2" t="s">
        <v>808</v>
      </c>
      <c r="I272" t="s">
        <v>799</v>
      </c>
      <c r="J272" t="s">
        <v>3430</v>
      </c>
      <c r="K272">
        <v>7532</v>
      </c>
      <c r="L272" t="s">
        <v>3259</v>
      </c>
      <c r="M272" t="s">
        <v>3431</v>
      </c>
      <c r="P272" t="s">
        <v>3261</v>
      </c>
      <c r="Q272">
        <v>42</v>
      </c>
      <c r="R272">
        <v>338</v>
      </c>
    </row>
    <row r="273" spans="2:18" x14ac:dyDescent="0.25">
      <c r="B273" t="s">
        <v>3677</v>
      </c>
      <c r="C273" t="s">
        <v>3394</v>
      </c>
      <c r="D273" t="s">
        <v>3384</v>
      </c>
      <c r="E273" s="4" t="s">
        <v>3385</v>
      </c>
      <c r="F273" s="76" t="s">
        <v>3420</v>
      </c>
      <c r="G273" s="4" t="s">
        <v>3421</v>
      </c>
      <c r="H273" s="2" t="s">
        <v>808</v>
      </c>
      <c r="I273" t="s">
        <v>799</v>
      </c>
      <c r="J273" t="s">
        <v>3433</v>
      </c>
      <c r="K273">
        <v>4819</v>
      </c>
      <c r="L273" t="s">
        <v>3259</v>
      </c>
      <c r="M273" t="s">
        <v>3434</v>
      </c>
      <c r="P273" t="s">
        <v>3326</v>
      </c>
      <c r="Q273">
        <v>84</v>
      </c>
      <c r="R273">
        <v>289</v>
      </c>
    </row>
    <row r="274" spans="2:18" x14ac:dyDescent="0.25">
      <c r="B274" t="s">
        <v>3678</v>
      </c>
      <c r="C274" t="s">
        <v>3436</v>
      </c>
      <c r="D274" t="s">
        <v>3335</v>
      </c>
      <c r="E274" s="4" t="s">
        <v>3336</v>
      </c>
      <c r="F274" s="76" t="s">
        <v>3257</v>
      </c>
      <c r="G274" s="4" t="s">
        <v>3257</v>
      </c>
      <c r="H274" s="2" t="s">
        <v>808</v>
      </c>
      <c r="I274" t="s">
        <v>799</v>
      </c>
      <c r="J274" t="s">
        <v>3358</v>
      </c>
      <c r="K274">
        <v>2275</v>
      </c>
      <c r="L274" t="s">
        <v>3259</v>
      </c>
      <c r="M274" t="s">
        <v>3359</v>
      </c>
      <c r="P274" t="s">
        <v>3261</v>
      </c>
      <c r="Q274">
        <v>42</v>
      </c>
      <c r="R274">
        <v>125</v>
      </c>
    </row>
    <row r="275" spans="2:18" x14ac:dyDescent="0.25">
      <c r="B275" t="s">
        <v>3679</v>
      </c>
      <c r="C275" t="s">
        <v>3436</v>
      </c>
      <c r="D275" t="s">
        <v>3335</v>
      </c>
      <c r="E275" s="4" t="s">
        <v>3336</v>
      </c>
      <c r="F275" s="76">
        <v>8</v>
      </c>
      <c r="G275" s="4" t="s">
        <v>3438</v>
      </c>
      <c r="H275" s="2" t="s">
        <v>808</v>
      </c>
      <c r="I275" t="s">
        <v>799</v>
      </c>
      <c r="J275" t="s">
        <v>3439</v>
      </c>
      <c r="K275">
        <v>2772</v>
      </c>
      <c r="L275" t="s">
        <v>3259</v>
      </c>
      <c r="M275" t="s">
        <v>3440</v>
      </c>
      <c r="P275" t="s">
        <v>3285</v>
      </c>
      <c r="Q275">
        <v>14</v>
      </c>
      <c r="R275">
        <v>243</v>
      </c>
    </row>
    <row r="276" spans="2:18" x14ac:dyDescent="0.25">
      <c r="B276" t="s">
        <v>3680</v>
      </c>
      <c r="C276" t="s">
        <v>3436</v>
      </c>
      <c r="D276" t="s">
        <v>3335</v>
      </c>
      <c r="E276" s="4" t="s">
        <v>3336</v>
      </c>
      <c r="F276" s="76" t="s">
        <v>3420</v>
      </c>
      <c r="G276" s="4" t="s">
        <v>3442</v>
      </c>
      <c r="H276" s="2" t="s">
        <v>808</v>
      </c>
      <c r="I276" t="s">
        <v>799</v>
      </c>
      <c r="J276" t="s">
        <v>3443</v>
      </c>
      <c r="K276">
        <v>3157</v>
      </c>
      <c r="L276" t="s">
        <v>3259</v>
      </c>
      <c r="M276" t="s">
        <v>3444</v>
      </c>
      <c r="P276" t="s">
        <v>3326</v>
      </c>
      <c r="Q276">
        <v>84</v>
      </c>
      <c r="R276">
        <v>279</v>
      </c>
    </row>
    <row r="277" spans="2:18" x14ac:dyDescent="0.25">
      <c r="B277" t="s">
        <v>3681</v>
      </c>
      <c r="C277" t="s">
        <v>3436</v>
      </c>
      <c r="D277" t="s">
        <v>3335</v>
      </c>
      <c r="E277" s="4" t="s">
        <v>3336</v>
      </c>
      <c r="F277" s="76" t="s">
        <v>3446</v>
      </c>
      <c r="G277" s="4" t="s">
        <v>3447</v>
      </c>
      <c r="H277" s="2" t="s">
        <v>808</v>
      </c>
      <c r="I277" t="s">
        <v>799</v>
      </c>
      <c r="J277" t="s">
        <v>3448</v>
      </c>
      <c r="K277">
        <v>5381</v>
      </c>
      <c r="L277" t="s">
        <v>3259</v>
      </c>
      <c r="M277" t="s">
        <v>3449</v>
      </c>
      <c r="P277" t="s">
        <v>3326</v>
      </c>
      <c r="Q277">
        <v>84</v>
      </c>
      <c r="R277">
        <v>358</v>
      </c>
    </row>
    <row r="278" spans="2:18" x14ac:dyDescent="0.25">
      <c r="B278" t="s">
        <v>3682</v>
      </c>
      <c r="C278" t="s">
        <v>3436</v>
      </c>
      <c r="D278" t="s">
        <v>3384</v>
      </c>
      <c r="E278" s="4" t="s">
        <v>3385</v>
      </c>
      <c r="F278" s="76" t="s">
        <v>3446</v>
      </c>
      <c r="G278" s="4" t="s">
        <v>3447</v>
      </c>
      <c r="H278" s="2" t="s">
        <v>808</v>
      </c>
      <c r="I278" t="s">
        <v>799</v>
      </c>
      <c r="J278" t="s">
        <v>3451</v>
      </c>
      <c r="K278">
        <v>6176</v>
      </c>
      <c r="L278" t="s">
        <v>3259</v>
      </c>
      <c r="M278" t="s">
        <v>3452</v>
      </c>
      <c r="P278" t="s">
        <v>3326</v>
      </c>
      <c r="Q278">
        <v>84</v>
      </c>
      <c r="R278">
        <v>378</v>
      </c>
    </row>
    <row r="279" spans="2:18" x14ac:dyDescent="0.25">
      <c r="B279" t="s">
        <v>3683</v>
      </c>
      <c r="C279" t="s">
        <v>623</v>
      </c>
      <c r="D279" t="s">
        <v>3384</v>
      </c>
      <c r="E279" s="4" t="s">
        <v>3385</v>
      </c>
      <c r="F279" s="76" t="s">
        <v>3257</v>
      </c>
      <c r="G279" s="4" t="s">
        <v>3257</v>
      </c>
      <c r="H279" s="2" t="s">
        <v>808</v>
      </c>
      <c r="I279" t="s">
        <v>799</v>
      </c>
      <c r="J279" t="s">
        <v>3396</v>
      </c>
      <c r="K279">
        <v>3070</v>
      </c>
      <c r="L279" t="s">
        <v>3259</v>
      </c>
      <c r="M279" t="s">
        <v>3397</v>
      </c>
      <c r="P279" t="s">
        <v>3261</v>
      </c>
      <c r="Q279">
        <v>42</v>
      </c>
      <c r="R279">
        <v>145</v>
      </c>
    </row>
    <row r="280" spans="2:18" x14ac:dyDescent="0.25">
      <c r="B280" t="s">
        <v>3684</v>
      </c>
      <c r="C280" t="s">
        <v>623</v>
      </c>
      <c r="D280" t="s">
        <v>3384</v>
      </c>
      <c r="E280" s="4" t="s">
        <v>3385</v>
      </c>
      <c r="F280" s="76" t="s">
        <v>3446</v>
      </c>
      <c r="G280" s="4" t="s">
        <v>3455</v>
      </c>
      <c r="H280" s="2" t="s">
        <v>808</v>
      </c>
      <c r="I280" t="s">
        <v>799</v>
      </c>
      <c r="J280" t="s">
        <v>3456</v>
      </c>
      <c r="K280">
        <v>4114</v>
      </c>
      <c r="L280" t="s">
        <v>3259</v>
      </c>
      <c r="M280" t="s">
        <v>3457</v>
      </c>
      <c r="P280" t="s">
        <v>3326</v>
      </c>
      <c r="Q280">
        <v>84</v>
      </c>
      <c r="R280">
        <v>390</v>
      </c>
    </row>
    <row r="281" spans="2:18" x14ac:dyDescent="0.25">
      <c r="B281" t="s">
        <v>3685</v>
      </c>
      <c r="C281" t="s">
        <v>623</v>
      </c>
      <c r="D281" t="s">
        <v>3384</v>
      </c>
      <c r="E281" s="4" t="s">
        <v>3385</v>
      </c>
      <c r="F281" s="76" t="s">
        <v>3459</v>
      </c>
      <c r="G281" s="4" t="s">
        <v>3460</v>
      </c>
      <c r="H281" s="2" t="s">
        <v>808</v>
      </c>
      <c r="I281" t="s">
        <v>799</v>
      </c>
      <c r="J281" t="s">
        <v>3461</v>
      </c>
      <c r="K281">
        <v>7261</v>
      </c>
      <c r="L281" t="s">
        <v>3259</v>
      </c>
      <c r="M281" t="s">
        <v>3462</v>
      </c>
      <c r="P281" t="s">
        <v>3326</v>
      </c>
      <c r="Q281">
        <v>84</v>
      </c>
      <c r="R281">
        <v>517</v>
      </c>
    </row>
    <row r="282" spans="2:18" x14ac:dyDescent="0.25">
      <c r="B282" t="s">
        <v>3686</v>
      </c>
      <c r="C282" t="s">
        <v>627</v>
      </c>
      <c r="D282" t="s">
        <v>3384</v>
      </c>
      <c r="E282" s="4" t="s">
        <v>3385</v>
      </c>
      <c r="F282" s="76" t="s">
        <v>3257</v>
      </c>
      <c r="G282" s="4" t="s">
        <v>3257</v>
      </c>
      <c r="H282" s="2" t="s">
        <v>808</v>
      </c>
      <c r="I282" t="s">
        <v>799</v>
      </c>
      <c r="J282" t="s">
        <v>3396</v>
      </c>
      <c r="K282">
        <v>3070</v>
      </c>
      <c r="L282" t="s">
        <v>3259</v>
      </c>
      <c r="M282" t="s">
        <v>3397</v>
      </c>
      <c r="P282" t="s">
        <v>3261</v>
      </c>
      <c r="Q282">
        <v>42</v>
      </c>
      <c r="R282">
        <v>145</v>
      </c>
    </row>
    <row r="283" spans="2:18" x14ac:dyDescent="0.25">
      <c r="B283" t="s">
        <v>3687</v>
      </c>
      <c r="C283" t="s">
        <v>627</v>
      </c>
      <c r="D283" t="s">
        <v>3384</v>
      </c>
      <c r="E283" s="4" t="s">
        <v>3385</v>
      </c>
      <c r="F283" s="76" t="s">
        <v>3446</v>
      </c>
      <c r="G283" s="4" t="s">
        <v>3455</v>
      </c>
      <c r="H283" s="2" t="s">
        <v>808</v>
      </c>
      <c r="I283" t="s">
        <v>799</v>
      </c>
      <c r="J283" t="s">
        <v>3456</v>
      </c>
      <c r="K283">
        <v>4114</v>
      </c>
      <c r="L283" t="s">
        <v>3259</v>
      </c>
      <c r="M283" t="s">
        <v>3457</v>
      </c>
      <c r="P283" t="s">
        <v>3326</v>
      </c>
      <c r="Q283">
        <v>84</v>
      </c>
      <c r="R283">
        <v>390</v>
      </c>
    </row>
    <row r="284" spans="2:18" x14ac:dyDescent="0.25">
      <c r="B284" t="s">
        <v>3688</v>
      </c>
      <c r="C284" t="s">
        <v>627</v>
      </c>
      <c r="D284" t="s">
        <v>3384</v>
      </c>
      <c r="E284" s="4" t="s">
        <v>3385</v>
      </c>
      <c r="F284" s="76" t="s">
        <v>3459</v>
      </c>
      <c r="G284" s="4" t="s">
        <v>3460</v>
      </c>
      <c r="H284" s="2" t="s">
        <v>808</v>
      </c>
      <c r="I284" t="s">
        <v>799</v>
      </c>
      <c r="J284" t="s">
        <v>3461</v>
      </c>
      <c r="K284">
        <v>7261</v>
      </c>
      <c r="L284" t="s">
        <v>3259</v>
      </c>
      <c r="M284" t="s">
        <v>3462</v>
      </c>
      <c r="P284" t="s">
        <v>3326</v>
      </c>
      <c r="Q284">
        <v>84</v>
      </c>
      <c r="R284">
        <v>517</v>
      </c>
    </row>
    <row r="285" spans="2:18" x14ac:dyDescent="0.25">
      <c r="B285" t="s">
        <v>3689</v>
      </c>
      <c r="C285" t="s">
        <v>623</v>
      </c>
      <c r="D285" t="s">
        <v>3384</v>
      </c>
      <c r="E285" s="4" t="s">
        <v>3385</v>
      </c>
      <c r="F285" s="76">
        <v>10</v>
      </c>
      <c r="G285" s="4" t="s">
        <v>3467</v>
      </c>
      <c r="H285" s="2" t="s">
        <v>808</v>
      </c>
      <c r="I285" t="s">
        <v>799</v>
      </c>
      <c r="J285" t="s">
        <v>3468</v>
      </c>
      <c r="K285">
        <v>4520</v>
      </c>
      <c r="L285" t="s">
        <v>3259</v>
      </c>
      <c r="M285" t="s">
        <v>3469</v>
      </c>
      <c r="P285" t="s">
        <v>3285</v>
      </c>
      <c r="Q285">
        <v>14</v>
      </c>
      <c r="R285">
        <v>341</v>
      </c>
    </row>
    <row r="286" spans="2:18" x14ac:dyDescent="0.25">
      <c r="B286" t="s">
        <v>3690</v>
      </c>
      <c r="C286" t="s">
        <v>623</v>
      </c>
      <c r="D286" t="s">
        <v>3335</v>
      </c>
      <c r="E286" s="4" t="s">
        <v>3336</v>
      </c>
      <c r="F286" s="76" t="s">
        <v>3446</v>
      </c>
      <c r="G286" s="4" t="s">
        <v>3455</v>
      </c>
      <c r="H286" s="2" t="s">
        <v>808</v>
      </c>
      <c r="I286" t="s">
        <v>799</v>
      </c>
      <c r="J286" t="s">
        <v>3471</v>
      </c>
      <c r="K286">
        <v>3319</v>
      </c>
      <c r="L286" t="s">
        <v>3259</v>
      </c>
      <c r="M286" t="s">
        <v>3472</v>
      </c>
      <c r="P286" t="s">
        <v>3326</v>
      </c>
      <c r="Q286">
        <v>84</v>
      </c>
      <c r="R286">
        <v>370</v>
      </c>
    </row>
    <row r="287" spans="2:18" x14ac:dyDescent="0.25">
      <c r="B287" t="s">
        <v>3691</v>
      </c>
      <c r="C287" t="s">
        <v>627</v>
      </c>
      <c r="D287" t="s">
        <v>3384</v>
      </c>
      <c r="E287" s="4" t="s">
        <v>3385</v>
      </c>
      <c r="F287" s="76">
        <v>10</v>
      </c>
      <c r="G287" s="4" t="s">
        <v>3467</v>
      </c>
      <c r="H287" s="2" t="s">
        <v>808</v>
      </c>
      <c r="I287" t="s">
        <v>799</v>
      </c>
      <c r="J287" t="s">
        <v>3468</v>
      </c>
      <c r="K287">
        <v>4520</v>
      </c>
      <c r="L287" t="s">
        <v>3259</v>
      </c>
      <c r="M287" t="s">
        <v>3469</v>
      </c>
      <c r="P287" t="s">
        <v>3285</v>
      </c>
      <c r="Q287">
        <v>14</v>
      </c>
      <c r="R287">
        <v>341</v>
      </c>
    </row>
    <row r="288" spans="2:18" x14ac:dyDescent="0.25">
      <c r="B288" t="s">
        <v>3692</v>
      </c>
      <c r="C288" t="s">
        <v>627</v>
      </c>
      <c r="D288" t="s">
        <v>3335</v>
      </c>
      <c r="E288" s="4" t="s">
        <v>3336</v>
      </c>
      <c r="F288" s="76" t="s">
        <v>3446</v>
      </c>
      <c r="G288" s="4" t="s">
        <v>3455</v>
      </c>
      <c r="H288" s="2" t="s">
        <v>808</v>
      </c>
      <c r="I288" t="s">
        <v>799</v>
      </c>
      <c r="J288" t="s">
        <v>3471</v>
      </c>
      <c r="K288">
        <v>3319</v>
      </c>
      <c r="L288" t="s">
        <v>3259</v>
      </c>
      <c r="M288" t="s">
        <v>3472</v>
      </c>
      <c r="P288" t="s">
        <v>3326</v>
      </c>
      <c r="Q288">
        <v>84</v>
      </c>
      <c r="R288">
        <v>370</v>
      </c>
    </row>
    <row r="289" spans="2:18" x14ac:dyDescent="0.25">
      <c r="B289" t="s">
        <v>3693</v>
      </c>
      <c r="C289" t="s">
        <v>453</v>
      </c>
      <c r="D289" t="s">
        <v>3255</v>
      </c>
      <c r="E289" s="4" t="s">
        <v>3256</v>
      </c>
      <c r="F289" s="76" t="s">
        <v>3257</v>
      </c>
      <c r="G289" t="s">
        <v>3257</v>
      </c>
      <c r="H289" s="2" t="s">
        <v>811</v>
      </c>
      <c r="I289" t="s">
        <v>799</v>
      </c>
      <c r="J289" t="s">
        <v>3258</v>
      </c>
      <c r="K289">
        <v>1050</v>
      </c>
      <c r="L289" t="s">
        <v>3259</v>
      </c>
      <c r="M289" t="s">
        <v>3260</v>
      </c>
      <c r="P289" t="s">
        <v>3261</v>
      </c>
      <c r="Q289">
        <v>42</v>
      </c>
      <c r="R289">
        <v>62</v>
      </c>
    </row>
    <row r="290" spans="2:18" x14ac:dyDescent="0.25">
      <c r="B290" t="s">
        <v>3694</v>
      </c>
      <c r="C290" t="s">
        <v>453</v>
      </c>
      <c r="D290" t="s">
        <v>3255</v>
      </c>
      <c r="E290" s="4" t="s">
        <v>3256</v>
      </c>
      <c r="F290" s="76" t="s">
        <v>3263</v>
      </c>
      <c r="G290" s="4" t="s">
        <v>3264</v>
      </c>
      <c r="H290" s="2" t="s">
        <v>811</v>
      </c>
      <c r="I290" t="s">
        <v>799</v>
      </c>
      <c r="J290" t="s">
        <v>3265</v>
      </c>
      <c r="K290">
        <v>1150</v>
      </c>
      <c r="L290" t="s">
        <v>3259</v>
      </c>
      <c r="M290" t="s">
        <v>3266</v>
      </c>
      <c r="P290" t="s">
        <v>3261</v>
      </c>
      <c r="Q290">
        <v>42</v>
      </c>
      <c r="R290">
        <v>78</v>
      </c>
    </row>
    <row r="291" spans="2:18" x14ac:dyDescent="0.25">
      <c r="B291" t="s">
        <v>3695</v>
      </c>
      <c r="C291" t="s">
        <v>453</v>
      </c>
      <c r="D291" t="s">
        <v>3255</v>
      </c>
      <c r="E291" s="4" t="s">
        <v>3256</v>
      </c>
      <c r="F291" s="76">
        <v>3</v>
      </c>
      <c r="G291" s="4" t="s">
        <v>3268</v>
      </c>
      <c r="H291" s="2" t="s">
        <v>811</v>
      </c>
      <c r="I291" t="s">
        <v>799</v>
      </c>
      <c r="J291" t="s">
        <v>3269</v>
      </c>
      <c r="K291">
        <v>1519</v>
      </c>
      <c r="L291" t="s">
        <v>3259</v>
      </c>
      <c r="M291" t="s">
        <v>3270</v>
      </c>
      <c r="P291" t="s">
        <v>3261</v>
      </c>
      <c r="Q291">
        <v>42</v>
      </c>
      <c r="R291">
        <v>82</v>
      </c>
    </row>
    <row r="292" spans="2:18" x14ac:dyDescent="0.25">
      <c r="B292" t="s">
        <v>3696</v>
      </c>
      <c r="C292" t="s">
        <v>3272</v>
      </c>
      <c r="D292" t="s">
        <v>3255</v>
      </c>
      <c r="E292" s="4" t="s">
        <v>3256</v>
      </c>
      <c r="F292" s="76" t="s">
        <v>3257</v>
      </c>
      <c r="G292" t="s">
        <v>3257</v>
      </c>
      <c r="H292" s="2" t="s">
        <v>811</v>
      </c>
      <c r="I292" t="s">
        <v>799</v>
      </c>
      <c r="J292" t="s">
        <v>3258</v>
      </c>
      <c r="K292">
        <v>1050</v>
      </c>
      <c r="L292" t="s">
        <v>3259</v>
      </c>
      <c r="M292" t="s">
        <v>3260</v>
      </c>
      <c r="P292" t="s">
        <v>3261</v>
      </c>
      <c r="Q292">
        <v>42</v>
      </c>
      <c r="R292">
        <v>62</v>
      </c>
    </row>
    <row r="293" spans="2:18" x14ac:dyDescent="0.25">
      <c r="B293" t="s">
        <v>3697</v>
      </c>
      <c r="C293" t="s">
        <v>3272</v>
      </c>
      <c r="D293" t="s">
        <v>3255</v>
      </c>
      <c r="E293" s="4" t="s">
        <v>3256</v>
      </c>
      <c r="F293" s="76" t="s">
        <v>3263</v>
      </c>
      <c r="G293" s="4" t="s">
        <v>3264</v>
      </c>
      <c r="H293" s="2" t="s">
        <v>811</v>
      </c>
      <c r="I293" t="s">
        <v>799</v>
      </c>
      <c r="J293" t="s">
        <v>3265</v>
      </c>
      <c r="K293">
        <v>1150</v>
      </c>
      <c r="L293" t="s">
        <v>3259</v>
      </c>
      <c r="M293" t="s">
        <v>3266</v>
      </c>
      <c r="P293" t="s">
        <v>3261</v>
      </c>
      <c r="Q293">
        <v>42</v>
      </c>
      <c r="R293">
        <v>78</v>
      </c>
    </row>
    <row r="294" spans="2:18" x14ac:dyDescent="0.25">
      <c r="B294" t="s">
        <v>3698</v>
      </c>
      <c r="C294" t="s">
        <v>3272</v>
      </c>
      <c r="D294" t="s">
        <v>3255</v>
      </c>
      <c r="E294" s="4" t="s">
        <v>3256</v>
      </c>
      <c r="F294" s="76">
        <v>3</v>
      </c>
      <c r="G294" s="4" t="s">
        <v>3268</v>
      </c>
      <c r="H294" s="2" t="s">
        <v>811</v>
      </c>
      <c r="I294" t="s">
        <v>799</v>
      </c>
      <c r="J294" t="s">
        <v>3269</v>
      </c>
      <c r="K294">
        <v>1519</v>
      </c>
      <c r="L294" t="s">
        <v>3259</v>
      </c>
      <c r="M294" t="s">
        <v>3270</v>
      </c>
      <c r="P294" t="s">
        <v>3261</v>
      </c>
      <c r="Q294">
        <v>42</v>
      </c>
      <c r="R294">
        <v>82</v>
      </c>
    </row>
    <row r="295" spans="2:18" x14ac:dyDescent="0.25">
      <c r="B295" t="s">
        <v>3699</v>
      </c>
      <c r="C295" t="s">
        <v>3276</v>
      </c>
      <c r="D295" t="s">
        <v>3255</v>
      </c>
      <c r="E295" s="4" t="s">
        <v>3256</v>
      </c>
      <c r="F295" s="76" t="s">
        <v>3257</v>
      </c>
      <c r="G295" t="s">
        <v>3257</v>
      </c>
      <c r="H295" s="2" t="s">
        <v>811</v>
      </c>
      <c r="I295" t="s">
        <v>799</v>
      </c>
      <c r="J295" t="s">
        <v>3258</v>
      </c>
      <c r="K295">
        <v>1050</v>
      </c>
      <c r="L295" t="s">
        <v>3259</v>
      </c>
      <c r="M295" t="s">
        <v>3260</v>
      </c>
      <c r="P295" t="s">
        <v>3261</v>
      </c>
      <c r="Q295">
        <v>42</v>
      </c>
      <c r="R295">
        <v>62</v>
      </c>
    </row>
    <row r="296" spans="2:18" x14ac:dyDescent="0.25">
      <c r="B296" t="s">
        <v>3700</v>
      </c>
      <c r="C296" t="s">
        <v>3276</v>
      </c>
      <c r="D296" t="s">
        <v>3255</v>
      </c>
      <c r="E296" s="4" t="s">
        <v>3256</v>
      </c>
      <c r="F296" s="76" t="s">
        <v>3263</v>
      </c>
      <c r="G296" s="4" t="s">
        <v>3264</v>
      </c>
      <c r="H296" s="2" t="s">
        <v>811</v>
      </c>
      <c r="I296" t="s">
        <v>799</v>
      </c>
      <c r="J296" t="s">
        <v>3265</v>
      </c>
      <c r="K296">
        <v>1150</v>
      </c>
      <c r="L296" t="s">
        <v>3259</v>
      </c>
      <c r="M296" t="s">
        <v>3266</v>
      </c>
      <c r="P296" t="s">
        <v>3261</v>
      </c>
      <c r="Q296">
        <v>42</v>
      </c>
      <c r="R296">
        <v>78</v>
      </c>
    </row>
    <row r="297" spans="2:18" x14ac:dyDescent="0.25">
      <c r="B297" t="s">
        <v>3701</v>
      </c>
      <c r="C297" t="s">
        <v>3276</v>
      </c>
      <c r="D297" t="s">
        <v>3255</v>
      </c>
      <c r="E297" s="4" t="s">
        <v>3256</v>
      </c>
      <c r="F297" s="76">
        <v>3</v>
      </c>
      <c r="G297" s="4" t="s">
        <v>3268</v>
      </c>
      <c r="H297" s="2" t="s">
        <v>811</v>
      </c>
      <c r="I297" t="s">
        <v>799</v>
      </c>
      <c r="J297" t="s">
        <v>3269</v>
      </c>
      <c r="K297">
        <v>1519</v>
      </c>
      <c r="L297" t="s">
        <v>3259</v>
      </c>
      <c r="M297" t="s">
        <v>3270</v>
      </c>
      <c r="P297" t="s">
        <v>3261</v>
      </c>
      <c r="Q297">
        <v>42</v>
      </c>
      <c r="R297">
        <v>82</v>
      </c>
    </row>
    <row r="298" spans="2:18" x14ac:dyDescent="0.25">
      <c r="B298" t="s">
        <v>3702</v>
      </c>
      <c r="C298" t="s">
        <v>3280</v>
      </c>
      <c r="D298" t="s">
        <v>3255</v>
      </c>
      <c r="E298" s="4" t="s">
        <v>3256</v>
      </c>
      <c r="F298" s="76" t="s">
        <v>3257</v>
      </c>
      <c r="G298" t="s">
        <v>3257</v>
      </c>
      <c r="H298" s="2" t="s">
        <v>811</v>
      </c>
      <c r="I298" t="s">
        <v>799</v>
      </c>
      <c r="J298" t="s">
        <v>3258</v>
      </c>
      <c r="K298">
        <v>1050</v>
      </c>
      <c r="L298" t="s">
        <v>3259</v>
      </c>
      <c r="M298" t="s">
        <v>3260</v>
      </c>
      <c r="P298" t="s">
        <v>3261</v>
      </c>
      <c r="Q298">
        <v>42</v>
      </c>
      <c r="R298">
        <v>62</v>
      </c>
    </row>
    <row r="299" spans="2:18" x14ac:dyDescent="0.25">
      <c r="B299" t="s">
        <v>3703</v>
      </c>
      <c r="C299" t="s">
        <v>3280</v>
      </c>
      <c r="D299" t="s">
        <v>3255</v>
      </c>
      <c r="E299" s="4" t="s">
        <v>3256</v>
      </c>
      <c r="F299" s="76">
        <v>3</v>
      </c>
      <c r="G299" s="4" t="s">
        <v>3282</v>
      </c>
      <c r="H299" s="2" t="s">
        <v>811</v>
      </c>
      <c r="I299" t="s">
        <v>799</v>
      </c>
      <c r="J299" t="s">
        <v>3283</v>
      </c>
      <c r="K299">
        <v>1128</v>
      </c>
      <c r="L299" t="s">
        <v>3259</v>
      </c>
      <c r="M299" t="s">
        <v>3284</v>
      </c>
      <c r="P299" t="s">
        <v>3285</v>
      </c>
      <c r="Q299">
        <v>14</v>
      </c>
      <c r="R299">
        <v>87</v>
      </c>
    </row>
    <row r="300" spans="2:18" x14ac:dyDescent="0.25">
      <c r="B300" t="s">
        <v>3704</v>
      </c>
      <c r="C300" t="s">
        <v>3280</v>
      </c>
      <c r="D300" t="s">
        <v>3255</v>
      </c>
      <c r="E300" s="4" t="s">
        <v>3256</v>
      </c>
      <c r="F300" s="76" t="s">
        <v>3287</v>
      </c>
      <c r="G300" s="4" t="s">
        <v>3288</v>
      </c>
      <c r="H300" s="2" t="s">
        <v>811</v>
      </c>
      <c r="I300" t="s">
        <v>799</v>
      </c>
      <c r="J300" t="s">
        <v>3289</v>
      </c>
      <c r="K300">
        <v>1226</v>
      </c>
      <c r="L300" t="s">
        <v>3259</v>
      </c>
      <c r="M300" t="s">
        <v>3290</v>
      </c>
      <c r="P300" t="s">
        <v>3261</v>
      </c>
      <c r="Q300">
        <v>42</v>
      </c>
      <c r="R300">
        <v>112</v>
      </c>
    </row>
    <row r="301" spans="2:18" x14ac:dyDescent="0.25">
      <c r="B301" t="s">
        <v>3705</v>
      </c>
      <c r="C301" t="s">
        <v>3280</v>
      </c>
      <c r="D301" t="s">
        <v>3255</v>
      </c>
      <c r="E301" s="4" t="s">
        <v>3256</v>
      </c>
      <c r="F301" s="76">
        <v>5</v>
      </c>
      <c r="G301" s="4" t="s">
        <v>3292</v>
      </c>
      <c r="H301" s="2" t="s">
        <v>811</v>
      </c>
      <c r="I301" t="s">
        <v>799</v>
      </c>
      <c r="J301" t="s">
        <v>3293</v>
      </c>
      <c r="K301">
        <v>3020</v>
      </c>
      <c r="L301" t="s">
        <v>3259</v>
      </c>
      <c r="M301" t="s">
        <v>3294</v>
      </c>
      <c r="P301" t="s">
        <v>3261</v>
      </c>
      <c r="Q301">
        <v>42</v>
      </c>
      <c r="R301">
        <v>107</v>
      </c>
    </row>
    <row r="302" spans="2:18" x14ac:dyDescent="0.25">
      <c r="B302" t="s">
        <v>3706</v>
      </c>
      <c r="C302" t="s">
        <v>3280</v>
      </c>
      <c r="D302" t="s">
        <v>3255</v>
      </c>
      <c r="E302" s="4" t="s">
        <v>3256</v>
      </c>
      <c r="F302" s="76">
        <v>5</v>
      </c>
      <c r="G302" s="4" t="s">
        <v>3296</v>
      </c>
      <c r="H302" s="2" t="s">
        <v>811</v>
      </c>
      <c r="I302" t="s">
        <v>799</v>
      </c>
      <c r="J302" t="s">
        <v>3297</v>
      </c>
      <c r="K302">
        <v>2962</v>
      </c>
      <c r="L302" t="s">
        <v>3259</v>
      </c>
      <c r="M302" t="s">
        <v>3298</v>
      </c>
      <c r="P302" t="s">
        <v>3261</v>
      </c>
      <c r="Q302">
        <v>42</v>
      </c>
      <c r="R302">
        <v>124</v>
      </c>
    </row>
    <row r="303" spans="2:18" x14ac:dyDescent="0.25">
      <c r="B303" t="s">
        <v>3707</v>
      </c>
      <c r="C303" t="s">
        <v>3280</v>
      </c>
      <c r="D303" t="s">
        <v>3255</v>
      </c>
      <c r="E303" s="4" t="s">
        <v>3256</v>
      </c>
      <c r="F303" s="76">
        <v>6</v>
      </c>
      <c r="G303" s="4" t="s">
        <v>3300</v>
      </c>
      <c r="H303" s="2" t="s">
        <v>811</v>
      </c>
      <c r="I303" t="s">
        <v>799</v>
      </c>
      <c r="J303" t="s">
        <v>3301</v>
      </c>
      <c r="K303">
        <v>2799</v>
      </c>
      <c r="L303" t="s">
        <v>3259</v>
      </c>
      <c r="M303" t="s">
        <v>3302</v>
      </c>
      <c r="P303" t="s">
        <v>3261</v>
      </c>
      <c r="Q303">
        <v>42</v>
      </c>
      <c r="R303">
        <v>128</v>
      </c>
    </row>
    <row r="304" spans="2:18" x14ac:dyDescent="0.25">
      <c r="B304" t="s">
        <v>3708</v>
      </c>
      <c r="C304" t="s">
        <v>3280</v>
      </c>
      <c r="D304" t="s">
        <v>3255</v>
      </c>
      <c r="E304" s="4" t="s">
        <v>3256</v>
      </c>
      <c r="F304" s="76">
        <v>6</v>
      </c>
      <c r="G304" s="4" t="s">
        <v>3304</v>
      </c>
      <c r="H304" s="2" t="s">
        <v>811</v>
      </c>
      <c r="I304" t="s">
        <v>799</v>
      </c>
      <c r="J304" t="s">
        <v>3305</v>
      </c>
      <c r="K304">
        <v>1894</v>
      </c>
      <c r="L304" t="s">
        <v>3259</v>
      </c>
      <c r="M304" t="s">
        <v>3306</v>
      </c>
      <c r="P304" t="s">
        <v>3261</v>
      </c>
      <c r="Q304">
        <v>42</v>
      </c>
      <c r="R304">
        <v>131</v>
      </c>
    </row>
    <row r="305" spans="2:18" x14ac:dyDescent="0.25">
      <c r="B305" t="s">
        <v>3709</v>
      </c>
      <c r="C305" t="s">
        <v>3280</v>
      </c>
      <c r="D305" t="s">
        <v>3255</v>
      </c>
      <c r="E305" s="4" t="s">
        <v>3256</v>
      </c>
      <c r="F305" s="76" t="s">
        <v>3308</v>
      </c>
      <c r="G305" s="4" t="s">
        <v>3309</v>
      </c>
      <c r="H305" s="2" t="s">
        <v>811</v>
      </c>
      <c r="I305" t="s">
        <v>799</v>
      </c>
      <c r="J305" t="s">
        <v>3310</v>
      </c>
      <c r="K305">
        <v>1960</v>
      </c>
      <c r="L305" t="s">
        <v>3259</v>
      </c>
      <c r="M305" t="s">
        <v>3311</v>
      </c>
      <c r="P305" t="s">
        <v>3261</v>
      </c>
      <c r="Q305">
        <v>42</v>
      </c>
      <c r="R305">
        <v>89</v>
      </c>
    </row>
    <row r="306" spans="2:18" x14ac:dyDescent="0.25">
      <c r="B306" t="s">
        <v>3710</v>
      </c>
      <c r="C306" t="s">
        <v>3280</v>
      </c>
      <c r="D306" t="s">
        <v>3255</v>
      </c>
      <c r="E306" s="4" t="s">
        <v>3256</v>
      </c>
      <c r="F306" s="76" t="s">
        <v>3287</v>
      </c>
      <c r="G306" s="4" t="s">
        <v>3313</v>
      </c>
      <c r="H306" s="2" t="s">
        <v>811</v>
      </c>
      <c r="I306" t="s">
        <v>799</v>
      </c>
      <c r="J306" t="s">
        <v>3314</v>
      </c>
      <c r="K306">
        <v>1985</v>
      </c>
      <c r="L306" t="s">
        <v>3259</v>
      </c>
      <c r="M306" t="s">
        <v>3315</v>
      </c>
      <c r="P306" t="s">
        <v>3261</v>
      </c>
      <c r="Q306">
        <v>42</v>
      </c>
      <c r="R306">
        <v>106</v>
      </c>
    </row>
    <row r="307" spans="2:18" x14ac:dyDescent="0.25">
      <c r="B307" t="s">
        <v>3711</v>
      </c>
      <c r="C307" t="s">
        <v>3280</v>
      </c>
      <c r="D307" t="s">
        <v>3255</v>
      </c>
      <c r="E307" s="4" t="s">
        <v>3256</v>
      </c>
      <c r="F307" s="76" t="s">
        <v>3317</v>
      </c>
      <c r="G307" s="4" t="s">
        <v>3318</v>
      </c>
      <c r="H307" s="2" t="s">
        <v>811</v>
      </c>
      <c r="I307" t="s">
        <v>799</v>
      </c>
      <c r="J307" t="s">
        <v>3319</v>
      </c>
      <c r="K307">
        <v>2256</v>
      </c>
      <c r="L307" t="s">
        <v>3259</v>
      </c>
      <c r="M307" t="s">
        <v>3320</v>
      </c>
      <c r="P307" t="s">
        <v>3261</v>
      </c>
      <c r="Q307">
        <v>42</v>
      </c>
      <c r="R307">
        <v>122</v>
      </c>
    </row>
    <row r="308" spans="2:18" x14ac:dyDescent="0.25">
      <c r="B308" t="s">
        <v>3712</v>
      </c>
      <c r="C308" t="s">
        <v>3280</v>
      </c>
      <c r="D308" t="s">
        <v>3255</v>
      </c>
      <c r="E308" s="4" t="s">
        <v>3256</v>
      </c>
      <c r="F308" s="76" t="s">
        <v>3322</v>
      </c>
      <c r="G308" s="4" t="s">
        <v>3323</v>
      </c>
      <c r="H308" s="2" t="s">
        <v>811</v>
      </c>
      <c r="I308" t="s">
        <v>799</v>
      </c>
      <c r="J308" t="s">
        <v>3324</v>
      </c>
      <c r="K308">
        <v>2392</v>
      </c>
      <c r="L308" t="s">
        <v>3259</v>
      </c>
      <c r="M308" t="s">
        <v>3325</v>
      </c>
      <c r="P308" t="s">
        <v>3326</v>
      </c>
      <c r="Q308">
        <v>84</v>
      </c>
      <c r="R308">
        <v>144</v>
      </c>
    </row>
    <row r="309" spans="2:18" x14ac:dyDescent="0.25">
      <c r="B309" t="s">
        <v>3713</v>
      </c>
      <c r="C309" t="s">
        <v>3328</v>
      </c>
      <c r="D309" t="s">
        <v>3255</v>
      </c>
      <c r="E309" s="4" t="s">
        <v>3256</v>
      </c>
      <c r="F309" s="76" t="s">
        <v>3257</v>
      </c>
      <c r="G309" t="s">
        <v>3257</v>
      </c>
      <c r="H309" s="2" t="s">
        <v>811</v>
      </c>
      <c r="I309" t="s">
        <v>799</v>
      </c>
      <c r="J309" t="s">
        <v>3258</v>
      </c>
      <c r="K309">
        <v>1050</v>
      </c>
      <c r="L309" t="s">
        <v>3259</v>
      </c>
      <c r="M309" t="s">
        <v>3260</v>
      </c>
      <c r="P309" t="s">
        <v>3261</v>
      </c>
      <c r="Q309">
        <v>42</v>
      </c>
      <c r="R309">
        <v>62</v>
      </c>
    </row>
    <row r="310" spans="2:18" x14ac:dyDescent="0.25">
      <c r="B310" t="s">
        <v>3714</v>
      </c>
      <c r="C310" t="s">
        <v>3328</v>
      </c>
      <c r="D310" t="s">
        <v>3255</v>
      </c>
      <c r="E310" s="4" t="s">
        <v>3256</v>
      </c>
      <c r="F310" s="76" t="s">
        <v>3308</v>
      </c>
      <c r="G310" s="4" t="s">
        <v>3330</v>
      </c>
      <c r="H310" s="2" t="s">
        <v>811</v>
      </c>
      <c r="I310" t="s">
        <v>799</v>
      </c>
      <c r="J310" t="s">
        <v>3331</v>
      </c>
      <c r="K310">
        <v>1171</v>
      </c>
      <c r="L310" t="s">
        <v>3259</v>
      </c>
      <c r="M310" t="s">
        <v>3332</v>
      </c>
      <c r="P310" t="s">
        <v>3261</v>
      </c>
      <c r="Q310">
        <v>42</v>
      </c>
      <c r="R310">
        <v>91</v>
      </c>
    </row>
    <row r="311" spans="2:18" x14ac:dyDescent="0.25">
      <c r="B311" t="s">
        <v>3715</v>
      </c>
      <c r="C311" t="s">
        <v>3328</v>
      </c>
      <c r="D311" t="s">
        <v>3255</v>
      </c>
      <c r="E311" s="4" t="s">
        <v>3256</v>
      </c>
      <c r="F311" s="76" t="s">
        <v>3287</v>
      </c>
      <c r="G311" s="4" t="s">
        <v>3313</v>
      </c>
      <c r="H311" s="2" t="s">
        <v>811</v>
      </c>
      <c r="I311" t="s">
        <v>799</v>
      </c>
      <c r="J311" t="s">
        <v>3314</v>
      </c>
      <c r="K311">
        <v>1985</v>
      </c>
      <c r="L311" t="s">
        <v>3259</v>
      </c>
      <c r="M311" t="s">
        <v>3315</v>
      </c>
      <c r="P311" t="s">
        <v>3261</v>
      </c>
      <c r="Q311">
        <v>42</v>
      </c>
      <c r="R311">
        <v>106</v>
      </c>
    </row>
    <row r="312" spans="2:18" x14ac:dyDescent="0.25">
      <c r="B312" t="s">
        <v>3716</v>
      </c>
      <c r="C312" t="s">
        <v>3328</v>
      </c>
      <c r="D312" t="s">
        <v>3335</v>
      </c>
      <c r="E312" s="4" t="s">
        <v>3336</v>
      </c>
      <c r="F312" s="76">
        <v>6</v>
      </c>
      <c r="G312" s="4" t="s">
        <v>3300</v>
      </c>
      <c r="H312" s="2" t="s">
        <v>811</v>
      </c>
      <c r="I312" t="s">
        <v>799</v>
      </c>
      <c r="J312" t="s">
        <v>3337</v>
      </c>
      <c r="K312">
        <v>4024</v>
      </c>
      <c r="L312" t="s">
        <v>3259</v>
      </c>
      <c r="M312" t="s">
        <v>3338</v>
      </c>
      <c r="P312" t="s">
        <v>3261</v>
      </c>
      <c r="Q312">
        <v>42</v>
      </c>
      <c r="R312">
        <v>191</v>
      </c>
    </row>
    <row r="313" spans="2:18" x14ac:dyDescent="0.25">
      <c r="B313" t="s">
        <v>3717</v>
      </c>
      <c r="C313" t="s">
        <v>3340</v>
      </c>
      <c r="D313" t="s">
        <v>3255</v>
      </c>
      <c r="E313" s="4" t="s">
        <v>3256</v>
      </c>
      <c r="F313" s="76" t="s">
        <v>3257</v>
      </c>
      <c r="G313" t="s">
        <v>3257</v>
      </c>
      <c r="H313" s="2" t="s">
        <v>811</v>
      </c>
      <c r="I313" t="s">
        <v>799</v>
      </c>
      <c r="J313" t="s">
        <v>3258</v>
      </c>
      <c r="K313">
        <v>1050</v>
      </c>
      <c r="L313" t="s">
        <v>3259</v>
      </c>
      <c r="M313" t="s">
        <v>3260</v>
      </c>
      <c r="P313" t="s">
        <v>3261</v>
      </c>
      <c r="Q313">
        <v>42</v>
      </c>
      <c r="R313">
        <v>62</v>
      </c>
    </row>
    <row r="314" spans="2:18" x14ac:dyDescent="0.25">
      <c r="B314" t="s">
        <v>3718</v>
      </c>
      <c r="C314" t="s">
        <v>3340</v>
      </c>
      <c r="D314" t="s">
        <v>3255</v>
      </c>
      <c r="E314" s="4" t="s">
        <v>3256</v>
      </c>
      <c r="F314" s="76">
        <v>4</v>
      </c>
      <c r="G314" s="4" t="s">
        <v>3342</v>
      </c>
      <c r="H314" s="2" t="s">
        <v>811</v>
      </c>
      <c r="I314" t="s">
        <v>799</v>
      </c>
      <c r="J314" t="s">
        <v>3343</v>
      </c>
      <c r="K314">
        <v>1166</v>
      </c>
      <c r="L314" t="s">
        <v>3259</v>
      </c>
      <c r="M314" t="s">
        <v>3344</v>
      </c>
      <c r="P314" t="s">
        <v>3285</v>
      </c>
      <c r="Q314">
        <v>14</v>
      </c>
      <c r="R314">
        <v>106</v>
      </c>
    </row>
    <row r="315" spans="2:18" x14ac:dyDescent="0.25">
      <c r="B315" t="s">
        <v>3719</v>
      </c>
      <c r="C315" t="s">
        <v>3340</v>
      </c>
      <c r="D315" t="s">
        <v>3255</v>
      </c>
      <c r="E315" s="4" t="s">
        <v>3256</v>
      </c>
      <c r="F315" s="76" t="s">
        <v>3287</v>
      </c>
      <c r="G315" s="4" t="s">
        <v>3288</v>
      </c>
      <c r="H315" s="2" t="s">
        <v>811</v>
      </c>
      <c r="I315" t="s">
        <v>799</v>
      </c>
      <c r="J315" t="s">
        <v>3289</v>
      </c>
      <c r="K315">
        <v>1226</v>
      </c>
      <c r="L315" t="s">
        <v>3259</v>
      </c>
      <c r="M315" t="s">
        <v>3290</v>
      </c>
      <c r="P315" t="s">
        <v>3261</v>
      </c>
      <c r="Q315">
        <v>42</v>
      </c>
      <c r="R315">
        <v>112</v>
      </c>
    </row>
    <row r="316" spans="2:18" x14ac:dyDescent="0.25">
      <c r="B316" t="s">
        <v>3720</v>
      </c>
      <c r="C316" t="s">
        <v>3340</v>
      </c>
      <c r="D316" t="s">
        <v>3255</v>
      </c>
      <c r="E316" s="4" t="s">
        <v>3256</v>
      </c>
      <c r="F316" s="76">
        <v>5</v>
      </c>
      <c r="G316" s="4" t="s">
        <v>3296</v>
      </c>
      <c r="H316" s="2" t="s">
        <v>811</v>
      </c>
      <c r="I316" t="s">
        <v>799</v>
      </c>
      <c r="J316" t="s">
        <v>3297</v>
      </c>
      <c r="K316">
        <v>2962</v>
      </c>
      <c r="L316" t="s">
        <v>3259</v>
      </c>
      <c r="M316" t="s">
        <v>3298</v>
      </c>
      <c r="P316" t="s">
        <v>3261</v>
      </c>
      <c r="Q316">
        <v>42</v>
      </c>
      <c r="R316">
        <v>124</v>
      </c>
    </row>
    <row r="317" spans="2:18" x14ac:dyDescent="0.25">
      <c r="B317" t="s">
        <v>3721</v>
      </c>
      <c r="C317" t="s">
        <v>3340</v>
      </c>
      <c r="D317" t="s">
        <v>3255</v>
      </c>
      <c r="E317" s="4" t="s">
        <v>3256</v>
      </c>
      <c r="F317" s="76">
        <v>6</v>
      </c>
      <c r="G317" s="4" t="s">
        <v>3304</v>
      </c>
      <c r="H317" s="2" t="s">
        <v>811</v>
      </c>
      <c r="I317" t="s">
        <v>799</v>
      </c>
      <c r="J317" t="s">
        <v>3305</v>
      </c>
      <c r="K317">
        <v>1894</v>
      </c>
      <c r="L317" t="s">
        <v>3259</v>
      </c>
      <c r="M317" t="s">
        <v>3306</v>
      </c>
      <c r="P317" t="s">
        <v>3261</v>
      </c>
      <c r="Q317">
        <v>42</v>
      </c>
      <c r="R317">
        <v>131</v>
      </c>
    </row>
    <row r="318" spans="2:18" x14ac:dyDescent="0.25">
      <c r="B318" t="s">
        <v>3722</v>
      </c>
      <c r="C318" t="s">
        <v>3340</v>
      </c>
      <c r="D318" t="s">
        <v>3255</v>
      </c>
      <c r="E318" s="4" t="s">
        <v>3256</v>
      </c>
      <c r="F318" s="76">
        <v>8</v>
      </c>
      <c r="G318" s="4" t="s">
        <v>3349</v>
      </c>
      <c r="H318" s="2" t="s">
        <v>811</v>
      </c>
      <c r="I318" t="s">
        <v>799</v>
      </c>
      <c r="J318" t="s">
        <v>3350</v>
      </c>
      <c r="K318">
        <v>2962</v>
      </c>
      <c r="L318" t="s">
        <v>3259</v>
      </c>
      <c r="M318" t="s">
        <v>3351</v>
      </c>
      <c r="P318" t="s">
        <v>3261</v>
      </c>
      <c r="Q318">
        <v>42</v>
      </c>
      <c r="R318">
        <v>150</v>
      </c>
    </row>
    <row r="319" spans="2:18" x14ac:dyDescent="0.25">
      <c r="B319" t="s">
        <v>3723</v>
      </c>
      <c r="C319" t="s">
        <v>3340</v>
      </c>
      <c r="D319" t="s">
        <v>3255</v>
      </c>
      <c r="E319" s="4" t="s">
        <v>3256</v>
      </c>
      <c r="F319" s="76" t="s">
        <v>3317</v>
      </c>
      <c r="G319" s="4" t="s">
        <v>3318</v>
      </c>
      <c r="H319" s="2" t="s">
        <v>811</v>
      </c>
      <c r="I319" t="s">
        <v>799</v>
      </c>
      <c r="J319" t="s">
        <v>3319</v>
      </c>
      <c r="K319">
        <v>2256</v>
      </c>
      <c r="L319" t="s">
        <v>3259</v>
      </c>
      <c r="M319" t="s">
        <v>3320</v>
      </c>
      <c r="P319" t="s">
        <v>3261</v>
      </c>
      <c r="Q319">
        <v>42</v>
      </c>
      <c r="R319">
        <v>122</v>
      </c>
    </row>
    <row r="320" spans="2:18" x14ac:dyDescent="0.25">
      <c r="B320" t="s">
        <v>3724</v>
      </c>
      <c r="C320" t="s">
        <v>3340</v>
      </c>
      <c r="D320" t="s">
        <v>3255</v>
      </c>
      <c r="E320" s="4" t="s">
        <v>3256</v>
      </c>
      <c r="F320" s="76" t="s">
        <v>3322</v>
      </c>
      <c r="G320" s="4" t="s">
        <v>3323</v>
      </c>
      <c r="H320" s="2" t="s">
        <v>811</v>
      </c>
      <c r="I320" t="s">
        <v>799</v>
      </c>
      <c r="J320" t="s">
        <v>3324</v>
      </c>
      <c r="K320">
        <v>2392</v>
      </c>
      <c r="L320" t="s">
        <v>3259</v>
      </c>
      <c r="M320" t="s">
        <v>3325</v>
      </c>
      <c r="P320" t="s">
        <v>3326</v>
      </c>
      <c r="Q320">
        <v>84</v>
      </c>
      <c r="R320">
        <v>144</v>
      </c>
    </row>
    <row r="321" spans="2:18" x14ac:dyDescent="0.25">
      <c r="B321" t="s">
        <v>3725</v>
      </c>
      <c r="C321" t="s">
        <v>3355</v>
      </c>
      <c r="D321" t="s">
        <v>3255</v>
      </c>
      <c r="E321" s="4" t="s">
        <v>3256</v>
      </c>
      <c r="F321" s="76" t="s">
        <v>3257</v>
      </c>
      <c r="G321" t="s">
        <v>3257</v>
      </c>
      <c r="H321" s="2" t="s">
        <v>811</v>
      </c>
      <c r="I321" t="s">
        <v>799</v>
      </c>
      <c r="J321" t="s">
        <v>3258</v>
      </c>
      <c r="K321">
        <v>1050</v>
      </c>
      <c r="L321" t="s">
        <v>3259</v>
      </c>
      <c r="M321" t="s">
        <v>3260</v>
      </c>
      <c r="P321" t="s">
        <v>3261</v>
      </c>
      <c r="Q321">
        <v>42</v>
      </c>
      <c r="R321">
        <v>62</v>
      </c>
    </row>
    <row r="322" spans="2:18" x14ac:dyDescent="0.25">
      <c r="B322" t="s">
        <v>3726</v>
      </c>
      <c r="C322" t="s">
        <v>3357</v>
      </c>
      <c r="D322" t="s">
        <v>3335</v>
      </c>
      <c r="E322" s="4" t="s">
        <v>3336</v>
      </c>
      <c r="F322" s="76" t="s">
        <v>3257</v>
      </c>
      <c r="G322" t="s">
        <v>3257</v>
      </c>
      <c r="H322" s="2" t="s">
        <v>811</v>
      </c>
      <c r="I322" t="s">
        <v>799</v>
      </c>
      <c r="J322" t="s">
        <v>3358</v>
      </c>
      <c r="K322">
        <v>2275</v>
      </c>
      <c r="L322" t="s">
        <v>3259</v>
      </c>
      <c r="M322" t="s">
        <v>3359</v>
      </c>
      <c r="P322" t="s">
        <v>3261</v>
      </c>
      <c r="Q322">
        <v>42</v>
      </c>
      <c r="R322">
        <v>125</v>
      </c>
    </row>
    <row r="323" spans="2:18" x14ac:dyDescent="0.25">
      <c r="B323" t="s">
        <v>3727</v>
      </c>
      <c r="C323" t="s">
        <v>3355</v>
      </c>
      <c r="D323" t="s">
        <v>3255</v>
      </c>
      <c r="E323" s="4" t="s">
        <v>3256</v>
      </c>
      <c r="F323" s="76">
        <v>5</v>
      </c>
      <c r="G323" s="4" t="s">
        <v>3361</v>
      </c>
      <c r="H323" s="2" t="s">
        <v>811</v>
      </c>
      <c r="I323" t="s">
        <v>799</v>
      </c>
      <c r="J323" t="s">
        <v>3362</v>
      </c>
      <c r="K323">
        <v>1270</v>
      </c>
      <c r="L323" t="s">
        <v>3259</v>
      </c>
      <c r="M323" t="s">
        <v>3363</v>
      </c>
      <c r="P323" t="s">
        <v>3261</v>
      </c>
      <c r="Q323">
        <v>42</v>
      </c>
      <c r="R323">
        <v>133</v>
      </c>
    </row>
    <row r="324" spans="2:18" x14ac:dyDescent="0.25">
      <c r="B324" t="s">
        <v>3728</v>
      </c>
      <c r="C324" t="s">
        <v>3355</v>
      </c>
      <c r="D324" t="s">
        <v>3255</v>
      </c>
      <c r="E324" s="4" t="s">
        <v>3256</v>
      </c>
      <c r="F324" s="76" t="s">
        <v>3317</v>
      </c>
      <c r="G324" s="4" t="s">
        <v>3365</v>
      </c>
      <c r="H324" s="2" t="s">
        <v>811</v>
      </c>
      <c r="I324" t="s">
        <v>799</v>
      </c>
      <c r="J324" t="s">
        <v>3366</v>
      </c>
      <c r="K324">
        <v>1448</v>
      </c>
      <c r="L324" t="s">
        <v>3259</v>
      </c>
      <c r="M324" t="s">
        <v>3367</v>
      </c>
      <c r="P324" t="s">
        <v>3261</v>
      </c>
      <c r="Q324">
        <v>42</v>
      </c>
      <c r="R324">
        <v>131</v>
      </c>
    </row>
    <row r="325" spans="2:18" x14ac:dyDescent="0.25">
      <c r="B325" t="s">
        <v>3729</v>
      </c>
      <c r="C325" t="s">
        <v>3355</v>
      </c>
      <c r="D325" t="s">
        <v>3255</v>
      </c>
      <c r="E325" s="4" t="s">
        <v>3256</v>
      </c>
      <c r="F325" s="76">
        <v>6</v>
      </c>
      <c r="G325" s="4" t="s">
        <v>3369</v>
      </c>
      <c r="H325" s="2" t="s">
        <v>811</v>
      </c>
      <c r="I325" t="s">
        <v>799</v>
      </c>
      <c r="J325" t="s">
        <v>3370</v>
      </c>
      <c r="K325">
        <v>1806</v>
      </c>
      <c r="L325" t="s">
        <v>3259</v>
      </c>
      <c r="M325" t="s">
        <v>3371</v>
      </c>
      <c r="P325" t="s">
        <v>3261</v>
      </c>
      <c r="Q325">
        <v>42</v>
      </c>
      <c r="R325">
        <v>134</v>
      </c>
    </row>
    <row r="326" spans="2:18" x14ac:dyDescent="0.25">
      <c r="B326" t="s">
        <v>3730</v>
      </c>
      <c r="C326" t="s">
        <v>3355</v>
      </c>
      <c r="D326" t="s">
        <v>3255</v>
      </c>
      <c r="E326" s="4" t="s">
        <v>3256</v>
      </c>
      <c r="F326" s="76">
        <v>8</v>
      </c>
      <c r="G326" s="4" t="s">
        <v>3373</v>
      </c>
      <c r="H326" s="2" t="s">
        <v>811</v>
      </c>
      <c r="I326" t="s">
        <v>799</v>
      </c>
      <c r="J326" t="s">
        <v>3374</v>
      </c>
      <c r="K326">
        <v>2447</v>
      </c>
      <c r="L326" t="s">
        <v>3259</v>
      </c>
      <c r="M326" t="s">
        <v>3375</v>
      </c>
      <c r="P326" t="s">
        <v>3261</v>
      </c>
      <c r="Q326">
        <v>42</v>
      </c>
      <c r="R326">
        <v>152</v>
      </c>
    </row>
    <row r="327" spans="2:18" x14ac:dyDescent="0.25">
      <c r="B327" t="s">
        <v>3731</v>
      </c>
      <c r="C327" t="s">
        <v>3355</v>
      </c>
      <c r="D327" t="s">
        <v>3255</v>
      </c>
      <c r="E327" s="4" t="s">
        <v>3256</v>
      </c>
      <c r="F327" s="76" t="s">
        <v>3322</v>
      </c>
      <c r="G327" s="4" t="s">
        <v>3377</v>
      </c>
      <c r="H327" s="2" t="s">
        <v>811</v>
      </c>
      <c r="I327" t="s">
        <v>799</v>
      </c>
      <c r="J327" t="s">
        <v>3378</v>
      </c>
      <c r="K327">
        <v>2529</v>
      </c>
      <c r="L327" t="s">
        <v>3259</v>
      </c>
      <c r="M327" t="s">
        <v>3379</v>
      </c>
      <c r="P327" t="s">
        <v>3261</v>
      </c>
      <c r="Q327">
        <v>42</v>
      </c>
      <c r="R327">
        <v>147</v>
      </c>
    </row>
    <row r="328" spans="2:18" x14ac:dyDescent="0.25">
      <c r="B328" t="s">
        <v>3732</v>
      </c>
      <c r="C328" t="s">
        <v>3357</v>
      </c>
      <c r="D328" t="s">
        <v>3335</v>
      </c>
      <c r="E328" s="4" t="s">
        <v>3336</v>
      </c>
      <c r="F328" s="76" t="s">
        <v>3322</v>
      </c>
      <c r="G328" s="4" t="s">
        <v>3377</v>
      </c>
      <c r="H328" s="2" t="s">
        <v>811</v>
      </c>
      <c r="I328" t="s">
        <v>799</v>
      </c>
      <c r="J328" t="s">
        <v>3381</v>
      </c>
      <c r="K328">
        <v>3754</v>
      </c>
      <c r="L328" t="s">
        <v>3259</v>
      </c>
      <c r="M328" t="s">
        <v>3382</v>
      </c>
      <c r="P328" t="s">
        <v>3326</v>
      </c>
      <c r="Q328">
        <v>84</v>
      </c>
      <c r="R328">
        <v>210</v>
      </c>
    </row>
    <row r="329" spans="2:18" x14ac:dyDescent="0.25">
      <c r="B329" t="s">
        <v>3733</v>
      </c>
      <c r="C329" t="s">
        <v>3357</v>
      </c>
      <c r="D329" t="s">
        <v>3384</v>
      </c>
      <c r="E329" s="4" t="s">
        <v>3385</v>
      </c>
      <c r="F329" s="76">
        <v>8</v>
      </c>
      <c r="G329" s="4" t="s">
        <v>3373</v>
      </c>
      <c r="H329" s="2" t="s">
        <v>811</v>
      </c>
      <c r="I329" t="s">
        <v>799</v>
      </c>
      <c r="J329" t="s">
        <v>3386</v>
      </c>
      <c r="K329">
        <v>4467</v>
      </c>
      <c r="L329" t="s">
        <v>3259</v>
      </c>
      <c r="M329" t="s">
        <v>3387</v>
      </c>
      <c r="P329" t="s">
        <v>3261</v>
      </c>
      <c r="Q329">
        <v>42</v>
      </c>
      <c r="R329">
        <v>235</v>
      </c>
    </row>
    <row r="330" spans="2:18" x14ac:dyDescent="0.25">
      <c r="B330" t="s">
        <v>3734</v>
      </c>
      <c r="C330" t="s">
        <v>3357</v>
      </c>
      <c r="D330" t="s">
        <v>3384</v>
      </c>
      <c r="E330" s="4" t="s">
        <v>3385</v>
      </c>
      <c r="F330" s="76" t="s">
        <v>3322</v>
      </c>
      <c r="G330" s="4" t="s">
        <v>3377</v>
      </c>
      <c r="H330" s="2" t="s">
        <v>811</v>
      </c>
      <c r="I330" t="s">
        <v>799</v>
      </c>
      <c r="J330" t="s">
        <v>3389</v>
      </c>
      <c r="K330">
        <v>4549</v>
      </c>
      <c r="L330" t="s">
        <v>3259</v>
      </c>
      <c r="M330" t="s">
        <v>3390</v>
      </c>
      <c r="P330" t="s">
        <v>3326</v>
      </c>
      <c r="Q330">
        <v>84</v>
      </c>
      <c r="R330">
        <v>230</v>
      </c>
    </row>
    <row r="331" spans="2:18" x14ac:dyDescent="0.25">
      <c r="B331" t="s">
        <v>3735</v>
      </c>
      <c r="C331" t="s">
        <v>3392</v>
      </c>
      <c r="D331" t="s">
        <v>3255</v>
      </c>
      <c r="E331" s="4" t="s">
        <v>3256</v>
      </c>
      <c r="F331" s="76" t="s">
        <v>3257</v>
      </c>
      <c r="G331" t="s">
        <v>3257</v>
      </c>
      <c r="H331" s="2" t="s">
        <v>811</v>
      </c>
      <c r="I331" t="s">
        <v>799</v>
      </c>
      <c r="J331" t="s">
        <v>3258</v>
      </c>
      <c r="K331">
        <v>1050</v>
      </c>
      <c r="L331" t="s">
        <v>3259</v>
      </c>
      <c r="M331" t="s">
        <v>3260</v>
      </c>
      <c r="P331" t="s">
        <v>3261</v>
      </c>
      <c r="Q331">
        <v>42</v>
      </c>
      <c r="R331">
        <v>62</v>
      </c>
    </row>
    <row r="332" spans="2:18" x14ac:dyDescent="0.25">
      <c r="B332" t="s">
        <v>3736</v>
      </c>
      <c r="C332" t="s">
        <v>3394</v>
      </c>
      <c r="D332" t="s">
        <v>3335</v>
      </c>
      <c r="E332" s="4" t="s">
        <v>3336</v>
      </c>
      <c r="F332" s="76" t="s">
        <v>3257</v>
      </c>
      <c r="G332" t="s">
        <v>3257</v>
      </c>
      <c r="H332" s="2" t="s">
        <v>811</v>
      </c>
      <c r="I332" t="s">
        <v>799</v>
      </c>
      <c r="J332" t="s">
        <v>3358</v>
      </c>
      <c r="K332">
        <v>2275</v>
      </c>
      <c r="L332" t="s">
        <v>3259</v>
      </c>
      <c r="M332" t="s">
        <v>3359</v>
      </c>
      <c r="P332" t="s">
        <v>3261</v>
      </c>
      <c r="Q332">
        <v>42</v>
      </c>
      <c r="R332">
        <v>125</v>
      </c>
    </row>
    <row r="333" spans="2:18" x14ac:dyDescent="0.25">
      <c r="B333" t="s">
        <v>3737</v>
      </c>
      <c r="C333" t="s">
        <v>3394</v>
      </c>
      <c r="D333" t="s">
        <v>3384</v>
      </c>
      <c r="E333" s="4" t="s">
        <v>3385</v>
      </c>
      <c r="F333" s="76" t="s">
        <v>3257</v>
      </c>
      <c r="G333" t="s">
        <v>3257</v>
      </c>
      <c r="H333" s="2" t="s">
        <v>811</v>
      </c>
      <c r="I333" t="s">
        <v>799</v>
      </c>
      <c r="J333" t="s">
        <v>3396</v>
      </c>
      <c r="K333">
        <v>3070</v>
      </c>
      <c r="L333" t="s">
        <v>3259</v>
      </c>
      <c r="M333" t="s">
        <v>3397</v>
      </c>
      <c r="P333" t="s">
        <v>3261</v>
      </c>
      <c r="Q333">
        <v>42</v>
      </c>
      <c r="R333">
        <v>145</v>
      </c>
    </row>
    <row r="334" spans="2:18" x14ac:dyDescent="0.25">
      <c r="B334" t="s">
        <v>3738</v>
      </c>
      <c r="C334" t="s">
        <v>3392</v>
      </c>
      <c r="D334" t="s">
        <v>3255</v>
      </c>
      <c r="E334" s="4" t="s">
        <v>3256</v>
      </c>
      <c r="F334" s="76">
        <v>6</v>
      </c>
      <c r="G334" s="4" t="s">
        <v>3399</v>
      </c>
      <c r="H334" s="2" t="s">
        <v>811</v>
      </c>
      <c r="I334" t="s">
        <v>799</v>
      </c>
      <c r="J334" t="s">
        <v>3400</v>
      </c>
      <c r="K334">
        <v>1373</v>
      </c>
      <c r="L334" t="s">
        <v>3259</v>
      </c>
      <c r="M334" t="s">
        <v>3401</v>
      </c>
      <c r="P334" t="s">
        <v>3261</v>
      </c>
      <c r="Q334">
        <v>42</v>
      </c>
      <c r="R334">
        <v>137</v>
      </c>
    </row>
    <row r="335" spans="2:18" x14ac:dyDescent="0.25">
      <c r="B335" t="s">
        <v>3739</v>
      </c>
      <c r="C335" t="s">
        <v>3392</v>
      </c>
      <c r="D335" t="s">
        <v>3255</v>
      </c>
      <c r="E335" s="4" t="s">
        <v>3256</v>
      </c>
      <c r="F335" s="76" t="s">
        <v>3322</v>
      </c>
      <c r="G335" s="4" t="s">
        <v>3403</v>
      </c>
      <c r="H335" s="2" t="s">
        <v>811</v>
      </c>
      <c r="I335" t="s">
        <v>799</v>
      </c>
      <c r="J335" t="s">
        <v>3404</v>
      </c>
      <c r="K335">
        <v>1703</v>
      </c>
      <c r="L335" t="s">
        <v>3259</v>
      </c>
      <c r="M335" t="s">
        <v>3405</v>
      </c>
      <c r="P335" t="s">
        <v>3261</v>
      </c>
      <c r="Q335">
        <v>42</v>
      </c>
      <c r="R335">
        <v>150</v>
      </c>
    </row>
    <row r="336" spans="2:18" x14ac:dyDescent="0.25">
      <c r="B336" t="s">
        <v>3740</v>
      </c>
      <c r="C336" t="s">
        <v>3392</v>
      </c>
      <c r="D336" t="s">
        <v>3255</v>
      </c>
      <c r="E336" s="4" t="s">
        <v>3256</v>
      </c>
      <c r="F336" s="76">
        <v>8</v>
      </c>
      <c r="G336" s="4" t="s">
        <v>3407</v>
      </c>
      <c r="H336" s="2" t="s">
        <v>811</v>
      </c>
      <c r="I336" t="s">
        <v>799</v>
      </c>
      <c r="J336" t="s">
        <v>3408</v>
      </c>
      <c r="K336">
        <v>2078</v>
      </c>
      <c r="L336" t="s">
        <v>3259</v>
      </c>
      <c r="M336" t="s">
        <v>3409</v>
      </c>
      <c r="P336" t="s">
        <v>3261</v>
      </c>
      <c r="Q336">
        <v>42</v>
      </c>
      <c r="R336">
        <v>166</v>
      </c>
    </row>
    <row r="337" spans="2:18" x14ac:dyDescent="0.25">
      <c r="B337" t="s">
        <v>3741</v>
      </c>
      <c r="C337" t="s">
        <v>3394</v>
      </c>
      <c r="D337" t="s">
        <v>3335</v>
      </c>
      <c r="E337" s="4" t="s">
        <v>3336</v>
      </c>
      <c r="F337" s="76">
        <v>6</v>
      </c>
      <c r="G337" s="4" t="s">
        <v>3399</v>
      </c>
      <c r="H337" s="2" t="s">
        <v>811</v>
      </c>
      <c r="I337" t="s">
        <v>799</v>
      </c>
      <c r="J337" t="s">
        <v>3411</v>
      </c>
      <c r="K337">
        <v>2598</v>
      </c>
      <c r="L337" t="s">
        <v>3259</v>
      </c>
      <c r="M337" t="s">
        <v>3412</v>
      </c>
      <c r="P337" t="s">
        <v>3285</v>
      </c>
      <c r="Q337">
        <v>14</v>
      </c>
      <c r="R337">
        <v>200</v>
      </c>
    </row>
    <row r="338" spans="2:18" x14ac:dyDescent="0.25">
      <c r="B338" t="s">
        <v>3742</v>
      </c>
      <c r="C338" t="s">
        <v>3394</v>
      </c>
      <c r="D338" t="s">
        <v>3335</v>
      </c>
      <c r="E338" s="4" t="s">
        <v>3336</v>
      </c>
      <c r="F338" s="76" t="s">
        <v>3322</v>
      </c>
      <c r="G338" s="4" t="s">
        <v>3403</v>
      </c>
      <c r="H338" s="2" t="s">
        <v>811</v>
      </c>
      <c r="I338" t="s">
        <v>799</v>
      </c>
      <c r="J338" t="s">
        <v>3414</v>
      </c>
      <c r="K338">
        <v>2928</v>
      </c>
      <c r="L338" t="s">
        <v>3259</v>
      </c>
      <c r="M338" t="s">
        <v>3415</v>
      </c>
      <c r="P338" t="s">
        <v>3261</v>
      </c>
      <c r="Q338">
        <v>42</v>
      </c>
      <c r="R338">
        <v>213</v>
      </c>
    </row>
    <row r="339" spans="2:18" x14ac:dyDescent="0.25">
      <c r="B339" t="s">
        <v>3743</v>
      </c>
      <c r="C339" t="s">
        <v>3394</v>
      </c>
      <c r="D339" t="s">
        <v>3335</v>
      </c>
      <c r="E339" s="4" t="s">
        <v>3336</v>
      </c>
      <c r="F339" s="76">
        <v>8</v>
      </c>
      <c r="G339" s="4" t="s">
        <v>3407</v>
      </c>
      <c r="H339" s="2" t="s">
        <v>811</v>
      </c>
      <c r="I339" t="s">
        <v>799</v>
      </c>
      <c r="J339" t="s">
        <v>3417</v>
      </c>
      <c r="K339">
        <v>3303</v>
      </c>
      <c r="L339" t="s">
        <v>3259</v>
      </c>
      <c r="M339" t="s">
        <v>3418</v>
      </c>
      <c r="P339" t="s">
        <v>3261</v>
      </c>
      <c r="Q339">
        <v>42</v>
      </c>
      <c r="R339">
        <v>229</v>
      </c>
    </row>
    <row r="340" spans="2:18" x14ac:dyDescent="0.25">
      <c r="B340" t="s">
        <v>3744</v>
      </c>
      <c r="C340" t="s">
        <v>3394</v>
      </c>
      <c r="D340" t="s">
        <v>3335</v>
      </c>
      <c r="E340" s="4" t="s">
        <v>3336</v>
      </c>
      <c r="F340" s="76" t="s">
        <v>3420</v>
      </c>
      <c r="G340" s="4" t="s">
        <v>3421</v>
      </c>
      <c r="H340" s="2" t="s">
        <v>811</v>
      </c>
      <c r="I340" t="s">
        <v>799</v>
      </c>
      <c r="J340" t="s">
        <v>3422</v>
      </c>
      <c r="K340">
        <v>4024</v>
      </c>
      <c r="L340" t="s">
        <v>3259</v>
      </c>
      <c r="M340" t="s">
        <v>3423</v>
      </c>
      <c r="P340" t="s">
        <v>3326</v>
      </c>
      <c r="Q340">
        <v>84</v>
      </c>
      <c r="R340">
        <v>269</v>
      </c>
    </row>
    <row r="341" spans="2:18" x14ac:dyDescent="0.25">
      <c r="B341" t="s">
        <v>3745</v>
      </c>
      <c r="C341" t="s">
        <v>3394</v>
      </c>
      <c r="D341" t="s">
        <v>3384</v>
      </c>
      <c r="E341" s="4" t="s">
        <v>3385</v>
      </c>
      <c r="F341" s="76">
        <v>10</v>
      </c>
      <c r="G341" s="4" t="s">
        <v>3425</v>
      </c>
      <c r="H341" s="2" t="s">
        <v>811</v>
      </c>
      <c r="I341" t="s">
        <v>799</v>
      </c>
      <c r="J341" t="s">
        <v>3426</v>
      </c>
      <c r="K341">
        <v>5361</v>
      </c>
      <c r="L341" t="s">
        <v>3259</v>
      </c>
      <c r="M341" t="s">
        <v>3427</v>
      </c>
      <c r="P341" t="s">
        <v>3261</v>
      </c>
      <c r="Q341">
        <v>42</v>
      </c>
      <c r="R341">
        <v>293</v>
      </c>
    </row>
    <row r="342" spans="2:18" x14ac:dyDescent="0.25">
      <c r="B342" t="s">
        <v>3746</v>
      </c>
      <c r="C342" t="s">
        <v>3394</v>
      </c>
      <c r="D342" t="s">
        <v>3384</v>
      </c>
      <c r="E342" s="4" t="s">
        <v>3385</v>
      </c>
      <c r="F342" s="76">
        <v>12</v>
      </c>
      <c r="G342" s="4" t="s">
        <v>3429</v>
      </c>
      <c r="H342" s="2" t="s">
        <v>811</v>
      </c>
      <c r="I342" t="s">
        <v>799</v>
      </c>
      <c r="J342" t="s">
        <v>3430</v>
      </c>
      <c r="K342">
        <v>7532</v>
      </c>
      <c r="L342" t="s">
        <v>3259</v>
      </c>
      <c r="M342" t="s">
        <v>3431</v>
      </c>
      <c r="P342" t="s">
        <v>3261</v>
      </c>
      <c r="Q342">
        <v>42</v>
      </c>
      <c r="R342">
        <v>338</v>
      </c>
    </row>
    <row r="343" spans="2:18" x14ac:dyDescent="0.25">
      <c r="B343" t="s">
        <v>3747</v>
      </c>
      <c r="C343" t="s">
        <v>3394</v>
      </c>
      <c r="D343" t="s">
        <v>3384</v>
      </c>
      <c r="E343" s="4" t="s">
        <v>3385</v>
      </c>
      <c r="F343" s="76" t="s">
        <v>3420</v>
      </c>
      <c r="G343" s="4" t="s">
        <v>3421</v>
      </c>
      <c r="H343" s="2" t="s">
        <v>811</v>
      </c>
      <c r="I343" t="s">
        <v>799</v>
      </c>
      <c r="J343" t="s">
        <v>3433</v>
      </c>
      <c r="K343">
        <v>4819</v>
      </c>
      <c r="L343" t="s">
        <v>3259</v>
      </c>
      <c r="M343" t="s">
        <v>3434</v>
      </c>
      <c r="P343" t="s">
        <v>3326</v>
      </c>
      <c r="Q343">
        <v>84</v>
      </c>
      <c r="R343">
        <v>289</v>
      </c>
    </row>
    <row r="344" spans="2:18" x14ac:dyDescent="0.25">
      <c r="B344" t="s">
        <v>3748</v>
      </c>
      <c r="C344" t="s">
        <v>3436</v>
      </c>
      <c r="D344" t="s">
        <v>3335</v>
      </c>
      <c r="E344" s="4" t="s">
        <v>3336</v>
      </c>
      <c r="F344" s="76" t="s">
        <v>3257</v>
      </c>
      <c r="G344" s="4" t="s">
        <v>3257</v>
      </c>
      <c r="H344" s="2" t="s">
        <v>811</v>
      </c>
      <c r="I344" t="s">
        <v>799</v>
      </c>
      <c r="J344" t="s">
        <v>3358</v>
      </c>
      <c r="K344">
        <v>2275</v>
      </c>
      <c r="L344" t="s">
        <v>3259</v>
      </c>
      <c r="M344" t="s">
        <v>3359</v>
      </c>
      <c r="P344" t="s">
        <v>3261</v>
      </c>
      <c r="Q344">
        <v>42</v>
      </c>
      <c r="R344">
        <v>125</v>
      </c>
    </row>
    <row r="345" spans="2:18" x14ac:dyDescent="0.25">
      <c r="B345" t="s">
        <v>3749</v>
      </c>
      <c r="C345" t="s">
        <v>3436</v>
      </c>
      <c r="D345" t="s">
        <v>3335</v>
      </c>
      <c r="E345" s="4" t="s">
        <v>3336</v>
      </c>
      <c r="F345" s="76">
        <v>8</v>
      </c>
      <c r="G345" s="4" t="s">
        <v>3438</v>
      </c>
      <c r="H345" s="2" t="s">
        <v>811</v>
      </c>
      <c r="I345" t="s">
        <v>799</v>
      </c>
      <c r="J345" t="s">
        <v>3439</v>
      </c>
      <c r="K345">
        <v>2772</v>
      </c>
      <c r="L345" t="s">
        <v>3259</v>
      </c>
      <c r="M345" t="s">
        <v>3440</v>
      </c>
      <c r="P345" t="s">
        <v>3285</v>
      </c>
      <c r="Q345">
        <v>14</v>
      </c>
      <c r="R345">
        <v>243</v>
      </c>
    </row>
    <row r="346" spans="2:18" x14ac:dyDescent="0.25">
      <c r="B346" t="s">
        <v>3750</v>
      </c>
      <c r="C346" t="s">
        <v>3436</v>
      </c>
      <c r="D346" t="s">
        <v>3335</v>
      </c>
      <c r="E346" s="4" t="s">
        <v>3336</v>
      </c>
      <c r="F346" s="76" t="s">
        <v>3420</v>
      </c>
      <c r="G346" s="4" t="s">
        <v>3442</v>
      </c>
      <c r="H346" s="2" t="s">
        <v>811</v>
      </c>
      <c r="I346" t="s">
        <v>799</v>
      </c>
      <c r="J346" t="s">
        <v>3443</v>
      </c>
      <c r="K346">
        <v>3157</v>
      </c>
      <c r="L346" t="s">
        <v>3259</v>
      </c>
      <c r="M346" t="s">
        <v>3444</v>
      </c>
      <c r="P346" t="s">
        <v>3326</v>
      </c>
      <c r="Q346">
        <v>84</v>
      </c>
      <c r="R346">
        <v>279</v>
      </c>
    </row>
    <row r="347" spans="2:18" x14ac:dyDescent="0.25">
      <c r="B347" t="s">
        <v>3751</v>
      </c>
      <c r="C347" t="s">
        <v>3436</v>
      </c>
      <c r="D347" t="s">
        <v>3335</v>
      </c>
      <c r="E347" s="4" t="s">
        <v>3336</v>
      </c>
      <c r="F347" s="76" t="s">
        <v>3446</v>
      </c>
      <c r="G347" s="4" t="s">
        <v>3447</v>
      </c>
      <c r="H347" s="2" t="s">
        <v>811</v>
      </c>
      <c r="I347" t="s">
        <v>799</v>
      </c>
      <c r="J347" t="s">
        <v>3448</v>
      </c>
      <c r="K347">
        <v>5381</v>
      </c>
      <c r="L347" t="s">
        <v>3259</v>
      </c>
      <c r="M347" t="s">
        <v>3449</v>
      </c>
      <c r="P347" t="s">
        <v>3326</v>
      </c>
      <c r="Q347">
        <v>84</v>
      </c>
      <c r="R347">
        <v>358</v>
      </c>
    </row>
    <row r="348" spans="2:18" x14ac:dyDescent="0.25">
      <c r="B348" t="s">
        <v>3752</v>
      </c>
      <c r="C348" t="s">
        <v>3436</v>
      </c>
      <c r="D348" t="s">
        <v>3384</v>
      </c>
      <c r="E348" s="4" t="s">
        <v>3385</v>
      </c>
      <c r="F348" s="76" t="s">
        <v>3446</v>
      </c>
      <c r="G348" s="4" t="s">
        <v>3447</v>
      </c>
      <c r="H348" s="2" t="s">
        <v>811</v>
      </c>
      <c r="I348" t="s">
        <v>799</v>
      </c>
      <c r="J348" t="s">
        <v>3451</v>
      </c>
      <c r="K348">
        <v>6176</v>
      </c>
      <c r="L348" t="s">
        <v>3259</v>
      </c>
      <c r="M348" t="s">
        <v>3452</v>
      </c>
      <c r="P348" t="s">
        <v>3326</v>
      </c>
      <c r="Q348">
        <v>84</v>
      </c>
      <c r="R348">
        <v>378</v>
      </c>
    </row>
    <row r="349" spans="2:18" x14ac:dyDescent="0.25">
      <c r="B349" t="s">
        <v>3753</v>
      </c>
      <c r="C349" t="s">
        <v>623</v>
      </c>
      <c r="D349" t="s">
        <v>3384</v>
      </c>
      <c r="E349" s="4" t="s">
        <v>3385</v>
      </c>
      <c r="F349" s="76" t="s">
        <v>3257</v>
      </c>
      <c r="G349" s="4" t="s">
        <v>3257</v>
      </c>
      <c r="H349" s="2" t="s">
        <v>811</v>
      </c>
      <c r="I349" t="s">
        <v>799</v>
      </c>
      <c r="J349" t="s">
        <v>3396</v>
      </c>
      <c r="K349">
        <v>3070</v>
      </c>
      <c r="L349" t="s">
        <v>3259</v>
      </c>
      <c r="M349" t="s">
        <v>3397</v>
      </c>
      <c r="P349" t="s">
        <v>3261</v>
      </c>
      <c r="Q349">
        <v>42</v>
      </c>
      <c r="R349">
        <v>145</v>
      </c>
    </row>
    <row r="350" spans="2:18" x14ac:dyDescent="0.25">
      <c r="B350" t="s">
        <v>3754</v>
      </c>
      <c r="C350" t="s">
        <v>623</v>
      </c>
      <c r="D350" t="s">
        <v>3384</v>
      </c>
      <c r="E350" s="4" t="s">
        <v>3385</v>
      </c>
      <c r="F350" s="76" t="s">
        <v>3446</v>
      </c>
      <c r="G350" s="4" t="s">
        <v>3455</v>
      </c>
      <c r="H350" s="2" t="s">
        <v>811</v>
      </c>
      <c r="I350" t="s">
        <v>799</v>
      </c>
      <c r="J350" t="s">
        <v>3456</v>
      </c>
      <c r="K350">
        <v>4114</v>
      </c>
      <c r="L350" t="s">
        <v>3259</v>
      </c>
      <c r="M350" t="s">
        <v>3457</v>
      </c>
      <c r="P350" t="s">
        <v>3326</v>
      </c>
      <c r="Q350">
        <v>84</v>
      </c>
      <c r="R350">
        <v>390</v>
      </c>
    </row>
    <row r="351" spans="2:18" x14ac:dyDescent="0.25">
      <c r="B351" t="s">
        <v>3755</v>
      </c>
      <c r="C351" t="s">
        <v>623</v>
      </c>
      <c r="D351" t="s">
        <v>3384</v>
      </c>
      <c r="E351" s="4" t="s">
        <v>3385</v>
      </c>
      <c r="F351" s="76" t="s">
        <v>3459</v>
      </c>
      <c r="G351" s="4" t="s">
        <v>3460</v>
      </c>
      <c r="H351" s="2" t="s">
        <v>811</v>
      </c>
      <c r="I351" t="s">
        <v>799</v>
      </c>
      <c r="J351" t="s">
        <v>3461</v>
      </c>
      <c r="K351">
        <v>7261</v>
      </c>
      <c r="L351" t="s">
        <v>3259</v>
      </c>
      <c r="M351" t="s">
        <v>3462</v>
      </c>
      <c r="P351" t="s">
        <v>3326</v>
      </c>
      <c r="Q351">
        <v>84</v>
      </c>
      <c r="R351">
        <v>517</v>
      </c>
    </row>
    <row r="352" spans="2:18" x14ac:dyDescent="0.25">
      <c r="B352" t="s">
        <v>3756</v>
      </c>
      <c r="C352" t="s">
        <v>627</v>
      </c>
      <c r="D352" t="s">
        <v>3384</v>
      </c>
      <c r="E352" s="4" t="s">
        <v>3385</v>
      </c>
      <c r="F352" s="76" t="s">
        <v>3257</v>
      </c>
      <c r="G352" s="4" t="s">
        <v>3257</v>
      </c>
      <c r="H352" s="2" t="s">
        <v>811</v>
      </c>
      <c r="I352" t="s">
        <v>799</v>
      </c>
      <c r="J352" t="s">
        <v>3396</v>
      </c>
      <c r="K352">
        <v>3070</v>
      </c>
      <c r="L352" t="s">
        <v>3259</v>
      </c>
      <c r="M352" t="s">
        <v>3397</v>
      </c>
      <c r="P352" t="s">
        <v>3261</v>
      </c>
      <c r="Q352">
        <v>42</v>
      </c>
      <c r="R352">
        <v>145</v>
      </c>
    </row>
    <row r="353" spans="1:18" x14ac:dyDescent="0.25">
      <c r="B353" t="s">
        <v>3757</v>
      </c>
      <c r="C353" t="s">
        <v>627</v>
      </c>
      <c r="D353" t="s">
        <v>3384</v>
      </c>
      <c r="E353" s="4" t="s">
        <v>3385</v>
      </c>
      <c r="F353" s="76" t="s">
        <v>3446</v>
      </c>
      <c r="G353" s="4" t="s">
        <v>3455</v>
      </c>
      <c r="H353" s="2" t="s">
        <v>811</v>
      </c>
      <c r="I353" t="s">
        <v>799</v>
      </c>
      <c r="J353" t="s">
        <v>3456</v>
      </c>
      <c r="K353">
        <v>4114</v>
      </c>
      <c r="L353" t="s">
        <v>3259</v>
      </c>
      <c r="M353" t="s">
        <v>3457</v>
      </c>
      <c r="P353" t="s">
        <v>3326</v>
      </c>
      <c r="Q353">
        <v>84</v>
      </c>
      <c r="R353">
        <v>390</v>
      </c>
    </row>
    <row r="354" spans="1:18" x14ac:dyDescent="0.25">
      <c r="B354" t="s">
        <v>3758</v>
      </c>
      <c r="C354" t="s">
        <v>627</v>
      </c>
      <c r="D354" t="s">
        <v>3384</v>
      </c>
      <c r="E354" s="4" t="s">
        <v>3385</v>
      </c>
      <c r="F354" s="76" t="s">
        <v>3459</v>
      </c>
      <c r="G354" s="4" t="s">
        <v>3460</v>
      </c>
      <c r="H354" s="2" t="s">
        <v>811</v>
      </c>
      <c r="I354" t="s">
        <v>799</v>
      </c>
      <c r="J354" t="s">
        <v>3461</v>
      </c>
      <c r="K354">
        <v>7261</v>
      </c>
      <c r="L354" t="s">
        <v>3259</v>
      </c>
      <c r="M354" t="s">
        <v>3462</v>
      </c>
      <c r="P354" t="s">
        <v>3326</v>
      </c>
      <c r="Q354">
        <v>84</v>
      </c>
      <c r="R354">
        <v>517</v>
      </c>
    </row>
    <row r="355" spans="1:18" x14ac:dyDescent="0.25">
      <c r="B355" t="s">
        <v>3759</v>
      </c>
      <c r="C355" t="s">
        <v>623</v>
      </c>
      <c r="D355" t="s">
        <v>3384</v>
      </c>
      <c r="E355" s="4" t="s">
        <v>3385</v>
      </c>
      <c r="F355" s="76">
        <v>10</v>
      </c>
      <c r="G355" s="4" t="s">
        <v>3467</v>
      </c>
      <c r="H355" s="2" t="s">
        <v>811</v>
      </c>
      <c r="I355" t="s">
        <v>799</v>
      </c>
      <c r="J355" t="s">
        <v>3468</v>
      </c>
      <c r="K355">
        <v>4520</v>
      </c>
      <c r="L355" t="s">
        <v>3259</v>
      </c>
      <c r="M355" t="s">
        <v>3469</v>
      </c>
      <c r="P355" t="s">
        <v>3285</v>
      </c>
      <c r="Q355">
        <v>14</v>
      </c>
      <c r="R355">
        <v>341</v>
      </c>
    </row>
    <row r="356" spans="1:18" x14ac:dyDescent="0.25">
      <c r="B356" t="s">
        <v>3760</v>
      </c>
      <c r="C356" t="s">
        <v>623</v>
      </c>
      <c r="D356" t="s">
        <v>3335</v>
      </c>
      <c r="E356" s="4" t="s">
        <v>3336</v>
      </c>
      <c r="F356" s="76" t="s">
        <v>3446</v>
      </c>
      <c r="G356" s="4" t="s">
        <v>3455</v>
      </c>
      <c r="H356" s="2" t="s">
        <v>811</v>
      </c>
      <c r="I356" t="s">
        <v>799</v>
      </c>
      <c r="J356" t="s">
        <v>3471</v>
      </c>
      <c r="K356">
        <v>3319</v>
      </c>
      <c r="L356" t="s">
        <v>3259</v>
      </c>
      <c r="M356" t="s">
        <v>3472</v>
      </c>
      <c r="P356" t="s">
        <v>3326</v>
      </c>
      <c r="Q356">
        <v>84</v>
      </c>
      <c r="R356">
        <v>370</v>
      </c>
    </row>
    <row r="357" spans="1:18" x14ac:dyDescent="0.25">
      <c r="B357" t="s">
        <v>3761</v>
      </c>
      <c r="C357" t="s">
        <v>627</v>
      </c>
      <c r="D357" t="s">
        <v>3384</v>
      </c>
      <c r="E357" s="4" t="s">
        <v>3385</v>
      </c>
      <c r="F357" s="76">
        <v>10</v>
      </c>
      <c r="G357" s="4" t="s">
        <v>3467</v>
      </c>
      <c r="H357" s="2" t="s">
        <v>811</v>
      </c>
      <c r="I357" t="s">
        <v>799</v>
      </c>
      <c r="J357" t="s">
        <v>3468</v>
      </c>
      <c r="K357">
        <v>4520</v>
      </c>
      <c r="L357" t="s">
        <v>3259</v>
      </c>
      <c r="M357" t="s">
        <v>3469</v>
      </c>
      <c r="P357" t="s">
        <v>3285</v>
      </c>
      <c r="Q357">
        <v>14</v>
      </c>
      <c r="R357">
        <v>341</v>
      </c>
    </row>
    <row r="358" spans="1:18" x14ac:dyDescent="0.25">
      <c r="B358" t="s">
        <v>3762</v>
      </c>
      <c r="C358" t="s">
        <v>627</v>
      </c>
      <c r="D358" t="s">
        <v>3335</v>
      </c>
      <c r="E358" s="4" t="s">
        <v>3336</v>
      </c>
      <c r="F358" s="76" t="s">
        <v>3446</v>
      </c>
      <c r="G358" s="4" t="s">
        <v>3455</v>
      </c>
      <c r="H358" s="2" t="s">
        <v>811</v>
      </c>
      <c r="I358" t="s">
        <v>799</v>
      </c>
      <c r="J358" t="s">
        <v>3471</v>
      </c>
      <c r="K358">
        <v>3319</v>
      </c>
      <c r="L358" t="s">
        <v>3259</v>
      </c>
      <c r="M358" t="s">
        <v>3472</v>
      </c>
      <c r="P358" t="s">
        <v>3326</v>
      </c>
      <c r="Q358">
        <v>84</v>
      </c>
      <c r="R358">
        <v>370</v>
      </c>
    </row>
    <row r="359" spans="1:18" x14ac:dyDescent="0.25">
      <c r="B359" t="s">
        <v>3763</v>
      </c>
      <c r="C359" t="s">
        <v>3357</v>
      </c>
      <c r="D359" t="s">
        <v>3335</v>
      </c>
      <c r="E359" s="4" t="s">
        <v>3336</v>
      </c>
      <c r="F359" s="76">
        <v>5</v>
      </c>
      <c r="G359" s="4" t="s">
        <v>3361</v>
      </c>
      <c r="H359" t="s">
        <v>778</v>
      </c>
      <c r="I359" t="s">
        <v>799</v>
      </c>
      <c r="J359" t="s">
        <v>3381</v>
      </c>
      <c r="P359" t="s">
        <v>3326</v>
      </c>
      <c r="R359">
        <v>210</v>
      </c>
    </row>
    <row r="360" spans="1:18" x14ac:dyDescent="0.25">
      <c r="B360" t="s">
        <v>3764</v>
      </c>
      <c r="C360" t="s">
        <v>3357</v>
      </c>
      <c r="D360" t="s">
        <v>3335</v>
      </c>
      <c r="E360" s="4" t="s">
        <v>3336</v>
      </c>
      <c r="F360" s="76" t="s">
        <v>3317</v>
      </c>
      <c r="G360" s="4" t="s">
        <v>3365</v>
      </c>
      <c r="H360" t="s">
        <v>778</v>
      </c>
      <c r="I360" s="4" t="s">
        <v>799</v>
      </c>
      <c r="J360" t="s">
        <v>3411</v>
      </c>
      <c r="P360" t="s">
        <v>3285</v>
      </c>
      <c r="R360">
        <v>200</v>
      </c>
    </row>
    <row r="361" spans="1:18" x14ac:dyDescent="0.25">
      <c r="A361" s="74" t="s">
        <v>246</v>
      </c>
    </row>
  </sheetData>
  <autoFilter ref="B6:R361" xr:uid="{00000000-0009-0000-0000-00000B000000}"/>
  <dataValidations count="1">
    <dataValidation type="list" allowBlank="1" showInputMessage="1" showErrorMessage="1" errorTitle="Invalid Attribute Type" error="Please select an attribute type from the dropdown list" sqref="B4:R4" xr:uid="{00000000-0002-0000-0B00-000000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defaultColWidth="9.109375" defaultRowHeight="13.2" x14ac:dyDescent="0.25"/>
  <cols>
    <col min="1" max="1" width="26.33203125" style="123" bestFit="1" customWidth="1"/>
    <col min="2" max="2" width="27.44140625" style="123" bestFit="1" customWidth="1"/>
    <col min="3" max="3" width="48.109375" style="123" customWidth="1"/>
    <col min="4" max="4" width="14.6640625" style="123" bestFit="1" customWidth="1"/>
    <col min="5" max="5" width="13.6640625" style="123" bestFit="1" customWidth="1"/>
    <col min="6" max="6" width="12.5546875" style="123" bestFit="1" customWidth="1"/>
    <col min="7" max="7" width="31" style="123" customWidth="1"/>
    <col min="8" max="8" width="37" style="123" customWidth="1"/>
    <col min="9" max="9" width="12.33203125" style="123" bestFit="1" customWidth="1"/>
    <col min="10" max="10" width="21.109375" style="123" customWidth="1"/>
    <col min="11" max="11" width="12.44140625" style="123" customWidth="1"/>
    <col min="12" max="12" width="43.5546875" style="123" customWidth="1"/>
    <col min="13" max="13" width="10.33203125" style="123" bestFit="1" customWidth="1"/>
    <col min="14" max="14" width="7.44140625" style="123" bestFit="1" customWidth="1"/>
    <col min="15" max="15" width="7.109375" style="123" bestFit="1" customWidth="1"/>
    <col min="16" max="16" width="14.109375" style="123" bestFit="1" customWidth="1"/>
    <col min="17" max="17" width="7.44140625" style="123" bestFit="1" customWidth="1"/>
    <col min="18" max="18" width="12" style="123" bestFit="1" customWidth="1"/>
  </cols>
  <sheetData>
    <row r="1" spans="1:21" ht="13.5" customHeight="1" thickBot="1" x14ac:dyDescent="0.3">
      <c r="A1" s="68" t="s">
        <v>229</v>
      </c>
      <c r="B1" s="62" t="s">
        <v>3765</v>
      </c>
      <c r="C1" s="51"/>
      <c r="D1" s="50"/>
      <c r="E1" s="50"/>
      <c r="F1" s="50"/>
      <c r="G1" s="50"/>
      <c r="H1" s="50"/>
      <c r="I1" s="50"/>
      <c r="J1" s="19"/>
      <c r="K1" s="43"/>
      <c r="L1" s="43"/>
      <c r="M1" s="43"/>
      <c r="N1" s="43"/>
      <c r="O1" s="43"/>
      <c r="P1" s="43"/>
      <c r="Q1" s="43"/>
      <c r="U1" t="s">
        <v>3241</v>
      </c>
    </row>
    <row r="2" spans="1:21" ht="13.5" customHeight="1" thickTop="1" x14ac:dyDescent="0.25">
      <c r="A2" s="70" t="s">
        <v>3766</v>
      </c>
      <c r="B2" s="20" t="s">
        <v>233</v>
      </c>
      <c r="C2" s="20" t="s">
        <v>234</v>
      </c>
      <c r="D2" s="20" t="s">
        <v>3767</v>
      </c>
      <c r="E2" s="20"/>
      <c r="F2" s="39" t="str">
        <f>IF($A$6="Full Data", "BaseType", "")</f>
        <v>BaseType</v>
      </c>
      <c r="G2" s="20" t="s">
        <v>3768</v>
      </c>
      <c r="H2" s="20" t="s">
        <v>3769</v>
      </c>
      <c r="I2" s="20"/>
      <c r="J2" s="20" t="s">
        <v>3770</v>
      </c>
      <c r="K2" s="39" t="str">
        <f>IF($A$6="Full Data", "BOM", "")</f>
        <v>BOM</v>
      </c>
      <c r="L2" s="39"/>
      <c r="M2" s="39" t="s">
        <v>236</v>
      </c>
      <c r="N2" s="39" t="s">
        <v>238</v>
      </c>
      <c r="O2" s="25"/>
      <c r="P2" s="39" t="str">
        <f>IF($A$6="Full Data", "LeadtimeID", "")</f>
        <v>LeadtimeID</v>
      </c>
      <c r="Q2" s="25"/>
      <c r="R2" s="4"/>
      <c r="S2" s="14"/>
    </row>
    <row r="3" spans="1:21" x14ac:dyDescent="0.25">
      <c r="A3" s="70" t="str">
        <f>IF($A$6="Full Data", "Baseplates", "BasicOptionsDynamicDesc")</f>
        <v>Baseplates</v>
      </c>
      <c r="B3" s="20" t="s">
        <v>240</v>
      </c>
      <c r="C3" s="20"/>
      <c r="D3" s="20"/>
      <c r="E3" s="20" t="s">
        <v>233</v>
      </c>
      <c r="F3" s="25"/>
      <c r="G3" s="20"/>
      <c r="H3" s="20"/>
      <c r="I3" s="20"/>
      <c r="J3" s="20"/>
      <c r="K3" s="25"/>
      <c r="L3" s="39"/>
      <c r="M3" s="39"/>
      <c r="N3" s="25"/>
      <c r="O3" s="25"/>
      <c r="P3" s="25"/>
      <c r="Q3" s="25"/>
    </row>
    <row r="4" spans="1:21" x14ac:dyDescent="0.25">
      <c r="A4" s="71" t="s">
        <v>241</v>
      </c>
      <c r="B4" s="72" t="s">
        <v>242</v>
      </c>
      <c r="C4" s="72" t="s">
        <v>243</v>
      </c>
      <c r="D4" s="72" t="s">
        <v>243</v>
      </c>
      <c r="E4" s="72" t="s">
        <v>244</v>
      </c>
      <c r="F4" s="72" t="str">
        <f>IF($A$6="Full Data", "text", "")</f>
        <v>text</v>
      </c>
      <c r="G4" s="72" t="s">
        <v>243</v>
      </c>
      <c r="H4" s="72" t="s">
        <v>243</v>
      </c>
      <c r="I4" s="72"/>
      <c r="J4" s="72" t="s">
        <v>243</v>
      </c>
      <c r="K4" s="72" t="str">
        <f>IF($A$6="Full Data", "text", "")</f>
        <v>text</v>
      </c>
      <c r="L4" s="72"/>
      <c r="M4" s="72" t="s">
        <v>244</v>
      </c>
      <c r="N4" s="72" t="s">
        <v>245</v>
      </c>
      <c r="O4" s="24"/>
      <c r="P4" s="72" t="str">
        <f>IF($A$6="Full Data", "pointer", "")</f>
        <v>pointer</v>
      </c>
      <c r="Q4" s="72"/>
      <c r="R4" s="24" t="s">
        <v>246</v>
      </c>
      <c r="S4" s="14"/>
    </row>
    <row r="5" spans="1:21" ht="13.5" customHeight="1" thickBot="1" x14ac:dyDescent="0.3">
      <c r="A5" s="73" t="s">
        <v>247</v>
      </c>
      <c r="B5" s="77"/>
      <c r="C5" s="77"/>
      <c r="D5" s="21"/>
      <c r="E5" s="21"/>
      <c r="F5" s="21"/>
      <c r="G5" s="21"/>
      <c r="H5" s="21"/>
      <c r="I5" s="21"/>
      <c r="J5" s="21"/>
      <c r="K5" s="49"/>
      <c r="L5" s="49"/>
      <c r="M5" s="49"/>
      <c r="N5" s="26"/>
      <c r="O5" s="26"/>
      <c r="P5" s="26"/>
      <c r="Q5" s="26"/>
    </row>
    <row r="6" spans="1:21" ht="13.5" customHeight="1" thickTop="1" x14ac:dyDescent="0.25">
      <c r="A6" s="22" t="s">
        <v>760</v>
      </c>
      <c r="B6" s="7" t="s">
        <v>233</v>
      </c>
      <c r="C6" s="7" t="s">
        <v>234</v>
      </c>
      <c r="D6" s="23" t="s">
        <v>3771</v>
      </c>
      <c r="E6" s="23" t="s">
        <v>763</v>
      </c>
      <c r="F6" s="7" t="s">
        <v>3772</v>
      </c>
      <c r="G6" s="7" t="s">
        <v>3768</v>
      </c>
      <c r="H6" s="23" t="s">
        <v>3773</v>
      </c>
      <c r="I6" s="23" t="s">
        <v>3774</v>
      </c>
      <c r="J6" s="23" t="s">
        <v>3775</v>
      </c>
      <c r="K6" s="7" t="s">
        <v>768</v>
      </c>
      <c r="L6" s="32" t="s">
        <v>3776</v>
      </c>
      <c r="M6" s="7" t="s">
        <v>248</v>
      </c>
      <c r="N6" s="7" t="s">
        <v>238</v>
      </c>
      <c r="O6" s="18" t="s">
        <v>1404</v>
      </c>
      <c r="P6" s="7" t="s">
        <v>3777</v>
      </c>
      <c r="Q6" s="32" t="s">
        <v>769</v>
      </c>
      <c r="R6" s="7"/>
      <c r="S6" s="7"/>
    </row>
    <row r="7" spans="1:21" hidden="1" x14ac:dyDescent="0.25">
      <c r="A7" s="74" t="s">
        <v>251</v>
      </c>
      <c r="B7" t="s">
        <v>3778</v>
      </c>
      <c r="C7" t="s">
        <v>3779</v>
      </c>
      <c r="D7" s="4" t="s">
        <v>3780</v>
      </c>
      <c r="E7" s="2" t="s">
        <v>3781</v>
      </c>
      <c r="F7" s="2" t="s">
        <v>3782</v>
      </c>
      <c r="G7" t="s">
        <v>3783</v>
      </c>
      <c r="H7" t="s">
        <v>3784</v>
      </c>
      <c r="I7">
        <v>0</v>
      </c>
      <c r="J7" s="76" t="s">
        <v>3785</v>
      </c>
      <c r="K7" s="101">
        <v>99104478</v>
      </c>
      <c r="L7" t="s">
        <v>3786</v>
      </c>
      <c r="M7" t="s">
        <v>3787</v>
      </c>
      <c r="N7">
        <v>60</v>
      </c>
      <c r="O7">
        <v>1</v>
      </c>
      <c r="P7" t="s">
        <v>782</v>
      </c>
      <c r="Q7">
        <v>0</v>
      </c>
    </row>
    <row r="8" spans="1:21" hidden="1" x14ac:dyDescent="0.25">
      <c r="A8" s="22"/>
      <c r="B8" t="s">
        <v>3788</v>
      </c>
      <c r="C8" t="s">
        <v>3779</v>
      </c>
      <c r="D8" s="4" t="s">
        <v>3780</v>
      </c>
      <c r="E8" s="2" t="s">
        <v>3781</v>
      </c>
      <c r="F8" s="2" t="s">
        <v>3782</v>
      </c>
      <c r="G8" t="s">
        <v>3783</v>
      </c>
      <c r="H8" t="s">
        <v>3784</v>
      </c>
      <c r="J8" s="76" t="s">
        <v>3789</v>
      </c>
      <c r="K8" s="101">
        <v>98984155</v>
      </c>
      <c r="L8" t="s">
        <v>3790</v>
      </c>
      <c r="M8" t="s">
        <v>3791</v>
      </c>
      <c r="N8">
        <v>60</v>
      </c>
      <c r="O8">
        <v>2</v>
      </c>
      <c r="P8" t="s">
        <v>782</v>
      </c>
      <c r="Q8">
        <v>0</v>
      </c>
    </row>
    <row r="9" spans="1:21" hidden="1" x14ac:dyDescent="0.25">
      <c r="A9" s="22"/>
      <c r="B9" t="s">
        <v>3792</v>
      </c>
      <c r="C9" t="s">
        <v>3779</v>
      </c>
      <c r="D9" s="4" t="s">
        <v>3780</v>
      </c>
      <c r="E9" s="2" t="s">
        <v>3781</v>
      </c>
      <c r="F9" s="2" t="s">
        <v>3782</v>
      </c>
      <c r="G9" t="s">
        <v>3783</v>
      </c>
      <c r="H9" t="s">
        <v>3784</v>
      </c>
      <c r="J9" s="76" t="s">
        <v>3793</v>
      </c>
      <c r="K9" s="101">
        <v>98984155</v>
      </c>
      <c r="L9" t="s">
        <v>3790</v>
      </c>
      <c r="M9" t="s">
        <v>3791</v>
      </c>
      <c r="N9">
        <v>60</v>
      </c>
      <c r="O9">
        <v>3</v>
      </c>
      <c r="P9" t="s">
        <v>782</v>
      </c>
      <c r="Q9">
        <v>0</v>
      </c>
    </row>
    <row r="10" spans="1:21" hidden="1" x14ac:dyDescent="0.25">
      <c r="A10" s="22"/>
      <c r="B10" t="s">
        <v>3794</v>
      </c>
      <c r="C10" t="s">
        <v>3779</v>
      </c>
      <c r="D10" s="4" t="s">
        <v>3780</v>
      </c>
      <c r="E10" s="2" t="s">
        <v>3781</v>
      </c>
      <c r="F10" s="2" t="s">
        <v>3782</v>
      </c>
      <c r="G10" t="s">
        <v>3795</v>
      </c>
      <c r="H10" t="s">
        <v>3784</v>
      </c>
      <c r="I10">
        <v>0</v>
      </c>
      <c r="J10" s="76" t="s">
        <v>3796</v>
      </c>
      <c r="K10" s="101">
        <v>99104478</v>
      </c>
      <c r="L10" t="s">
        <v>3786</v>
      </c>
      <c r="M10" t="s">
        <v>3787</v>
      </c>
      <c r="N10">
        <v>60</v>
      </c>
      <c r="O10">
        <v>4</v>
      </c>
      <c r="P10" t="s">
        <v>782</v>
      </c>
      <c r="Q10">
        <v>0</v>
      </c>
      <c r="R10" s="4"/>
      <c r="S10" s="14"/>
    </row>
    <row r="11" spans="1:21" hidden="1" x14ac:dyDescent="0.25">
      <c r="A11" s="22"/>
      <c r="B11" t="s">
        <v>3797</v>
      </c>
      <c r="C11" t="s">
        <v>3779</v>
      </c>
      <c r="D11" s="4" t="s">
        <v>3780</v>
      </c>
      <c r="E11" s="2" t="s">
        <v>3781</v>
      </c>
      <c r="F11" s="2" t="s">
        <v>3782</v>
      </c>
      <c r="G11" t="s">
        <v>3795</v>
      </c>
      <c r="H11" t="s">
        <v>3784</v>
      </c>
      <c r="I11">
        <v>0</v>
      </c>
      <c r="J11" s="76" t="s">
        <v>3785</v>
      </c>
      <c r="K11" s="101">
        <v>99104478</v>
      </c>
      <c r="L11" t="s">
        <v>3786</v>
      </c>
      <c r="M11" t="s">
        <v>3787</v>
      </c>
      <c r="N11">
        <v>60</v>
      </c>
      <c r="O11">
        <v>5</v>
      </c>
      <c r="P11" t="s">
        <v>782</v>
      </c>
      <c r="Q11">
        <v>0</v>
      </c>
      <c r="R11" s="4"/>
      <c r="S11" s="14"/>
    </row>
    <row r="12" spans="1:21" hidden="1" x14ac:dyDescent="0.25">
      <c r="A12" s="22"/>
      <c r="B12" t="s">
        <v>3798</v>
      </c>
      <c r="C12" t="s">
        <v>3779</v>
      </c>
      <c r="D12" s="4" t="s">
        <v>3780</v>
      </c>
      <c r="E12" s="2" t="s">
        <v>3781</v>
      </c>
      <c r="F12" s="2" t="s">
        <v>3782</v>
      </c>
      <c r="G12" t="s">
        <v>3795</v>
      </c>
      <c r="H12" t="s">
        <v>3784</v>
      </c>
      <c r="J12" s="76" t="s">
        <v>3789</v>
      </c>
      <c r="K12" s="101">
        <v>98984155</v>
      </c>
      <c r="L12" t="s">
        <v>3790</v>
      </c>
      <c r="M12" t="s">
        <v>3791</v>
      </c>
      <c r="N12">
        <v>60</v>
      </c>
      <c r="O12">
        <v>7</v>
      </c>
      <c r="P12" t="s">
        <v>782</v>
      </c>
      <c r="Q12">
        <v>0</v>
      </c>
      <c r="R12" s="4"/>
      <c r="S12" s="14"/>
    </row>
    <row r="13" spans="1:21" hidden="1" x14ac:dyDescent="0.25">
      <c r="A13" s="22"/>
      <c r="B13" t="s">
        <v>3799</v>
      </c>
      <c r="C13" t="s">
        <v>3779</v>
      </c>
      <c r="D13" s="4" t="s">
        <v>3780</v>
      </c>
      <c r="E13" s="2" t="s">
        <v>3781</v>
      </c>
      <c r="F13" s="2" t="s">
        <v>3782</v>
      </c>
      <c r="G13" t="s">
        <v>3795</v>
      </c>
      <c r="H13" t="s">
        <v>3784</v>
      </c>
      <c r="J13" s="76" t="s">
        <v>3793</v>
      </c>
      <c r="K13" s="101">
        <v>98984155</v>
      </c>
      <c r="L13" t="s">
        <v>3790</v>
      </c>
      <c r="M13" t="s">
        <v>3791</v>
      </c>
      <c r="N13">
        <v>60</v>
      </c>
      <c r="O13">
        <v>8</v>
      </c>
      <c r="P13" t="s">
        <v>782</v>
      </c>
      <c r="Q13">
        <v>0</v>
      </c>
      <c r="R13" s="4"/>
      <c r="S13" s="14"/>
    </row>
    <row r="14" spans="1:21" hidden="1" x14ac:dyDescent="0.25">
      <c r="A14" s="22"/>
      <c r="B14" t="s">
        <v>3800</v>
      </c>
      <c r="C14" t="s">
        <v>3779</v>
      </c>
      <c r="D14" s="4" t="s">
        <v>3780</v>
      </c>
      <c r="E14" s="2" t="s">
        <v>3781</v>
      </c>
      <c r="F14" s="2" t="s">
        <v>3782</v>
      </c>
      <c r="G14" t="s">
        <v>3801</v>
      </c>
      <c r="H14" t="s">
        <v>3784</v>
      </c>
      <c r="I14">
        <v>0</v>
      </c>
      <c r="J14" s="76" t="s">
        <v>3796</v>
      </c>
      <c r="K14" s="101">
        <v>99104480</v>
      </c>
      <c r="L14" s="86" t="s">
        <v>3802</v>
      </c>
      <c r="M14" t="s">
        <v>3787</v>
      </c>
      <c r="N14">
        <v>60</v>
      </c>
      <c r="O14">
        <v>10</v>
      </c>
      <c r="P14" t="s">
        <v>782</v>
      </c>
      <c r="Q14">
        <v>0</v>
      </c>
      <c r="R14" s="4"/>
      <c r="S14" s="14"/>
    </row>
    <row r="15" spans="1:21" hidden="1" x14ac:dyDescent="0.25">
      <c r="A15" s="22"/>
      <c r="B15" t="s">
        <v>3803</v>
      </c>
      <c r="C15" t="s">
        <v>3779</v>
      </c>
      <c r="D15" s="4" t="s">
        <v>3780</v>
      </c>
      <c r="E15" s="2" t="s">
        <v>3781</v>
      </c>
      <c r="F15" s="2" t="s">
        <v>3782</v>
      </c>
      <c r="G15" t="s">
        <v>3801</v>
      </c>
      <c r="H15" t="s">
        <v>3784</v>
      </c>
      <c r="I15">
        <v>0</v>
      </c>
      <c r="J15" s="76" t="s">
        <v>3785</v>
      </c>
      <c r="K15" s="101">
        <v>99104480</v>
      </c>
      <c r="L15" s="86" t="s">
        <v>3802</v>
      </c>
      <c r="M15" t="s">
        <v>3787</v>
      </c>
      <c r="N15">
        <v>60</v>
      </c>
      <c r="O15">
        <v>11</v>
      </c>
      <c r="P15" t="s">
        <v>782</v>
      </c>
      <c r="Q15">
        <v>0</v>
      </c>
      <c r="R15" s="4"/>
      <c r="S15" s="14"/>
    </row>
    <row r="16" spans="1:21" hidden="1" x14ac:dyDescent="0.25">
      <c r="A16" s="22"/>
      <c r="B16" t="s">
        <v>3804</v>
      </c>
      <c r="C16" t="s">
        <v>3779</v>
      </c>
      <c r="D16" s="4" t="s">
        <v>3780</v>
      </c>
      <c r="E16" s="2" t="s">
        <v>3781</v>
      </c>
      <c r="F16" s="2" t="s">
        <v>3782</v>
      </c>
      <c r="G16" t="s">
        <v>3801</v>
      </c>
      <c r="H16" t="s">
        <v>3784</v>
      </c>
      <c r="J16" s="76" t="s">
        <v>3789</v>
      </c>
      <c r="K16" s="101">
        <v>98984156</v>
      </c>
      <c r="L16" t="s">
        <v>3805</v>
      </c>
      <c r="M16" t="s">
        <v>3791</v>
      </c>
      <c r="N16">
        <v>60</v>
      </c>
      <c r="O16">
        <v>13</v>
      </c>
      <c r="P16" t="s">
        <v>782</v>
      </c>
      <c r="Q16">
        <v>0</v>
      </c>
      <c r="R16" s="4"/>
      <c r="S16" s="14"/>
    </row>
    <row r="17" spans="1:19" hidden="1" x14ac:dyDescent="0.25">
      <c r="A17" s="22"/>
      <c r="B17" t="s">
        <v>3806</v>
      </c>
      <c r="C17" t="s">
        <v>3779</v>
      </c>
      <c r="D17" s="4" t="s">
        <v>3780</v>
      </c>
      <c r="E17" s="2" t="s">
        <v>3781</v>
      </c>
      <c r="F17" s="2" t="s">
        <v>3782</v>
      </c>
      <c r="G17" t="s">
        <v>3801</v>
      </c>
      <c r="H17" t="s">
        <v>3784</v>
      </c>
      <c r="J17" s="76" t="s">
        <v>3793</v>
      </c>
      <c r="K17" s="101">
        <v>98984156</v>
      </c>
      <c r="L17" t="s">
        <v>3805</v>
      </c>
      <c r="M17" t="s">
        <v>3791</v>
      </c>
      <c r="N17">
        <v>60</v>
      </c>
      <c r="O17">
        <v>14</v>
      </c>
      <c r="P17" t="s">
        <v>782</v>
      </c>
      <c r="Q17">
        <v>0</v>
      </c>
      <c r="R17" s="4"/>
      <c r="S17" s="14"/>
    </row>
    <row r="18" spans="1:19" hidden="1" x14ac:dyDescent="0.25">
      <c r="A18" s="22"/>
      <c r="B18" t="s">
        <v>3807</v>
      </c>
      <c r="C18" t="s">
        <v>3779</v>
      </c>
      <c r="D18" s="4" t="s">
        <v>3780</v>
      </c>
      <c r="E18" s="2" t="s">
        <v>3781</v>
      </c>
      <c r="F18" s="2" t="s">
        <v>3782</v>
      </c>
      <c r="G18" t="s">
        <v>3808</v>
      </c>
      <c r="H18" t="s">
        <v>3784</v>
      </c>
      <c r="I18">
        <v>0</v>
      </c>
      <c r="J18" s="76" t="s">
        <v>3796</v>
      </c>
      <c r="K18" s="101">
        <v>99104480</v>
      </c>
      <c r="L18" s="86" t="s">
        <v>3802</v>
      </c>
      <c r="M18" t="s">
        <v>3787</v>
      </c>
      <c r="N18">
        <v>75</v>
      </c>
      <c r="O18">
        <v>16</v>
      </c>
      <c r="P18" t="s">
        <v>782</v>
      </c>
      <c r="Q18">
        <v>0</v>
      </c>
      <c r="R18" s="4"/>
      <c r="S18" s="14"/>
    </row>
    <row r="19" spans="1:19" hidden="1" x14ac:dyDescent="0.25">
      <c r="A19" s="22"/>
      <c r="B19" t="s">
        <v>3809</v>
      </c>
      <c r="C19" t="s">
        <v>3779</v>
      </c>
      <c r="D19" s="4" t="s">
        <v>3780</v>
      </c>
      <c r="E19" s="2" t="s">
        <v>3781</v>
      </c>
      <c r="F19" s="2" t="s">
        <v>3782</v>
      </c>
      <c r="G19" t="s">
        <v>3808</v>
      </c>
      <c r="H19" t="s">
        <v>3784</v>
      </c>
      <c r="I19">
        <v>0</v>
      </c>
      <c r="J19" s="76" t="s">
        <v>3785</v>
      </c>
      <c r="K19" s="101">
        <v>99104480</v>
      </c>
      <c r="L19" s="86" t="s">
        <v>3802</v>
      </c>
      <c r="M19" t="s">
        <v>3787</v>
      </c>
      <c r="N19">
        <v>75</v>
      </c>
      <c r="O19">
        <v>17</v>
      </c>
      <c r="P19" t="s">
        <v>782</v>
      </c>
      <c r="Q19">
        <v>0</v>
      </c>
      <c r="R19" s="4"/>
      <c r="S19" s="14"/>
    </row>
    <row r="20" spans="1:19" hidden="1" x14ac:dyDescent="0.25">
      <c r="A20" s="22"/>
      <c r="B20" t="s">
        <v>3810</v>
      </c>
      <c r="C20" t="s">
        <v>3779</v>
      </c>
      <c r="D20" s="4" t="s">
        <v>3780</v>
      </c>
      <c r="E20" s="2" t="s">
        <v>3781</v>
      </c>
      <c r="F20" s="2" t="s">
        <v>3782</v>
      </c>
      <c r="G20" t="s">
        <v>3808</v>
      </c>
      <c r="H20" t="s">
        <v>3784</v>
      </c>
      <c r="J20" s="76" t="s">
        <v>3789</v>
      </c>
      <c r="K20" s="101">
        <v>98984156</v>
      </c>
      <c r="L20" t="s">
        <v>3805</v>
      </c>
      <c r="M20" t="s">
        <v>3791</v>
      </c>
      <c r="N20">
        <v>75</v>
      </c>
      <c r="O20">
        <v>19</v>
      </c>
      <c r="P20" t="s">
        <v>782</v>
      </c>
      <c r="Q20">
        <v>0</v>
      </c>
      <c r="R20" s="4"/>
      <c r="S20" s="14"/>
    </row>
    <row r="21" spans="1:19" hidden="1" x14ac:dyDescent="0.25">
      <c r="A21" s="22"/>
      <c r="B21" t="s">
        <v>3811</v>
      </c>
      <c r="C21" t="s">
        <v>3779</v>
      </c>
      <c r="D21" s="4" t="s">
        <v>3780</v>
      </c>
      <c r="E21" s="2" t="s">
        <v>3781</v>
      </c>
      <c r="F21" s="2" t="s">
        <v>3782</v>
      </c>
      <c r="G21" t="s">
        <v>3808</v>
      </c>
      <c r="H21" t="s">
        <v>3784</v>
      </c>
      <c r="J21" s="76" t="s">
        <v>3793</v>
      </c>
      <c r="K21" s="101">
        <v>98984156</v>
      </c>
      <c r="L21" t="s">
        <v>3805</v>
      </c>
      <c r="M21" t="s">
        <v>3791</v>
      </c>
      <c r="N21">
        <v>75</v>
      </c>
      <c r="O21">
        <v>20</v>
      </c>
      <c r="P21" t="s">
        <v>782</v>
      </c>
      <c r="Q21">
        <v>0</v>
      </c>
      <c r="R21" s="4"/>
      <c r="S21" s="14"/>
    </row>
    <row r="22" spans="1:19" hidden="1" x14ac:dyDescent="0.25">
      <c r="A22" s="22"/>
      <c r="B22" t="s">
        <v>3812</v>
      </c>
      <c r="C22" t="s">
        <v>3779</v>
      </c>
      <c r="D22" s="4" t="s">
        <v>3780</v>
      </c>
      <c r="E22" s="2" t="s">
        <v>3781</v>
      </c>
      <c r="F22" s="2" t="s">
        <v>3782</v>
      </c>
      <c r="G22" t="s">
        <v>3813</v>
      </c>
      <c r="H22" t="s">
        <v>3784</v>
      </c>
      <c r="I22">
        <v>0</v>
      </c>
      <c r="J22" s="76" t="s">
        <v>3796</v>
      </c>
      <c r="K22" s="101">
        <v>99104504</v>
      </c>
      <c r="L22" s="86" t="s">
        <v>3814</v>
      </c>
      <c r="M22" t="s">
        <v>3787</v>
      </c>
      <c r="N22">
        <v>80</v>
      </c>
      <c r="O22">
        <v>22</v>
      </c>
      <c r="P22" t="s">
        <v>782</v>
      </c>
      <c r="Q22">
        <v>0</v>
      </c>
      <c r="R22" s="4"/>
      <c r="S22" s="14"/>
    </row>
    <row r="23" spans="1:19" hidden="1" x14ac:dyDescent="0.25">
      <c r="A23" s="22"/>
      <c r="B23" t="s">
        <v>3815</v>
      </c>
      <c r="C23" t="s">
        <v>3779</v>
      </c>
      <c r="D23" s="4" t="s">
        <v>3780</v>
      </c>
      <c r="E23" s="2" t="s">
        <v>3781</v>
      </c>
      <c r="F23" s="2" t="s">
        <v>3782</v>
      </c>
      <c r="G23" t="s">
        <v>3813</v>
      </c>
      <c r="H23" t="s">
        <v>3784</v>
      </c>
      <c r="I23">
        <v>0</v>
      </c>
      <c r="J23" s="76" t="s">
        <v>3785</v>
      </c>
      <c r="K23" s="101">
        <v>99104504</v>
      </c>
      <c r="L23" s="86" t="s">
        <v>3814</v>
      </c>
      <c r="M23" t="s">
        <v>3787</v>
      </c>
      <c r="N23">
        <v>80</v>
      </c>
      <c r="O23">
        <v>23</v>
      </c>
      <c r="P23" t="s">
        <v>782</v>
      </c>
      <c r="Q23">
        <v>0</v>
      </c>
      <c r="R23" s="4"/>
      <c r="S23" s="14"/>
    </row>
    <row r="24" spans="1:19" hidden="1" x14ac:dyDescent="0.25">
      <c r="A24" s="22"/>
      <c r="B24" t="s">
        <v>3816</v>
      </c>
      <c r="C24" t="s">
        <v>3779</v>
      </c>
      <c r="D24" s="4" t="s">
        <v>3780</v>
      </c>
      <c r="E24" s="2" t="s">
        <v>3781</v>
      </c>
      <c r="F24" s="2" t="s">
        <v>3782</v>
      </c>
      <c r="G24" t="s">
        <v>3813</v>
      </c>
      <c r="H24" t="s">
        <v>3784</v>
      </c>
      <c r="J24" s="76" t="s">
        <v>3789</v>
      </c>
      <c r="K24" s="101">
        <v>98984158</v>
      </c>
      <c r="L24" t="s">
        <v>3817</v>
      </c>
      <c r="M24" t="s">
        <v>3791</v>
      </c>
      <c r="N24">
        <v>80</v>
      </c>
      <c r="O24">
        <v>25</v>
      </c>
      <c r="P24" t="s">
        <v>782</v>
      </c>
      <c r="Q24">
        <v>0</v>
      </c>
      <c r="R24" s="4"/>
      <c r="S24" s="14"/>
    </row>
    <row r="25" spans="1:19" hidden="1" x14ac:dyDescent="0.25">
      <c r="A25" s="22"/>
      <c r="B25" t="s">
        <v>3818</v>
      </c>
      <c r="C25" t="s">
        <v>3779</v>
      </c>
      <c r="D25" s="4" t="s">
        <v>3780</v>
      </c>
      <c r="E25" s="2" t="s">
        <v>3781</v>
      </c>
      <c r="F25" s="2" t="s">
        <v>3782</v>
      </c>
      <c r="G25" t="s">
        <v>3813</v>
      </c>
      <c r="H25" t="s">
        <v>3784</v>
      </c>
      <c r="J25" s="76" t="s">
        <v>3793</v>
      </c>
      <c r="K25" s="101">
        <v>98984158</v>
      </c>
      <c r="L25" t="s">
        <v>3817</v>
      </c>
      <c r="M25" t="s">
        <v>3791</v>
      </c>
      <c r="N25">
        <v>80</v>
      </c>
      <c r="O25">
        <v>26</v>
      </c>
      <c r="P25" t="s">
        <v>782</v>
      </c>
      <c r="Q25">
        <v>0</v>
      </c>
      <c r="R25" s="4"/>
      <c r="S25" s="14"/>
    </row>
    <row r="26" spans="1:19" hidden="1" x14ac:dyDescent="0.25">
      <c r="A26" s="22"/>
      <c r="B26" t="s">
        <v>3819</v>
      </c>
      <c r="C26" t="s">
        <v>3820</v>
      </c>
      <c r="D26" s="4" t="s">
        <v>3780</v>
      </c>
      <c r="E26" s="2" t="s">
        <v>3781</v>
      </c>
      <c r="F26" s="2" t="s">
        <v>3782</v>
      </c>
      <c r="G26" t="s">
        <v>3801</v>
      </c>
      <c r="H26" t="s">
        <v>3784</v>
      </c>
      <c r="I26">
        <v>0</v>
      </c>
      <c r="J26" s="76" t="s">
        <v>3796</v>
      </c>
      <c r="K26" s="101">
        <v>99104482</v>
      </c>
      <c r="L26" s="86" t="s">
        <v>3821</v>
      </c>
      <c r="M26" t="s">
        <v>3822</v>
      </c>
      <c r="N26">
        <v>60</v>
      </c>
      <c r="O26">
        <v>28</v>
      </c>
      <c r="P26" t="s">
        <v>782</v>
      </c>
      <c r="Q26">
        <v>0</v>
      </c>
      <c r="R26" s="4"/>
      <c r="S26" s="14"/>
    </row>
    <row r="27" spans="1:19" hidden="1" x14ac:dyDescent="0.25">
      <c r="A27" s="22"/>
      <c r="B27" t="s">
        <v>3823</v>
      </c>
      <c r="C27" t="s">
        <v>3820</v>
      </c>
      <c r="D27" s="4" t="s">
        <v>3780</v>
      </c>
      <c r="E27" s="2" t="s">
        <v>3781</v>
      </c>
      <c r="F27" s="2" t="s">
        <v>3782</v>
      </c>
      <c r="G27" t="s">
        <v>3801</v>
      </c>
      <c r="H27" t="s">
        <v>3784</v>
      </c>
      <c r="I27">
        <v>0</v>
      </c>
      <c r="J27" s="76" t="s">
        <v>3785</v>
      </c>
      <c r="K27" s="101">
        <v>99104482</v>
      </c>
      <c r="L27" s="86" t="s">
        <v>3821</v>
      </c>
      <c r="M27" t="s">
        <v>3822</v>
      </c>
      <c r="N27">
        <v>60</v>
      </c>
      <c r="O27">
        <v>29</v>
      </c>
      <c r="P27" t="s">
        <v>782</v>
      </c>
      <c r="Q27">
        <v>0</v>
      </c>
      <c r="R27" s="4"/>
      <c r="S27" s="14"/>
    </row>
    <row r="28" spans="1:19" hidden="1" x14ac:dyDescent="0.25">
      <c r="A28" s="22"/>
      <c r="B28" t="s">
        <v>3824</v>
      </c>
      <c r="C28" t="s">
        <v>3820</v>
      </c>
      <c r="D28" s="4" t="s">
        <v>3780</v>
      </c>
      <c r="E28" s="2" t="s">
        <v>3781</v>
      </c>
      <c r="F28" s="2" t="s">
        <v>3782</v>
      </c>
      <c r="G28" t="s">
        <v>3801</v>
      </c>
      <c r="H28" t="s">
        <v>3784</v>
      </c>
      <c r="J28" s="76" t="s">
        <v>3789</v>
      </c>
      <c r="K28" s="101">
        <v>98984157</v>
      </c>
      <c r="L28" t="s">
        <v>3825</v>
      </c>
      <c r="M28" t="s">
        <v>3826</v>
      </c>
      <c r="N28">
        <v>60</v>
      </c>
      <c r="O28">
        <v>31</v>
      </c>
      <c r="P28" t="s">
        <v>782</v>
      </c>
      <c r="Q28">
        <v>0</v>
      </c>
      <c r="R28" s="4"/>
      <c r="S28" s="14"/>
    </row>
    <row r="29" spans="1:19" hidden="1" x14ac:dyDescent="0.25">
      <c r="A29" s="22"/>
      <c r="B29" t="s">
        <v>3827</v>
      </c>
      <c r="C29" t="s">
        <v>3820</v>
      </c>
      <c r="D29" s="4" t="s">
        <v>3780</v>
      </c>
      <c r="E29" s="2" t="s">
        <v>3781</v>
      </c>
      <c r="F29" s="2" t="s">
        <v>3782</v>
      </c>
      <c r="G29" t="s">
        <v>3801</v>
      </c>
      <c r="H29" t="s">
        <v>3784</v>
      </c>
      <c r="J29" s="76" t="s">
        <v>3793</v>
      </c>
      <c r="K29" s="101">
        <v>98984157</v>
      </c>
      <c r="L29" t="s">
        <v>3825</v>
      </c>
      <c r="M29" t="s">
        <v>3826</v>
      </c>
      <c r="N29">
        <v>60</v>
      </c>
      <c r="O29">
        <v>32</v>
      </c>
      <c r="P29" t="s">
        <v>782</v>
      </c>
      <c r="Q29">
        <v>0</v>
      </c>
      <c r="R29" s="4"/>
      <c r="S29" s="14"/>
    </row>
    <row r="30" spans="1:19" hidden="1" x14ac:dyDescent="0.25">
      <c r="A30" s="22"/>
      <c r="B30" t="s">
        <v>3828</v>
      </c>
      <c r="C30" t="s">
        <v>3820</v>
      </c>
      <c r="D30" s="4" t="s">
        <v>3780</v>
      </c>
      <c r="E30" s="2" t="s">
        <v>3781</v>
      </c>
      <c r="F30" s="2" t="s">
        <v>3782</v>
      </c>
      <c r="G30" t="s">
        <v>3808</v>
      </c>
      <c r="H30" t="s">
        <v>3784</v>
      </c>
      <c r="I30">
        <v>0</v>
      </c>
      <c r="J30" s="76" t="s">
        <v>3796</v>
      </c>
      <c r="K30" s="101">
        <v>99104482</v>
      </c>
      <c r="L30" s="86" t="s">
        <v>3821</v>
      </c>
      <c r="M30" t="s">
        <v>3822</v>
      </c>
      <c r="N30">
        <v>75</v>
      </c>
      <c r="O30">
        <v>34</v>
      </c>
      <c r="P30" t="s">
        <v>782</v>
      </c>
      <c r="Q30">
        <v>0</v>
      </c>
      <c r="R30" s="4"/>
      <c r="S30" s="14"/>
    </row>
    <row r="31" spans="1:19" hidden="1" x14ac:dyDescent="0.25">
      <c r="A31" s="22"/>
      <c r="B31" t="s">
        <v>3829</v>
      </c>
      <c r="C31" t="s">
        <v>3820</v>
      </c>
      <c r="D31" s="4" t="s">
        <v>3780</v>
      </c>
      <c r="E31" s="2" t="s">
        <v>3781</v>
      </c>
      <c r="F31" s="2" t="s">
        <v>3782</v>
      </c>
      <c r="G31" t="s">
        <v>3808</v>
      </c>
      <c r="H31" t="s">
        <v>3784</v>
      </c>
      <c r="I31">
        <v>0</v>
      </c>
      <c r="J31" s="76" t="s">
        <v>3785</v>
      </c>
      <c r="K31" s="101">
        <v>99104482</v>
      </c>
      <c r="L31" s="86" t="s">
        <v>3821</v>
      </c>
      <c r="M31" t="s">
        <v>3822</v>
      </c>
      <c r="N31">
        <v>75</v>
      </c>
      <c r="O31">
        <v>35</v>
      </c>
      <c r="P31" t="s">
        <v>782</v>
      </c>
      <c r="Q31">
        <v>0</v>
      </c>
      <c r="R31" s="4"/>
      <c r="S31" s="14"/>
    </row>
    <row r="32" spans="1:19" hidden="1" x14ac:dyDescent="0.25">
      <c r="A32" s="22"/>
      <c r="B32" t="s">
        <v>3830</v>
      </c>
      <c r="C32" t="s">
        <v>3820</v>
      </c>
      <c r="D32" s="4" t="s">
        <v>3780</v>
      </c>
      <c r="E32" s="2" t="s">
        <v>3781</v>
      </c>
      <c r="F32" s="2" t="s">
        <v>3782</v>
      </c>
      <c r="G32" t="s">
        <v>3808</v>
      </c>
      <c r="H32" t="s">
        <v>3784</v>
      </c>
      <c r="J32" s="76" t="s">
        <v>3789</v>
      </c>
      <c r="K32" s="101">
        <v>98984157</v>
      </c>
      <c r="L32" t="s">
        <v>3825</v>
      </c>
      <c r="M32" t="s">
        <v>3826</v>
      </c>
      <c r="N32">
        <v>75</v>
      </c>
      <c r="O32">
        <v>37</v>
      </c>
      <c r="P32" t="s">
        <v>782</v>
      </c>
      <c r="Q32">
        <v>0</v>
      </c>
      <c r="R32" s="4"/>
      <c r="S32" s="14"/>
    </row>
    <row r="33" spans="1:19" hidden="1" x14ac:dyDescent="0.25">
      <c r="A33" s="22"/>
      <c r="B33" t="s">
        <v>3831</v>
      </c>
      <c r="C33" t="s">
        <v>3820</v>
      </c>
      <c r="D33" s="4" t="s">
        <v>3780</v>
      </c>
      <c r="E33" s="2" t="s">
        <v>3781</v>
      </c>
      <c r="F33" s="2" t="s">
        <v>3782</v>
      </c>
      <c r="G33" t="s">
        <v>3808</v>
      </c>
      <c r="H33" t="s">
        <v>3784</v>
      </c>
      <c r="J33" s="76" t="s">
        <v>3793</v>
      </c>
      <c r="K33" s="101">
        <v>98984157</v>
      </c>
      <c r="L33" t="s">
        <v>3825</v>
      </c>
      <c r="M33" t="s">
        <v>3826</v>
      </c>
      <c r="N33">
        <v>75</v>
      </c>
      <c r="O33">
        <v>38</v>
      </c>
      <c r="P33" t="s">
        <v>782</v>
      </c>
      <c r="Q33">
        <v>0</v>
      </c>
      <c r="R33" s="4"/>
      <c r="S33" s="14"/>
    </row>
    <row r="34" spans="1:19" hidden="1" x14ac:dyDescent="0.25">
      <c r="A34" s="22"/>
      <c r="B34" t="s">
        <v>3832</v>
      </c>
      <c r="C34" t="s">
        <v>3820</v>
      </c>
      <c r="D34" s="4" t="s">
        <v>3780</v>
      </c>
      <c r="E34" s="2" t="s">
        <v>3781</v>
      </c>
      <c r="F34" s="2" t="s">
        <v>3782</v>
      </c>
      <c r="G34" t="s">
        <v>3813</v>
      </c>
      <c r="H34" t="s">
        <v>3784</v>
      </c>
      <c r="I34">
        <v>0</v>
      </c>
      <c r="J34" s="76" t="s">
        <v>3796</v>
      </c>
      <c r="K34" s="101">
        <v>99104505</v>
      </c>
      <c r="L34" s="86" t="s">
        <v>3833</v>
      </c>
      <c r="M34" t="s">
        <v>3822</v>
      </c>
      <c r="N34">
        <v>80</v>
      </c>
      <c r="O34">
        <v>40</v>
      </c>
      <c r="P34" t="s">
        <v>782</v>
      </c>
      <c r="Q34">
        <v>0</v>
      </c>
      <c r="R34" s="4"/>
      <c r="S34" s="14"/>
    </row>
    <row r="35" spans="1:19" hidden="1" x14ac:dyDescent="0.25">
      <c r="A35" s="22"/>
      <c r="B35" t="s">
        <v>3834</v>
      </c>
      <c r="C35" t="s">
        <v>3820</v>
      </c>
      <c r="D35" s="4" t="s">
        <v>3780</v>
      </c>
      <c r="E35" s="2" t="s">
        <v>3781</v>
      </c>
      <c r="F35" s="2" t="s">
        <v>3782</v>
      </c>
      <c r="G35" t="s">
        <v>3813</v>
      </c>
      <c r="H35" t="s">
        <v>3784</v>
      </c>
      <c r="I35">
        <v>0</v>
      </c>
      <c r="J35" s="76" t="s">
        <v>3785</v>
      </c>
      <c r="K35" s="101">
        <v>99104505</v>
      </c>
      <c r="L35" s="86" t="s">
        <v>3833</v>
      </c>
      <c r="M35" t="s">
        <v>3822</v>
      </c>
      <c r="N35">
        <v>80</v>
      </c>
      <c r="O35">
        <v>41</v>
      </c>
      <c r="P35" t="s">
        <v>782</v>
      </c>
      <c r="Q35">
        <v>0</v>
      </c>
      <c r="R35" s="4"/>
      <c r="S35" s="14"/>
    </row>
    <row r="36" spans="1:19" hidden="1" x14ac:dyDescent="0.25">
      <c r="A36" s="22"/>
      <c r="B36" t="s">
        <v>3835</v>
      </c>
      <c r="C36" t="s">
        <v>3820</v>
      </c>
      <c r="D36" s="4" t="s">
        <v>3780</v>
      </c>
      <c r="E36" s="2" t="s">
        <v>3781</v>
      </c>
      <c r="F36" s="2" t="s">
        <v>3782</v>
      </c>
      <c r="G36" t="s">
        <v>3813</v>
      </c>
      <c r="H36" t="s">
        <v>3784</v>
      </c>
      <c r="J36" s="76" t="s">
        <v>3789</v>
      </c>
      <c r="K36" s="101">
        <v>98984159</v>
      </c>
      <c r="L36" t="s">
        <v>3836</v>
      </c>
      <c r="M36" t="s">
        <v>3826</v>
      </c>
      <c r="N36">
        <v>80</v>
      </c>
      <c r="O36">
        <v>43</v>
      </c>
      <c r="P36" t="s">
        <v>782</v>
      </c>
      <c r="Q36">
        <v>0</v>
      </c>
      <c r="R36" s="4"/>
      <c r="S36" s="14"/>
    </row>
    <row r="37" spans="1:19" hidden="1" x14ac:dyDescent="0.25">
      <c r="A37" s="22"/>
      <c r="B37" t="s">
        <v>3837</v>
      </c>
      <c r="C37" t="s">
        <v>3820</v>
      </c>
      <c r="D37" s="4" t="s">
        <v>3780</v>
      </c>
      <c r="E37" s="2" t="s">
        <v>3781</v>
      </c>
      <c r="F37" s="2" t="s">
        <v>3782</v>
      </c>
      <c r="G37" t="s">
        <v>3813</v>
      </c>
      <c r="H37" t="s">
        <v>3784</v>
      </c>
      <c r="J37" s="76" t="s">
        <v>3793</v>
      </c>
      <c r="K37" s="101">
        <v>98984159</v>
      </c>
      <c r="L37" t="s">
        <v>3836</v>
      </c>
      <c r="M37" t="s">
        <v>3826</v>
      </c>
      <c r="N37">
        <v>80</v>
      </c>
      <c r="O37">
        <v>44</v>
      </c>
      <c r="P37" t="s">
        <v>782</v>
      </c>
      <c r="Q37">
        <v>0</v>
      </c>
      <c r="R37" s="4"/>
      <c r="S37" s="14"/>
    </row>
    <row r="38" spans="1:19" hidden="1" x14ac:dyDescent="0.25">
      <c r="A38" s="22"/>
      <c r="B38" t="s">
        <v>3838</v>
      </c>
      <c r="C38" t="s">
        <v>3839</v>
      </c>
      <c r="D38" s="4" t="s">
        <v>3840</v>
      </c>
      <c r="E38" s="2" t="s">
        <v>3781</v>
      </c>
      <c r="F38" s="2" t="s">
        <v>3782</v>
      </c>
      <c r="G38" t="s">
        <v>3808</v>
      </c>
      <c r="H38" t="s">
        <v>3784</v>
      </c>
      <c r="I38">
        <v>0</v>
      </c>
      <c r="J38" s="76" t="s">
        <v>3796</v>
      </c>
      <c r="K38" s="101">
        <v>99104508</v>
      </c>
      <c r="L38" s="86" t="s">
        <v>3841</v>
      </c>
      <c r="M38" t="s">
        <v>3842</v>
      </c>
      <c r="N38">
        <v>165</v>
      </c>
      <c r="O38">
        <v>46</v>
      </c>
      <c r="P38" t="s">
        <v>782</v>
      </c>
      <c r="Q38">
        <v>0</v>
      </c>
      <c r="R38" s="4"/>
      <c r="S38" s="14"/>
    </row>
    <row r="39" spans="1:19" hidden="1" x14ac:dyDescent="0.25">
      <c r="A39" s="22"/>
      <c r="B39" t="s">
        <v>3843</v>
      </c>
      <c r="C39" t="s">
        <v>3839</v>
      </c>
      <c r="D39" s="4" t="s">
        <v>3840</v>
      </c>
      <c r="E39" s="2" t="s">
        <v>3781</v>
      </c>
      <c r="F39" s="2" t="s">
        <v>3782</v>
      </c>
      <c r="G39" t="s">
        <v>3808</v>
      </c>
      <c r="H39" t="s">
        <v>3784</v>
      </c>
      <c r="I39">
        <v>0</v>
      </c>
      <c r="J39" s="76" t="s">
        <v>3785</v>
      </c>
      <c r="K39" s="101">
        <v>99104508</v>
      </c>
      <c r="L39" s="86" t="s">
        <v>3841</v>
      </c>
      <c r="M39" t="s">
        <v>3842</v>
      </c>
      <c r="N39">
        <v>165</v>
      </c>
      <c r="O39">
        <v>47</v>
      </c>
      <c r="P39" t="s">
        <v>782</v>
      </c>
      <c r="Q39">
        <v>0</v>
      </c>
      <c r="R39" s="4"/>
      <c r="S39" s="14"/>
    </row>
    <row r="40" spans="1:19" hidden="1" x14ac:dyDescent="0.25">
      <c r="A40" s="22"/>
      <c r="B40" t="s">
        <v>3844</v>
      </c>
      <c r="C40" t="s">
        <v>3839</v>
      </c>
      <c r="D40" s="4" t="s">
        <v>3840</v>
      </c>
      <c r="E40" s="2" t="s">
        <v>3781</v>
      </c>
      <c r="F40" s="2" t="s">
        <v>3782</v>
      </c>
      <c r="G40" t="s">
        <v>3808</v>
      </c>
      <c r="H40" t="s">
        <v>3784</v>
      </c>
      <c r="J40" s="76" t="s">
        <v>3789</v>
      </c>
      <c r="K40" s="101">
        <v>98984160</v>
      </c>
      <c r="L40" t="s">
        <v>3845</v>
      </c>
      <c r="M40" t="s">
        <v>3846</v>
      </c>
      <c r="N40">
        <v>165</v>
      </c>
      <c r="O40">
        <v>49</v>
      </c>
      <c r="P40" t="s">
        <v>782</v>
      </c>
      <c r="Q40">
        <v>0</v>
      </c>
      <c r="R40" s="4"/>
      <c r="S40" s="14"/>
    </row>
    <row r="41" spans="1:19" hidden="1" x14ac:dyDescent="0.25">
      <c r="A41" s="22"/>
      <c r="B41" t="s">
        <v>3847</v>
      </c>
      <c r="C41" t="s">
        <v>3839</v>
      </c>
      <c r="D41" s="4" t="s">
        <v>3840</v>
      </c>
      <c r="E41" s="2" t="s">
        <v>3781</v>
      </c>
      <c r="F41" s="2" t="s">
        <v>3782</v>
      </c>
      <c r="G41" t="s">
        <v>3808</v>
      </c>
      <c r="H41" t="s">
        <v>3784</v>
      </c>
      <c r="J41" s="76" t="s">
        <v>3793</v>
      </c>
      <c r="K41" s="101">
        <v>98984160</v>
      </c>
      <c r="L41" t="s">
        <v>3845</v>
      </c>
      <c r="M41" t="s">
        <v>3846</v>
      </c>
      <c r="N41">
        <v>165</v>
      </c>
      <c r="O41">
        <v>50</v>
      </c>
      <c r="P41" t="s">
        <v>782</v>
      </c>
      <c r="Q41">
        <v>0</v>
      </c>
      <c r="R41" s="4"/>
      <c r="S41" s="14"/>
    </row>
    <row r="42" spans="1:19" hidden="1" x14ac:dyDescent="0.25">
      <c r="A42" s="22"/>
      <c r="B42" t="s">
        <v>3848</v>
      </c>
      <c r="C42" t="s">
        <v>3839</v>
      </c>
      <c r="D42" s="4" t="s">
        <v>3840</v>
      </c>
      <c r="E42" s="2" t="s">
        <v>3781</v>
      </c>
      <c r="F42" s="2" t="s">
        <v>3782</v>
      </c>
      <c r="G42" t="s">
        <v>3813</v>
      </c>
      <c r="H42" t="s">
        <v>3784</v>
      </c>
      <c r="I42">
        <v>0</v>
      </c>
      <c r="J42" s="76" t="s">
        <v>3796</v>
      </c>
      <c r="K42" s="103">
        <v>99104525</v>
      </c>
      <c r="L42" s="103" t="s">
        <v>3849</v>
      </c>
      <c r="M42" t="s">
        <v>3842</v>
      </c>
      <c r="N42">
        <v>165</v>
      </c>
      <c r="O42">
        <v>52</v>
      </c>
      <c r="P42" t="s">
        <v>782</v>
      </c>
      <c r="Q42">
        <v>0</v>
      </c>
      <c r="R42" s="4"/>
      <c r="S42" s="14"/>
    </row>
    <row r="43" spans="1:19" hidden="1" x14ac:dyDescent="0.25">
      <c r="A43" s="22"/>
      <c r="B43" t="s">
        <v>3850</v>
      </c>
      <c r="C43" t="s">
        <v>3839</v>
      </c>
      <c r="D43" s="4" t="s">
        <v>3840</v>
      </c>
      <c r="E43" s="2" t="s">
        <v>3781</v>
      </c>
      <c r="F43" s="2" t="s">
        <v>3782</v>
      </c>
      <c r="G43" t="s">
        <v>3813</v>
      </c>
      <c r="H43" t="s">
        <v>3784</v>
      </c>
      <c r="I43">
        <v>0</v>
      </c>
      <c r="J43" s="76" t="s">
        <v>3785</v>
      </c>
      <c r="K43" s="103">
        <v>99104525</v>
      </c>
      <c r="L43" s="103" t="s">
        <v>3849</v>
      </c>
      <c r="M43" t="s">
        <v>3842</v>
      </c>
      <c r="N43">
        <v>165</v>
      </c>
      <c r="O43">
        <v>53</v>
      </c>
      <c r="P43" t="s">
        <v>782</v>
      </c>
      <c r="Q43">
        <v>0</v>
      </c>
      <c r="R43" s="4"/>
      <c r="S43" s="14"/>
    </row>
    <row r="44" spans="1:19" hidden="1" x14ac:dyDescent="0.25">
      <c r="A44" s="22"/>
      <c r="B44" t="s">
        <v>3851</v>
      </c>
      <c r="C44" t="s">
        <v>3839</v>
      </c>
      <c r="D44" s="4" t="s">
        <v>3840</v>
      </c>
      <c r="E44" s="2" t="s">
        <v>3781</v>
      </c>
      <c r="F44" s="2" t="s">
        <v>3782</v>
      </c>
      <c r="G44" t="s">
        <v>3813</v>
      </c>
      <c r="H44" t="s">
        <v>3784</v>
      </c>
      <c r="J44" s="76" t="s">
        <v>3789</v>
      </c>
      <c r="K44" s="101">
        <v>98984161</v>
      </c>
      <c r="L44" t="s">
        <v>3852</v>
      </c>
      <c r="M44" t="s">
        <v>3846</v>
      </c>
      <c r="N44">
        <v>165</v>
      </c>
      <c r="O44">
        <v>55</v>
      </c>
      <c r="P44" t="s">
        <v>782</v>
      </c>
      <c r="Q44">
        <v>0</v>
      </c>
      <c r="R44" s="4"/>
      <c r="S44" s="14"/>
    </row>
    <row r="45" spans="1:19" hidden="1" x14ac:dyDescent="0.25">
      <c r="A45" s="22"/>
      <c r="B45" t="s">
        <v>3853</v>
      </c>
      <c r="C45" t="s">
        <v>3839</v>
      </c>
      <c r="D45" s="4" t="s">
        <v>3840</v>
      </c>
      <c r="E45" s="2" t="s">
        <v>3781</v>
      </c>
      <c r="F45" s="2" t="s">
        <v>3782</v>
      </c>
      <c r="G45" t="s">
        <v>3813</v>
      </c>
      <c r="H45" t="s">
        <v>3784</v>
      </c>
      <c r="J45" s="76" t="s">
        <v>3793</v>
      </c>
      <c r="K45" s="101">
        <v>98984161</v>
      </c>
      <c r="L45" t="s">
        <v>3852</v>
      </c>
      <c r="M45" t="s">
        <v>3846</v>
      </c>
      <c r="N45">
        <v>165</v>
      </c>
      <c r="O45">
        <v>56</v>
      </c>
      <c r="P45" t="s">
        <v>782</v>
      </c>
      <c r="Q45">
        <v>0</v>
      </c>
      <c r="R45" s="4"/>
      <c r="S45" s="14"/>
    </row>
    <row r="46" spans="1:19" hidden="1" x14ac:dyDescent="0.25">
      <c r="A46" s="22"/>
      <c r="B46" t="s">
        <v>3854</v>
      </c>
      <c r="C46" t="s">
        <v>3839</v>
      </c>
      <c r="D46" s="4" t="s">
        <v>3840</v>
      </c>
      <c r="E46" s="2" t="s">
        <v>3781</v>
      </c>
      <c r="F46" s="2" t="s">
        <v>3782</v>
      </c>
      <c r="G46" t="s">
        <v>3855</v>
      </c>
      <c r="H46" t="s">
        <v>3784</v>
      </c>
      <c r="I46">
        <v>0</v>
      </c>
      <c r="J46" s="76" t="s">
        <v>3796</v>
      </c>
      <c r="K46" s="103">
        <v>99104527</v>
      </c>
      <c r="L46" s="103" t="s">
        <v>3856</v>
      </c>
      <c r="M46" t="s">
        <v>3842</v>
      </c>
      <c r="N46">
        <v>180</v>
      </c>
      <c r="O46">
        <v>58</v>
      </c>
      <c r="P46" t="s">
        <v>782</v>
      </c>
      <c r="Q46">
        <v>0</v>
      </c>
      <c r="R46" s="4"/>
      <c r="S46" s="14"/>
    </row>
    <row r="47" spans="1:19" hidden="1" x14ac:dyDescent="0.25">
      <c r="A47" s="22"/>
      <c r="B47" t="s">
        <v>3857</v>
      </c>
      <c r="C47" t="s">
        <v>3839</v>
      </c>
      <c r="D47" s="4" t="s">
        <v>3840</v>
      </c>
      <c r="E47" s="2" t="s">
        <v>3781</v>
      </c>
      <c r="F47" s="2" t="s">
        <v>3782</v>
      </c>
      <c r="G47" t="s">
        <v>3855</v>
      </c>
      <c r="H47" t="s">
        <v>3784</v>
      </c>
      <c r="I47">
        <v>0</v>
      </c>
      <c r="J47" s="76" t="s">
        <v>3785</v>
      </c>
      <c r="K47" s="103">
        <v>99104527</v>
      </c>
      <c r="L47" s="103" t="s">
        <v>3856</v>
      </c>
      <c r="M47" t="s">
        <v>3842</v>
      </c>
      <c r="N47">
        <v>180</v>
      </c>
      <c r="O47">
        <v>59</v>
      </c>
      <c r="P47" t="s">
        <v>782</v>
      </c>
      <c r="Q47">
        <v>0</v>
      </c>
      <c r="R47" s="4"/>
      <c r="S47" s="14"/>
    </row>
    <row r="48" spans="1:19" hidden="1" x14ac:dyDescent="0.25">
      <c r="A48" s="22"/>
      <c r="B48" t="s">
        <v>3858</v>
      </c>
      <c r="C48" t="s">
        <v>3839</v>
      </c>
      <c r="D48" s="4" t="s">
        <v>3840</v>
      </c>
      <c r="E48" s="2" t="s">
        <v>3781</v>
      </c>
      <c r="F48" s="2" t="s">
        <v>3782</v>
      </c>
      <c r="G48" t="s">
        <v>3855</v>
      </c>
      <c r="H48" t="s">
        <v>3784</v>
      </c>
      <c r="J48" s="76" t="s">
        <v>3789</v>
      </c>
      <c r="K48" s="101">
        <v>98984162</v>
      </c>
      <c r="L48" t="s">
        <v>3859</v>
      </c>
      <c r="M48" t="s">
        <v>3846</v>
      </c>
      <c r="N48">
        <v>180</v>
      </c>
      <c r="O48">
        <v>61</v>
      </c>
      <c r="P48" t="s">
        <v>782</v>
      </c>
      <c r="Q48">
        <v>0</v>
      </c>
      <c r="R48" s="4"/>
      <c r="S48" s="14"/>
    </row>
    <row r="49" spans="1:19" hidden="1" x14ac:dyDescent="0.25">
      <c r="A49" s="22"/>
      <c r="B49" t="s">
        <v>3860</v>
      </c>
      <c r="C49" t="s">
        <v>3839</v>
      </c>
      <c r="D49" s="4" t="s">
        <v>3840</v>
      </c>
      <c r="E49" s="2" t="s">
        <v>3781</v>
      </c>
      <c r="F49" s="2" t="s">
        <v>3782</v>
      </c>
      <c r="G49" t="s">
        <v>3855</v>
      </c>
      <c r="H49" t="s">
        <v>3784</v>
      </c>
      <c r="J49" s="76" t="s">
        <v>3793</v>
      </c>
      <c r="K49" s="101">
        <v>98984162</v>
      </c>
      <c r="L49" t="s">
        <v>3859</v>
      </c>
      <c r="M49" t="s">
        <v>3846</v>
      </c>
      <c r="N49">
        <v>180</v>
      </c>
      <c r="O49">
        <v>62</v>
      </c>
      <c r="P49" t="s">
        <v>782</v>
      </c>
      <c r="Q49">
        <v>0</v>
      </c>
      <c r="R49" s="4"/>
      <c r="S49" s="14"/>
    </row>
    <row r="50" spans="1:19" hidden="1" x14ac:dyDescent="0.25">
      <c r="A50" s="22"/>
      <c r="B50" t="s">
        <v>3861</v>
      </c>
      <c r="C50" t="s">
        <v>3862</v>
      </c>
      <c r="D50" s="4" t="s">
        <v>3840</v>
      </c>
      <c r="E50" s="2" t="s">
        <v>3781</v>
      </c>
      <c r="F50" s="2" t="s">
        <v>3782</v>
      </c>
      <c r="G50" t="s">
        <v>3863</v>
      </c>
      <c r="H50" t="s">
        <v>3784</v>
      </c>
      <c r="I50">
        <v>0</v>
      </c>
      <c r="J50" s="76" t="s">
        <v>3796</v>
      </c>
      <c r="K50" s="101">
        <v>99104529</v>
      </c>
      <c r="L50" s="86" t="s">
        <v>3864</v>
      </c>
      <c r="M50" t="s">
        <v>3842</v>
      </c>
      <c r="N50">
        <v>195</v>
      </c>
      <c r="O50">
        <v>64</v>
      </c>
      <c r="P50" t="s">
        <v>782</v>
      </c>
      <c r="Q50">
        <v>0</v>
      </c>
      <c r="R50" s="4"/>
      <c r="S50" s="14"/>
    </row>
    <row r="51" spans="1:19" hidden="1" x14ac:dyDescent="0.25">
      <c r="A51" s="22"/>
      <c r="B51" t="s">
        <v>3865</v>
      </c>
      <c r="C51" t="s">
        <v>3862</v>
      </c>
      <c r="D51" s="4" t="s">
        <v>3840</v>
      </c>
      <c r="E51" s="2" t="s">
        <v>3781</v>
      </c>
      <c r="F51" s="2" t="s">
        <v>3782</v>
      </c>
      <c r="G51" t="s">
        <v>3863</v>
      </c>
      <c r="H51" t="s">
        <v>3784</v>
      </c>
      <c r="I51">
        <v>0</v>
      </c>
      <c r="J51" s="76" t="s">
        <v>3785</v>
      </c>
      <c r="K51" s="101">
        <v>99104529</v>
      </c>
      <c r="L51" s="86" t="s">
        <v>3864</v>
      </c>
      <c r="M51" t="s">
        <v>3842</v>
      </c>
      <c r="N51">
        <v>195</v>
      </c>
      <c r="O51">
        <v>65</v>
      </c>
      <c r="P51" t="s">
        <v>782</v>
      </c>
      <c r="Q51">
        <v>0</v>
      </c>
      <c r="R51" s="4"/>
      <c r="S51" s="14"/>
    </row>
    <row r="52" spans="1:19" hidden="1" x14ac:dyDescent="0.25">
      <c r="A52" s="22"/>
      <c r="B52" t="s">
        <v>3866</v>
      </c>
      <c r="C52" t="s">
        <v>3862</v>
      </c>
      <c r="D52" s="4" t="s">
        <v>3840</v>
      </c>
      <c r="E52" s="2" t="s">
        <v>3781</v>
      </c>
      <c r="F52" s="2" t="s">
        <v>3782</v>
      </c>
      <c r="G52" t="s">
        <v>3863</v>
      </c>
      <c r="H52" t="s">
        <v>3784</v>
      </c>
      <c r="J52" s="76" t="s">
        <v>3789</v>
      </c>
      <c r="K52" s="101">
        <v>98984163</v>
      </c>
      <c r="L52" t="s">
        <v>3867</v>
      </c>
      <c r="M52" t="s">
        <v>3846</v>
      </c>
      <c r="N52">
        <v>195</v>
      </c>
      <c r="O52">
        <v>67</v>
      </c>
      <c r="P52" t="s">
        <v>782</v>
      </c>
      <c r="Q52">
        <v>0</v>
      </c>
      <c r="R52" s="4"/>
      <c r="S52" s="14"/>
    </row>
    <row r="53" spans="1:19" hidden="1" x14ac:dyDescent="0.25">
      <c r="A53" s="22"/>
      <c r="B53" t="s">
        <v>3868</v>
      </c>
      <c r="C53" t="s">
        <v>3862</v>
      </c>
      <c r="D53" s="4" t="s">
        <v>3840</v>
      </c>
      <c r="E53" s="2" t="s">
        <v>3781</v>
      </c>
      <c r="F53" s="2" t="s">
        <v>3782</v>
      </c>
      <c r="G53" t="s">
        <v>3863</v>
      </c>
      <c r="H53" t="s">
        <v>3784</v>
      </c>
      <c r="J53" s="76" t="s">
        <v>3793</v>
      </c>
      <c r="K53" s="101">
        <v>98984163</v>
      </c>
      <c r="L53" t="s">
        <v>3867</v>
      </c>
      <c r="M53" t="s">
        <v>3846</v>
      </c>
      <c r="N53">
        <v>195</v>
      </c>
      <c r="O53">
        <v>68</v>
      </c>
      <c r="P53" t="s">
        <v>782</v>
      </c>
      <c r="Q53">
        <v>0</v>
      </c>
      <c r="R53" s="4"/>
      <c r="S53" s="14"/>
    </row>
    <row r="54" spans="1:19" hidden="1" x14ac:dyDescent="0.25">
      <c r="A54" s="22"/>
      <c r="B54" t="s">
        <v>3869</v>
      </c>
      <c r="C54" t="s">
        <v>3839</v>
      </c>
      <c r="D54" s="4" t="s">
        <v>3840</v>
      </c>
      <c r="E54" s="2" t="s">
        <v>3781</v>
      </c>
      <c r="F54" s="2" t="s">
        <v>3782</v>
      </c>
      <c r="G54" t="s">
        <v>3870</v>
      </c>
      <c r="H54" t="s">
        <v>3784</v>
      </c>
      <c r="I54">
        <v>0</v>
      </c>
      <c r="J54" s="76" t="s">
        <v>3796</v>
      </c>
      <c r="K54" s="2">
        <v>96778089</v>
      </c>
      <c r="L54" t="s">
        <v>3871</v>
      </c>
      <c r="M54" t="s">
        <v>3872</v>
      </c>
      <c r="N54">
        <v>250</v>
      </c>
      <c r="O54">
        <v>70</v>
      </c>
      <c r="P54" t="s">
        <v>3873</v>
      </c>
      <c r="Q54">
        <v>56</v>
      </c>
      <c r="R54" s="4"/>
      <c r="S54" s="14"/>
    </row>
    <row r="55" spans="1:19" hidden="1" x14ac:dyDescent="0.25">
      <c r="A55" s="22"/>
      <c r="B55" t="s">
        <v>3874</v>
      </c>
      <c r="C55" t="s">
        <v>3839</v>
      </c>
      <c r="D55" s="4" t="s">
        <v>3840</v>
      </c>
      <c r="E55" s="2" t="s">
        <v>3781</v>
      </c>
      <c r="F55" s="2" t="s">
        <v>3782</v>
      </c>
      <c r="G55" t="s">
        <v>3870</v>
      </c>
      <c r="H55" t="s">
        <v>3784</v>
      </c>
      <c r="I55">
        <v>0</v>
      </c>
      <c r="J55" s="76" t="s">
        <v>3785</v>
      </c>
      <c r="K55" s="2">
        <v>99237941</v>
      </c>
      <c r="L55" t="s">
        <v>3875</v>
      </c>
      <c r="M55" t="s">
        <v>3876</v>
      </c>
      <c r="N55">
        <v>250</v>
      </c>
      <c r="O55">
        <v>71</v>
      </c>
      <c r="P55" t="s">
        <v>3873</v>
      </c>
      <c r="Q55">
        <v>56</v>
      </c>
      <c r="R55" s="4"/>
      <c r="S55" s="14"/>
    </row>
    <row r="56" spans="1:19" hidden="1" x14ac:dyDescent="0.25">
      <c r="A56" s="22"/>
      <c r="B56" t="s">
        <v>3877</v>
      </c>
      <c r="C56" t="s">
        <v>3839</v>
      </c>
      <c r="D56" s="4" t="s">
        <v>3840</v>
      </c>
      <c r="E56" s="2" t="s">
        <v>3781</v>
      </c>
      <c r="F56" s="2" t="s">
        <v>3782</v>
      </c>
      <c r="G56" t="s">
        <v>3870</v>
      </c>
      <c r="H56" t="s">
        <v>3784</v>
      </c>
      <c r="J56" s="76" t="s">
        <v>3789</v>
      </c>
      <c r="K56" s="2">
        <v>96778091</v>
      </c>
      <c r="L56" t="s">
        <v>3878</v>
      </c>
      <c r="M56" t="s">
        <v>3879</v>
      </c>
      <c r="N56">
        <v>250</v>
      </c>
      <c r="O56">
        <v>73</v>
      </c>
      <c r="P56" t="s">
        <v>3873</v>
      </c>
      <c r="Q56">
        <v>56</v>
      </c>
      <c r="R56" s="4"/>
      <c r="S56" s="14"/>
    </row>
    <row r="57" spans="1:19" hidden="1" x14ac:dyDescent="0.25">
      <c r="A57" s="22"/>
      <c r="B57" t="s">
        <v>3880</v>
      </c>
      <c r="C57" t="s">
        <v>3839</v>
      </c>
      <c r="D57" s="4" t="s">
        <v>3840</v>
      </c>
      <c r="E57" s="2" t="s">
        <v>3781</v>
      </c>
      <c r="F57" s="2" t="s">
        <v>3782</v>
      </c>
      <c r="G57" t="s">
        <v>3870</v>
      </c>
      <c r="H57" t="s">
        <v>3784</v>
      </c>
      <c r="J57" s="76" t="s">
        <v>3793</v>
      </c>
      <c r="K57" s="2">
        <v>96778092</v>
      </c>
      <c r="L57" t="s">
        <v>3881</v>
      </c>
      <c r="M57" t="s">
        <v>3882</v>
      </c>
      <c r="N57">
        <v>250</v>
      </c>
      <c r="O57">
        <v>74</v>
      </c>
      <c r="P57" t="s">
        <v>3873</v>
      </c>
      <c r="Q57">
        <v>56</v>
      </c>
      <c r="R57" s="4"/>
      <c r="S57" s="14"/>
    </row>
    <row r="58" spans="1:19" hidden="1" x14ac:dyDescent="0.25">
      <c r="A58" s="22"/>
      <c r="B58" t="s">
        <v>3883</v>
      </c>
      <c r="C58" t="s">
        <v>3839</v>
      </c>
      <c r="D58" s="4" t="s">
        <v>3840</v>
      </c>
      <c r="E58" s="2" t="s">
        <v>3781</v>
      </c>
      <c r="F58" s="2" t="s">
        <v>3782</v>
      </c>
      <c r="G58" t="s">
        <v>3884</v>
      </c>
      <c r="H58" t="s">
        <v>3784</v>
      </c>
      <c r="I58">
        <v>0</v>
      </c>
      <c r="J58" s="76" t="s">
        <v>3796</v>
      </c>
      <c r="K58" s="2">
        <v>96778093</v>
      </c>
      <c r="L58" t="s">
        <v>3885</v>
      </c>
      <c r="M58" t="s">
        <v>3886</v>
      </c>
      <c r="N58">
        <v>275</v>
      </c>
      <c r="O58">
        <v>76</v>
      </c>
      <c r="P58" t="s">
        <v>3873</v>
      </c>
      <c r="Q58">
        <v>56</v>
      </c>
      <c r="R58" s="4"/>
      <c r="S58" s="14"/>
    </row>
    <row r="59" spans="1:19" hidden="1" x14ac:dyDescent="0.25">
      <c r="A59" s="22"/>
      <c r="B59" t="s">
        <v>3887</v>
      </c>
      <c r="C59" t="s">
        <v>3839</v>
      </c>
      <c r="D59" s="4" t="s">
        <v>3840</v>
      </c>
      <c r="E59" s="2" t="s">
        <v>3781</v>
      </c>
      <c r="F59" s="2" t="s">
        <v>3782</v>
      </c>
      <c r="G59" t="s">
        <v>3884</v>
      </c>
      <c r="H59" t="s">
        <v>3784</v>
      </c>
      <c r="I59">
        <v>0</v>
      </c>
      <c r="J59" s="76" t="s">
        <v>3785</v>
      </c>
      <c r="K59" s="2">
        <v>99237973</v>
      </c>
      <c r="L59" t="s">
        <v>3888</v>
      </c>
      <c r="M59" t="s">
        <v>3889</v>
      </c>
      <c r="N59">
        <v>275</v>
      </c>
      <c r="O59">
        <v>77</v>
      </c>
      <c r="P59" t="s">
        <v>3873</v>
      </c>
      <c r="Q59">
        <v>56</v>
      </c>
      <c r="R59" s="4"/>
      <c r="S59" s="14"/>
    </row>
    <row r="60" spans="1:19" hidden="1" x14ac:dyDescent="0.25">
      <c r="A60" s="22"/>
      <c r="B60" t="s">
        <v>3890</v>
      </c>
      <c r="C60" t="s">
        <v>3839</v>
      </c>
      <c r="D60" s="4" t="s">
        <v>3840</v>
      </c>
      <c r="E60" s="2" t="s">
        <v>3781</v>
      </c>
      <c r="F60" s="2" t="s">
        <v>3782</v>
      </c>
      <c r="G60" t="s">
        <v>3884</v>
      </c>
      <c r="H60" t="s">
        <v>3784</v>
      </c>
      <c r="J60" s="76" t="s">
        <v>3789</v>
      </c>
      <c r="K60" s="2">
        <v>96778095</v>
      </c>
      <c r="L60" t="s">
        <v>3891</v>
      </c>
      <c r="M60" t="s">
        <v>3892</v>
      </c>
      <c r="N60">
        <v>275</v>
      </c>
      <c r="O60">
        <v>79</v>
      </c>
      <c r="P60" t="s">
        <v>3873</v>
      </c>
      <c r="Q60">
        <v>56</v>
      </c>
      <c r="R60" s="4"/>
      <c r="S60" s="14"/>
    </row>
    <row r="61" spans="1:19" hidden="1" x14ac:dyDescent="0.25">
      <c r="A61" s="22"/>
      <c r="B61" t="s">
        <v>3893</v>
      </c>
      <c r="C61" t="s">
        <v>3839</v>
      </c>
      <c r="D61" s="4" t="s">
        <v>3840</v>
      </c>
      <c r="E61" s="2" t="s">
        <v>3781</v>
      </c>
      <c r="F61" s="2" t="s">
        <v>3782</v>
      </c>
      <c r="G61" t="s">
        <v>3884</v>
      </c>
      <c r="H61" t="s">
        <v>3784</v>
      </c>
      <c r="J61" s="76" t="s">
        <v>3793</v>
      </c>
      <c r="K61" s="2">
        <v>96778096</v>
      </c>
      <c r="L61" t="s">
        <v>3894</v>
      </c>
      <c r="M61" t="s">
        <v>3895</v>
      </c>
      <c r="N61">
        <v>275</v>
      </c>
      <c r="O61">
        <v>80</v>
      </c>
      <c r="P61" t="s">
        <v>3873</v>
      </c>
      <c r="Q61">
        <v>56</v>
      </c>
      <c r="R61" s="4"/>
      <c r="S61" s="14"/>
    </row>
    <row r="62" spans="1:19" hidden="1" x14ac:dyDescent="0.25">
      <c r="A62" s="22"/>
      <c r="B62" t="s">
        <v>3896</v>
      </c>
      <c r="C62" t="s">
        <v>728</v>
      </c>
      <c r="D62" s="4" t="s">
        <v>3840</v>
      </c>
      <c r="E62" s="2" t="s">
        <v>3781</v>
      </c>
      <c r="F62" s="2" t="s">
        <v>3782</v>
      </c>
      <c r="G62" t="s">
        <v>3813</v>
      </c>
      <c r="H62" t="s">
        <v>3784</v>
      </c>
      <c r="I62">
        <v>0</v>
      </c>
      <c r="J62" s="76" t="s">
        <v>3796</v>
      </c>
      <c r="K62" s="103">
        <v>99104526</v>
      </c>
      <c r="L62" s="103" t="s">
        <v>3897</v>
      </c>
      <c r="M62" t="s">
        <v>3842</v>
      </c>
      <c r="N62">
        <v>165</v>
      </c>
      <c r="O62">
        <v>82</v>
      </c>
      <c r="P62" t="s">
        <v>782</v>
      </c>
      <c r="Q62">
        <v>0</v>
      </c>
      <c r="R62" s="4"/>
      <c r="S62" s="14"/>
    </row>
    <row r="63" spans="1:19" hidden="1" x14ac:dyDescent="0.25">
      <c r="A63" s="22"/>
      <c r="B63" t="s">
        <v>3898</v>
      </c>
      <c r="C63" t="s">
        <v>728</v>
      </c>
      <c r="D63" s="4" t="s">
        <v>3840</v>
      </c>
      <c r="E63" s="2" t="s">
        <v>3781</v>
      </c>
      <c r="F63" s="2" t="s">
        <v>3782</v>
      </c>
      <c r="G63" t="s">
        <v>3813</v>
      </c>
      <c r="H63" t="s">
        <v>3784</v>
      </c>
      <c r="I63">
        <v>0</v>
      </c>
      <c r="J63" s="76" t="s">
        <v>3785</v>
      </c>
      <c r="K63" s="103">
        <v>99104526</v>
      </c>
      <c r="L63" s="103" t="s">
        <v>3897</v>
      </c>
      <c r="M63" t="s">
        <v>3842</v>
      </c>
      <c r="N63">
        <v>165</v>
      </c>
      <c r="O63">
        <v>83</v>
      </c>
      <c r="P63" t="s">
        <v>782</v>
      </c>
      <c r="Q63">
        <v>0</v>
      </c>
      <c r="R63" s="4"/>
      <c r="S63" s="14"/>
    </row>
    <row r="64" spans="1:19" hidden="1" x14ac:dyDescent="0.25">
      <c r="A64" s="22"/>
      <c r="B64" t="s">
        <v>3899</v>
      </c>
      <c r="C64" t="s">
        <v>728</v>
      </c>
      <c r="D64" s="4" t="s">
        <v>3840</v>
      </c>
      <c r="E64" s="2" t="s">
        <v>3781</v>
      </c>
      <c r="F64" s="2" t="s">
        <v>3782</v>
      </c>
      <c r="G64" t="s">
        <v>3813</v>
      </c>
      <c r="H64" t="s">
        <v>3784</v>
      </c>
      <c r="J64" s="76" t="s">
        <v>3789</v>
      </c>
      <c r="K64" s="101">
        <v>99053606</v>
      </c>
      <c r="L64" t="s">
        <v>3900</v>
      </c>
      <c r="M64" t="s">
        <v>3846</v>
      </c>
      <c r="N64">
        <v>165</v>
      </c>
      <c r="O64">
        <v>85</v>
      </c>
      <c r="P64" t="s">
        <v>782</v>
      </c>
      <c r="Q64">
        <v>0</v>
      </c>
      <c r="R64" s="4"/>
      <c r="S64" s="14"/>
    </row>
    <row r="65" spans="1:19" hidden="1" x14ac:dyDescent="0.25">
      <c r="A65" s="22"/>
      <c r="B65" t="s">
        <v>3901</v>
      </c>
      <c r="C65" t="s">
        <v>728</v>
      </c>
      <c r="D65" s="4" t="s">
        <v>3840</v>
      </c>
      <c r="E65" s="2" t="s">
        <v>3781</v>
      </c>
      <c r="F65" s="2" t="s">
        <v>3782</v>
      </c>
      <c r="G65" t="s">
        <v>3813</v>
      </c>
      <c r="H65" t="s">
        <v>3784</v>
      </c>
      <c r="J65" s="76" t="s">
        <v>3793</v>
      </c>
      <c r="K65" s="101">
        <v>99053606</v>
      </c>
      <c r="L65" t="s">
        <v>3900</v>
      </c>
      <c r="M65" t="s">
        <v>3846</v>
      </c>
      <c r="N65">
        <v>165</v>
      </c>
      <c r="O65">
        <v>86</v>
      </c>
      <c r="P65" t="s">
        <v>782</v>
      </c>
      <c r="Q65">
        <v>0</v>
      </c>
      <c r="R65" s="4"/>
      <c r="S65" s="14"/>
    </row>
    <row r="66" spans="1:19" hidden="1" x14ac:dyDescent="0.25">
      <c r="A66" s="22"/>
      <c r="B66" t="s">
        <v>3902</v>
      </c>
      <c r="C66" t="s">
        <v>728</v>
      </c>
      <c r="D66" s="4" t="s">
        <v>3840</v>
      </c>
      <c r="E66" s="2" t="s">
        <v>3781</v>
      </c>
      <c r="F66" s="2" t="s">
        <v>3782</v>
      </c>
      <c r="G66" t="s">
        <v>3855</v>
      </c>
      <c r="H66" t="s">
        <v>3784</v>
      </c>
      <c r="I66">
        <v>0</v>
      </c>
      <c r="J66" s="76" t="s">
        <v>3796</v>
      </c>
      <c r="K66" s="101">
        <v>99104528</v>
      </c>
      <c r="L66" s="86" t="s">
        <v>3903</v>
      </c>
      <c r="M66" t="s">
        <v>3842</v>
      </c>
      <c r="N66">
        <v>180</v>
      </c>
      <c r="O66">
        <v>88</v>
      </c>
      <c r="P66" t="s">
        <v>782</v>
      </c>
      <c r="Q66">
        <v>0</v>
      </c>
      <c r="R66" s="4"/>
      <c r="S66" s="14"/>
    </row>
    <row r="67" spans="1:19" hidden="1" x14ac:dyDescent="0.25">
      <c r="A67" s="22"/>
      <c r="B67" t="s">
        <v>3904</v>
      </c>
      <c r="C67" t="s">
        <v>728</v>
      </c>
      <c r="D67" s="4" t="s">
        <v>3840</v>
      </c>
      <c r="E67" s="2" t="s">
        <v>3781</v>
      </c>
      <c r="F67" s="2" t="s">
        <v>3782</v>
      </c>
      <c r="G67" t="s">
        <v>3855</v>
      </c>
      <c r="H67" t="s">
        <v>3784</v>
      </c>
      <c r="I67">
        <v>0</v>
      </c>
      <c r="J67" s="76" t="s">
        <v>3785</v>
      </c>
      <c r="K67" s="101">
        <v>99104528</v>
      </c>
      <c r="L67" s="86" t="s">
        <v>3903</v>
      </c>
      <c r="M67" t="s">
        <v>3842</v>
      </c>
      <c r="N67">
        <v>180</v>
      </c>
      <c r="O67">
        <v>89</v>
      </c>
      <c r="P67" t="s">
        <v>782</v>
      </c>
      <c r="Q67">
        <v>0</v>
      </c>
      <c r="R67" s="4"/>
      <c r="S67" s="14"/>
    </row>
    <row r="68" spans="1:19" hidden="1" x14ac:dyDescent="0.25">
      <c r="A68" s="22"/>
      <c r="B68" t="s">
        <v>3905</v>
      </c>
      <c r="C68" t="s">
        <v>728</v>
      </c>
      <c r="D68" s="4" t="s">
        <v>3840</v>
      </c>
      <c r="E68" s="2" t="s">
        <v>3781</v>
      </c>
      <c r="F68" s="2" t="s">
        <v>3782</v>
      </c>
      <c r="G68" t="s">
        <v>3855</v>
      </c>
      <c r="H68" t="s">
        <v>3784</v>
      </c>
      <c r="J68" s="76" t="s">
        <v>3789</v>
      </c>
      <c r="K68" s="101">
        <v>99060687</v>
      </c>
      <c r="L68" t="s">
        <v>3906</v>
      </c>
      <c r="M68" t="s">
        <v>3846</v>
      </c>
      <c r="N68">
        <v>180</v>
      </c>
      <c r="O68">
        <v>91</v>
      </c>
      <c r="P68" t="s">
        <v>782</v>
      </c>
      <c r="Q68">
        <v>0</v>
      </c>
      <c r="R68" s="4"/>
      <c r="S68" s="14"/>
    </row>
    <row r="69" spans="1:19" hidden="1" x14ac:dyDescent="0.25">
      <c r="A69" s="22"/>
      <c r="B69" t="s">
        <v>3907</v>
      </c>
      <c r="C69" t="s">
        <v>728</v>
      </c>
      <c r="D69" s="4" t="s">
        <v>3840</v>
      </c>
      <c r="E69" s="2" t="s">
        <v>3781</v>
      </c>
      <c r="F69" s="2" t="s">
        <v>3782</v>
      </c>
      <c r="G69" t="s">
        <v>3855</v>
      </c>
      <c r="H69" t="s">
        <v>3784</v>
      </c>
      <c r="J69" s="76" t="s">
        <v>3793</v>
      </c>
      <c r="K69" s="101">
        <v>99060687</v>
      </c>
      <c r="L69" t="s">
        <v>3906</v>
      </c>
      <c r="M69" t="s">
        <v>3846</v>
      </c>
      <c r="N69">
        <v>180</v>
      </c>
      <c r="O69">
        <v>92</v>
      </c>
      <c r="P69" t="s">
        <v>782</v>
      </c>
      <c r="Q69">
        <v>0</v>
      </c>
      <c r="R69" s="4"/>
      <c r="S69" s="14"/>
    </row>
    <row r="70" spans="1:19" hidden="1" x14ac:dyDescent="0.25">
      <c r="A70" s="22"/>
      <c r="B70" t="s">
        <v>3908</v>
      </c>
      <c r="C70" t="s">
        <v>728</v>
      </c>
      <c r="D70" s="4" t="s">
        <v>3840</v>
      </c>
      <c r="E70" s="2" t="s">
        <v>3781</v>
      </c>
      <c r="F70" s="2" t="s">
        <v>3782</v>
      </c>
      <c r="G70" t="s">
        <v>3863</v>
      </c>
      <c r="H70" t="s">
        <v>3784</v>
      </c>
      <c r="I70">
        <v>0</v>
      </c>
      <c r="J70" s="76" t="s">
        <v>3796</v>
      </c>
      <c r="K70" s="101">
        <v>99104530</v>
      </c>
      <c r="L70" s="86" t="s">
        <v>3909</v>
      </c>
      <c r="M70" t="s">
        <v>3842</v>
      </c>
      <c r="N70">
        <v>195</v>
      </c>
      <c r="O70">
        <v>94</v>
      </c>
      <c r="P70" t="s">
        <v>782</v>
      </c>
      <c r="Q70">
        <v>0</v>
      </c>
      <c r="R70" s="4"/>
      <c r="S70" s="14"/>
    </row>
    <row r="71" spans="1:19" hidden="1" x14ac:dyDescent="0.25">
      <c r="A71" s="22"/>
      <c r="B71" t="s">
        <v>3910</v>
      </c>
      <c r="C71" t="s">
        <v>728</v>
      </c>
      <c r="D71" s="4" t="s">
        <v>3840</v>
      </c>
      <c r="E71" s="2" t="s">
        <v>3781</v>
      </c>
      <c r="F71" s="2" t="s">
        <v>3782</v>
      </c>
      <c r="G71" t="s">
        <v>3863</v>
      </c>
      <c r="H71" t="s">
        <v>3784</v>
      </c>
      <c r="I71">
        <v>0</v>
      </c>
      <c r="J71" s="76" t="s">
        <v>3785</v>
      </c>
      <c r="K71" s="101">
        <v>99104530</v>
      </c>
      <c r="L71" s="86" t="s">
        <v>3909</v>
      </c>
      <c r="M71" t="s">
        <v>3842</v>
      </c>
      <c r="N71">
        <v>195</v>
      </c>
      <c r="O71">
        <v>95</v>
      </c>
      <c r="P71" t="s">
        <v>782</v>
      </c>
      <c r="Q71">
        <v>0</v>
      </c>
      <c r="R71" s="4"/>
      <c r="S71" s="14"/>
    </row>
    <row r="72" spans="1:19" hidden="1" x14ac:dyDescent="0.25">
      <c r="A72" s="22"/>
      <c r="B72" t="s">
        <v>3911</v>
      </c>
      <c r="C72" t="s">
        <v>728</v>
      </c>
      <c r="D72" s="4" t="s">
        <v>3840</v>
      </c>
      <c r="E72" s="2" t="s">
        <v>3781</v>
      </c>
      <c r="F72" s="2" t="s">
        <v>3782</v>
      </c>
      <c r="G72" t="s">
        <v>3863</v>
      </c>
      <c r="H72" t="s">
        <v>3784</v>
      </c>
      <c r="J72" s="76" t="s">
        <v>3789</v>
      </c>
      <c r="K72" s="101">
        <v>99060689</v>
      </c>
      <c r="L72" t="s">
        <v>3912</v>
      </c>
      <c r="M72" t="s">
        <v>3846</v>
      </c>
      <c r="N72">
        <v>195</v>
      </c>
      <c r="O72">
        <v>97</v>
      </c>
      <c r="P72" t="s">
        <v>782</v>
      </c>
      <c r="Q72">
        <v>0</v>
      </c>
      <c r="R72" s="4"/>
      <c r="S72" s="14"/>
    </row>
    <row r="73" spans="1:19" hidden="1" x14ac:dyDescent="0.25">
      <c r="A73" s="22"/>
      <c r="B73" t="s">
        <v>3913</v>
      </c>
      <c r="C73" t="s">
        <v>728</v>
      </c>
      <c r="D73" s="4" t="s">
        <v>3840</v>
      </c>
      <c r="E73" s="2" t="s">
        <v>3781</v>
      </c>
      <c r="F73" s="2" t="s">
        <v>3782</v>
      </c>
      <c r="G73" t="s">
        <v>3863</v>
      </c>
      <c r="H73" t="s">
        <v>3784</v>
      </c>
      <c r="J73" s="76" t="s">
        <v>3793</v>
      </c>
      <c r="K73" s="101">
        <v>99060689</v>
      </c>
      <c r="L73" t="s">
        <v>3912</v>
      </c>
      <c r="M73" t="s">
        <v>3846</v>
      </c>
      <c r="N73">
        <v>195</v>
      </c>
      <c r="O73">
        <v>98</v>
      </c>
      <c r="P73" t="s">
        <v>782</v>
      </c>
      <c r="Q73">
        <v>0</v>
      </c>
      <c r="R73" s="4"/>
      <c r="S73" s="14"/>
    </row>
    <row r="74" spans="1:19" hidden="1" x14ac:dyDescent="0.25">
      <c r="A74" s="22"/>
      <c r="B74" t="s">
        <v>3914</v>
      </c>
      <c r="C74" t="s">
        <v>3915</v>
      </c>
      <c r="D74" s="76" t="s">
        <v>3916</v>
      </c>
      <c r="E74" s="2" t="s">
        <v>3781</v>
      </c>
      <c r="F74" s="2" t="s">
        <v>3782</v>
      </c>
      <c r="G74" t="s">
        <v>3808</v>
      </c>
      <c r="H74" t="s">
        <v>3784</v>
      </c>
      <c r="I74">
        <v>0</v>
      </c>
      <c r="J74" s="76" t="s">
        <v>3796</v>
      </c>
      <c r="K74" s="2">
        <v>96778109</v>
      </c>
      <c r="L74" t="s">
        <v>3917</v>
      </c>
      <c r="M74" t="s">
        <v>3918</v>
      </c>
      <c r="N74">
        <v>190</v>
      </c>
      <c r="O74">
        <v>100</v>
      </c>
      <c r="P74" t="s">
        <v>782</v>
      </c>
      <c r="Q74">
        <v>0</v>
      </c>
      <c r="R74" s="4"/>
      <c r="S74" s="14"/>
    </row>
    <row r="75" spans="1:19" hidden="1" x14ac:dyDescent="0.25">
      <c r="A75" s="22"/>
      <c r="B75" t="s">
        <v>3919</v>
      </c>
      <c r="C75" t="s">
        <v>3915</v>
      </c>
      <c r="D75" s="76" t="s">
        <v>3916</v>
      </c>
      <c r="E75" s="2" t="s">
        <v>3781</v>
      </c>
      <c r="F75" s="2" t="s">
        <v>3782</v>
      </c>
      <c r="G75" t="s">
        <v>3808</v>
      </c>
      <c r="H75" t="s">
        <v>3784</v>
      </c>
      <c r="I75">
        <v>0</v>
      </c>
      <c r="J75" s="76" t="s">
        <v>3785</v>
      </c>
      <c r="K75" s="2">
        <v>96778110</v>
      </c>
      <c r="L75" t="s">
        <v>3920</v>
      </c>
      <c r="M75" t="s">
        <v>3921</v>
      </c>
      <c r="N75">
        <v>190</v>
      </c>
      <c r="O75">
        <v>101</v>
      </c>
      <c r="P75" t="s">
        <v>3922</v>
      </c>
      <c r="Q75">
        <v>21</v>
      </c>
      <c r="R75" s="4"/>
      <c r="S75" s="14"/>
    </row>
    <row r="76" spans="1:19" hidden="1" x14ac:dyDescent="0.25">
      <c r="A76" s="22"/>
      <c r="B76" t="s">
        <v>3923</v>
      </c>
      <c r="C76" t="s">
        <v>3915</v>
      </c>
      <c r="D76" s="76" t="s">
        <v>3916</v>
      </c>
      <c r="E76" s="2" t="s">
        <v>3781</v>
      </c>
      <c r="F76" s="2" t="s">
        <v>3782</v>
      </c>
      <c r="G76" t="s">
        <v>3808</v>
      </c>
      <c r="H76" t="s">
        <v>3784</v>
      </c>
      <c r="J76" s="76" t="s">
        <v>3789</v>
      </c>
      <c r="K76" s="2">
        <v>96778111</v>
      </c>
      <c r="L76" t="s">
        <v>3924</v>
      </c>
      <c r="M76" t="s">
        <v>3925</v>
      </c>
      <c r="N76">
        <v>190</v>
      </c>
      <c r="O76">
        <v>103</v>
      </c>
      <c r="P76" t="s">
        <v>3873</v>
      </c>
      <c r="Q76">
        <v>56</v>
      </c>
      <c r="R76" s="4"/>
      <c r="S76" s="14"/>
    </row>
    <row r="77" spans="1:19" hidden="1" x14ac:dyDescent="0.25">
      <c r="A77" s="22"/>
      <c r="B77" t="s">
        <v>3926</v>
      </c>
      <c r="C77" t="s">
        <v>3915</v>
      </c>
      <c r="D77" s="76" t="s">
        <v>3916</v>
      </c>
      <c r="E77" s="2" t="s">
        <v>3781</v>
      </c>
      <c r="F77" s="2" t="s">
        <v>3782</v>
      </c>
      <c r="G77" t="s">
        <v>3808</v>
      </c>
      <c r="H77" t="s">
        <v>3784</v>
      </c>
      <c r="J77" s="76" t="s">
        <v>3793</v>
      </c>
      <c r="K77" s="2">
        <v>96778112</v>
      </c>
      <c r="L77" t="s">
        <v>3927</v>
      </c>
      <c r="M77" t="s">
        <v>3928</v>
      </c>
      <c r="N77">
        <v>190</v>
      </c>
      <c r="O77">
        <v>104</v>
      </c>
      <c r="P77" t="s">
        <v>3873</v>
      </c>
      <c r="Q77">
        <v>56</v>
      </c>
      <c r="R77" s="4"/>
      <c r="S77" s="14"/>
    </row>
    <row r="78" spans="1:19" hidden="1" x14ac:dyDescent="0.25">
      <c r="A78" s="22"/>
      <c r="B78" t="s">
        <v>3929</v>
      </c>
      <c r="C78" t="s">
        <v>3915</v>
      </c>
      <c r="D78" s="76" t="s">
        <v>3916</v>
      </c>
      <c r="E78" s="2" t="s">
        <v>3781</v>
      </c>
      <c r="F78" s="2" t="s">
        <v>3782</v>
      </c>
      <c r="G78" t="s">
        <v>3930</v>
      </c>
      <c r="H78" t="s">
        <v>3784</v>
      </c>
      <c r="I78">
        <v>0</v>
      </c>
      <c r="J78" s="76" t="s">
        <v>3796</v>
      </c>
      <c r="K78" s="2">
        <v>96778113</v>
      </c>
      <c r="L78" t="s">
        <v>3931</v>
      </c>
      <c r="M78" t="s">
        <v>3932</v>
      </c>
      <c r="N78">
        <v>190</v>
      </c>
      <c r="O78">
        <v>106</v>
      </c>
      <c r="P78" t="s">
        <v>782</v>
      </c>
      <c r="Q78">
        <v>0</v>
      </c>
      <c r="R78" s="4"/>
      <c r="S78" s="14"/>
    </row>
    <row r="79" spans="1:19" hidden="1" x14ac:dyDescent="0.25">
      <c r="A79" s="22"/>
      <c r="B79" t="s">
        <v>3933</v>
      </c>
      <c r="C79" t="s">
        <v>3915</v>
      </c>
      <c r="D79" s="76" t="s">
        <v>3916</v>
      </c>
      <c r="E79" s="2" t="s">
        <v>3781</v>
      </c>
      <c r="F79" s="2" t="s">
        <v>3782</v>
      </c>
      <c r="G79" t="s">
        <v>3930</v>
      </c>
      <c r="H79" t="s">
        <v>3784</v>
      </c>
      <c r="I79">
        <v>0</v>
      </c>
      <c r="J79" s="76" t="s">
        <v>3785</v>
      </c>
      <c r="K79" s="2">
        <v>96778114</v>
      </c>
      <c r="L79" t="s">
        <v>3934</v>
      </c>
      <c r="M79" t="s">
        <v>3935</v>
      </c>
      <c r="N79">
        <v>190</v>
      </c>
      <c r="O79">
        <v>107</v>
      </c>
      <c r="P79" t="s">
        <v>3922</v>
      </c>
      <c r="Q79">
        <v>21</v>
      </c>
      <c r="R79" s="4"/>
      <c r="S79" s="14"/>
    </row>
    <row r="80" spans="1:19" hidden="1" x14ac:dyDescent="0.25">
      <c r="A80" s="22"/>
      <c r="B80" t="s">
        <v>3936</v>
      </c>
      <c r="C80" t="s">
        <v>3915</v>
      </c>
      <c r="D80" s="76" t="s">
        <v>3916</v>
      </c>
      <c r="E80" s="2" t="s">
        <v>3781</v>
      </c>
      <c r="F80" s="2" t="s">
        <v>3782</v>
      </c>
      <c r="G80" t="s">
        <v>3930</v>
      </c>
      <c r="H80" t="s">
        <v>3784</v>
      </c>
      <c r="J80" s="76" t="s">
        <v>3789</v>
      </c>
      <c r="K80" s="2">
        <v>96778115</v>
      </c>
      <c r="L80" t="s">
        <v>3937</v>
      </c>
      <c r="M80" t="s">
        <v>3938</v>
      </c>
      <c r="N80">
        <v>190</v>
      </c>
      <c r="O80">
        <v>109</v>
      </c>
      <c r="P80" t="s">
        <v>3873</v>
      </c>
      <c r="Q80">
        <v>56</v>
      </c>
      <c r="R80" s="4"/>
      <c r="S80" s="14"/>
    </row>
    <row r="81" spans="1:19" hidden="1" x14ac:dyDescent="0.25">
      <c r="A81" s="22"/>
      <c r="B81" t="s">
        <v>3939</v>
      </c>
      <c r="C81" t="s">
        <v>3915</v>
      </c>
      <c r="D81" s="76" t="s">
        <v>3916</v>
      </c>
      <c r="E81" s="2" t="s">
        <v>3781</v>
      </c>
      <c r="F81" s="2" t="s">
        <v>3782</v>
      </c>
      <c r="G81" t="s">
        <v>3930</v>
      </c>
      <c r="H81" t="s">
        <v>3784</v>
      </c>
      <c r="J81" s="76" t="s">
        <v>3793</v>
      </c>
      <c r="K81" s="2">
        <v>96778116</v>
      </c>
      <c r="L81" t="s">
        <v>3940</v>
      </c>
      <c r="M81" t="s">
        <v>3941</v>
      </c>
      <c r="N81">
        <v>190</v>
      </c>
      <c r="O81">
        <v>110</v>
      </c>
      <c r="P81" t="s">
        <v>3873</v>
      </c>
      <c r="Q81">
        <v>56</v>
      </c>
      <c r="R81" s="4"/>
      <c r="S81" s="14"/>
    </row>
    <row r="82" spans="1:19" hidden="1" x14ac:dyDescent="0.25">
      <c r="A82" s="22"/>
      <c r="B82" t="s">
        <v>3942</v>
      </c>
      <c r="C82" t="s">
        <v>3915</v>
      </c>
      <c r="D82" s="76" t="s">
        <v>3916</v>
      </c>
      <c r="E82" s="2" t="s">
        <v>3781</v>
      </c>
      <c r="F82" s="2" t="s">
        <v>3782</v>
      </c>
      <c r="G82" t="s">
        <v>3943</v>
      </c>
      <c r="H82" t="s">
        <v>3784</v>
      </c>
      <c r="I82">
        <v>0</v>
      </c>
      <c r="J82" s="76" t="s">
        <v>3796</v>
      </c>
      <c r="K82" s="2">
        <v>96778117</v>
      </c>
      <c r="L82" t="s">
        <v>3944</v>
      </c>
      <c r="M82" t="s">
        <v>3945</v>
      </c>
      <c r="N82">
        <v>210</v>
      </c>
      <c r="O82">
        <v>112</v>
      </c>
      <c r="P82" t="s">
        <v>782</v>
      </c>
      <c r="Q82">
        <v>0</v>
      </c>
      <c r="R82" s="4"/>
      <c r="S82" s="14"/>
    </row>
    <row r="83" spans="1:19" hidden="1" x14ac:dyDescent="0.25">
      <c r="A83" s="22"/>
      <c r="B83" t="s">
        <v>3946</v>
      </c>
      <c r="C83" t="s">
        <v>3915</v>
      </c>
      <c r="D83" s="76" t="s">
        <v>3916</v>
      </c>
      <c r="E83" s="2" t="s">
        <v>3781</v>
      </c>
      <c r="F83" s="2" t="s">
        <v>3782</v>
      </c>
      <c r="G83" t="s">
        <v>3943</v>
      </c>
      <c r="H83" t="s">
        <v>3784</v>
      </c>
      <c r="I83">
        <v>0</v>
      </c>
      <c r="J83" s="76" t="s">
        <v>3785</v>
      </c>
      <c r="K83" s="2">
        <v>96778118</v>
      </c>
      <c r="L83" t="s">
        <v>3947</v>
      </c>
      <c r="M83" t="s">
        <v>3948</v>
      </c>
      <c r="N83">
        <v>210</v>
      </c>
      <c r="O83">
        <v>113</v>
      </c>
      <c r="P83" t="s">
        <v>3922</v>
      </c>
      <c r="Q83">
        <v>21</v>
      </c>
      <c r="R83" s="4"/>
      <c r="S83" s="14"/>
    </row>
    <row r="84" spans="1:19" hidden="1" x14ac:dyDescent="0.25">
      <c r="A84" s="22"/>
      <c r="B84" t="s">
        <v>3949</v>
      </c>
      <c r="C84" t="s">
        <v>3915</v>
      </c>
      <c r="D84" s="76" t="s">
        <v>3916</v>
      </c>
      <c r="E84" s="2" t="s">
        <v>3781</v>
      </c>
      <c r="F84" s="2" t="s">
        <v>3782</v>
      </c>
      <c r="G84" t="s">
        <v>3943</v>
      </c>
      <c r="H84" t="s">
        <v>3784</v>
      </c>
      <c r="J84" s="76" t="s">
        <v>3789</v>
      </c>
      <c r="K84" s="2">
        <v>96778119</v>
      </c>
      <c r="L84" t="s">
        <v>3950</v>
      </c>
      <c r="M84" t="s">
        <v>3951</v>
      </c>
      <c r="N84">
        <v>210</v>
      </c>
      <c r="O84">
        <v>115</v>
      </c>
      <c r="P84" t="s">
        <v>3873</v>
      </c>
      <c r="Q84">
        <v>56</v>
      </c>
      <c r="R84" s="4"/>
      <c r="S84" s="14"/>
    </row>
    <row r="85" spans="1:19" hidden="1" x14ac:dyDescent="0.25">
      <c r="A85" s="22"/>
      <c r="B85" t="s">
        <v>3952</v>
      </c>
      <c r="C85" t="s">
        <v>3915</v>
      </c>
      <c r="D85" s="76" t="s">
        <v>3916</v>
      </c>
      <c r="E85" s="2" t="s">
        <v>3781</v>
      </c>
      <c r="F85" s="2" t="s">
        <v>3782</v>
      </c>
      <c r="G85" t="s">
        <v>3943</v>
      </c>
      <c r="H85" t="s">
        <v>3784</v>
      </c>
      <c r="J85" s="76" t="s">
        <v>3793</v>
      </c>
      <c r="K85" s="2">
        <v>96778120</v>
      </c>
      <c r="L85" t="s">
        <v>3953</v>
      </c>
      <c r="M85" t="s">
        <v>3954</v>
      </c>
      <c r="N85">
        <v>210</v>
      </c>
      <c r="O85">
        <v>116</v>
      </c>
      <c r="P85" t="s">
        <v>3873</v>
      </c>
      <c r="Q85">
        <v>56</v>
      </c>
      <c r="R85" s="4"/>
      <c r="S85" s="14"/>
    </row>
    <row r="86" spans="1:19" hidden="1" x14ac:dyDescent="0.25">
      <c r="A86" s="22"/>
      <c r="B86" t="s">
        <v>3955</v>
      </c>
      <c r="C86" t="s">
        <v>3915</v>
      </c>
      <c r="D86" s="76" t="s">
        <v>3916</v>
      </c>
      <c r="E86" s="2" t="s">
        <v>3781</v>
      </c>
      <c r="F86" s="2" t="s">
        <v>3782</v>
      </c>
      <c r="G86" t="s">
        <v>3956</v>
      </c>
      <c r="H86" t="s">
        <v>3784</v>
      </c>
      <c r="I86">
        <v>0</v>
      </c>
      <c r="J86" s="76" t="s">
        <v>3796</v>
      </c>
      <c r="K86" s="2">
        <v>96778121</v>
      </c>
      <c r="L86" t="s">
        <v>3957</v>
      </c>
      <c r="M86" t="s">
        <v>3958</v>
      </c>
      <c r="N86">
        <v>210</v>
      </c>
      <c r="O86">
        <v>118</v>
      </c>
      <c r="P86" t="s">
        <v>782</v>
      </c>
      <c r="Q86">
        <v>0</v>
      </c>
      <c r="R86" s="4"/>
      <c r="S86" s="14"/>
    </row>
    <row r="87" spans="1:19" hidden="1" x14ac:dyDescent="0.25">
      <c r="A87" s="22"/>
      <c r="B87" t="s">
        <v>3959</v>
      </c>
      <c r="C87" t="s">
        <v>3915</v>
      </c>
      <c r="D87" s="76" t="s">
        <v>3916</v>
      </c>
      <c r="E87" s="2" t="s">
        <v>3781</v>
      </c>
      <c r="F87" s="2" t="s">
        <v>3782</v>
      </c>
      <c r="G87" t="s">
        <v>3956</v>
      </c>
      <c r="H87" t="s">
        <v>3784</v>
      </c>
      <c r="I87">
        <v>0</v>
      </c>
      <c r="J87" s="76" t="s">
        <v>3785</v>
      </c>
      <c r="K87" s="2">
        <v>96778122</v>
      </c>
      <c r="L87" t="s">
        <v>3960</v>
      </c>
      <c r="M87" t="s">
        <v>3961</v>
      </c>
      <c r="N87">
        <v>210</v>
      </c>
      <c r="O87">
        <v>119</v>
      </c>
      <c r="P87" t="s">
        <v>3922</v>
      </c>
      <c r="Q87">
        <v>21</v>
      </c>
      <c r="R87" s="4"/>
      <c r="S87" s="14"/>
    </row>
    <row r="88" spans="1:19" hidden="1" x14ac:dyDescent="0.25">
      <c r="A88" s="22"/>
      <c r="B88" t="s">
        <v>3962</v>
      </c>
      <c r="C88" t="s">
        <v>3915</v>
      </c>
      <c r="D88" s="76" t="s">
        <v>3916</v>
      </c>
      <c r="E88" s="2" t="s">
        <v>3781</v>
      </c>
      <c r="F88" s="2" t="s">
        <v>3782</v>
      </c>
      <c r="G88" t="s">
        <v>3956</v>
      </c>
      <c r="H88" t="s">
        <v>3784</v>
      </c>
      <c r="J88" s="76" t="s">
        <v>3789</v>
      </c>
      <c r="K88" s="2">
        <v>96778123</v>
      </c>
      <c r="L88" t="s">
        <v>3963</v>
      </c>
      <c r="M88" t="s">
        <v>3964</v>
      </c>
      <c r="N88">
        <v>210</v>
      </c>
      <c r="O88">
        <v>121</v>
      </c>
      <c r="P88" t="s">
        <v>3873</v>
      </c>
      <c r="Q88">
        <v>56</v>
      </c>
      <c r="R88" s="4"/>
      <c r="S88" s="14"/>
    </row>
    <row r="89" spans="1:19" hidden="1" x14ac:dyDescent="0.25">
      <c r="A89" s="22"/>
      <c r="B89" t="s">
        <v>3965</v>
      </c>
      <c r="C89" t="s">
        <v>3915</v>
      </c>
      <c r="D89" s="76" t="s">
        <v>3916</v>
      </c>
      <c r="E89" s="2" t="s">
        <v>3781</v>
      </c>
      <c r="F89" s="2" t="s">
        <v>3782</v>
      </c>
      <c r="G89" t="s">
        <v>3956</v>
      </c>
      <c r="H89" t="s">
        <v>3784</v>
      </c>
      <c r="J89" s="76" t="s">
        <v>3793</v>
      </c>
      <c r="K89" s="2">
        <v>96778124</v>
      </c>
      <c r="L89" t="s">
        <v>3966</v>
      </c>
      <c r="M89" t="s">
        <v>3967</v>
      </c>
      <c r="N89">
        <v>210</v>
      </c>
      <c r="O89">
        <v>122</v>
      </c>
      <c r="P89" t="s">
        <v>3873</v>
      </c>
      <c r="Q89">
        <v>56</v>
      </c>
      <c r="R89" s="4"/>
      <c r="S89" s="14"/>
    </row>
    <row r="90" spans="1:19" hidden="1" x14ac:dyDescent="0.25">
      <c r="A90" s="22"/>
      <c r="B90" t="s">
        <v>3968</v>
      </c>
      <c r="C90" t="s">
        <v>3915</v>
      </c>
      <c r="D90" s="76" t="s">
        <v>3916</v>
      </c>
      <c r="E90" s="2" t="s">
        <v>3781</v>
      </c>
      <c r="F90" s="2" t="s">
        <v>3782</v>
      </c>
      <c r="G90" t="s">
        <v>3969</v>
      </c>
      <c r="H90" t="s">
        <v>3784</v>
      </c>
      <c r="I90">
        <v>0</v>
      </c>
      <c r="J90" s="76" t="s">
        <v>3796</v>
      </c>
      <c r="K90" s="2">
        <v>96778125</v>
      </c>
      <c r="L90" t="s">
        <v>3970</v>
      </c>
      <c r="M90" t="s">
        <v>3971</v>
      </c>
      <c r="N90">
        <v>265</v>
      </c>
      <c r="O90">
        <v>124</v>
      </c>
      <c r="P90" t="s">
        <v>782</v>
      </c>
      <c r="Q90">
        <v>0</v>
      </c>
      <c r="R90" s="4"/>
      <c r="S90" s="14"/>
    </row>
    <row r="91" spans="1:19" hidden="1" x14ac:dyDescent="0.25">
      <c r="A91" s="22"/>
      <c r="B91" t="s">
        <v>3972</v>
      </c>
      <c r="C91" t="s">
        <v>3915</v>
      </c>
      <c r="D91" s="76" t="s">
        <v>3916</v>
      </c>
      <c r="E91" s="2" t="s">
        <v>3781</v>
      </c>
      <c r="F91" s="2" t="s">
        <v>3782</v>
      </c>
      <c r="G91" t="s">
        <v>3969</v>
      </c>
      <c r="H91" t="s">
        <v>3784</v>
      </c>
      <c r="I91">
        <v>0</v>
      </c>
      <c r="J91" s="76" t="s">
        <v>3785</v>
      </c>
      <c r="K91" s="2">
        <v>96778126</v>
      </c>
      <c r="L91" t="s">
        <v>3973</v>
      </c>
      <c r="M91" t="s">
        <v>3974</v>
      </c>
      <c r="N91">
        <v>265</v>
      </c>
      <c r="O91">
        <v>125</v>
      </c>
      <c r="P91" t="s">
        <v>3922</v>
      </c>
      <c r="Q91">
        <v>21</v>
      </c>
      <c r="R91" s="4"/>
      <c r="S91" s="14"/>
    </row>
    <row r="92" spans="1:19" hidden="1" x14ac:dyDescent="0.25">
      <c r="A92" s="22"/>
      <c r="B92" t="s">
        <v>3975</v>
      </c>
      <c r="C92" t="s">
        <v>3915</v>
      </c>
      <c r="D92" s="76" t="s">
        <v>3916</v>
      </c>
      <c r="E92" s="2" t="s">
        <v>3781</v>
      </c>
      <c r="F92" s="2" t="s">
        <v>3782</v>
      </c>
      <c r="G92" t="s">
        <v>3969</v>
      </c>
      <c r="H92" t="s">
        <v>3784</v>
      </c>
      <c r="J92" s="76" t="s">
        <v>3789</v>
      </c>
      <c r="K92" s="2">
        <v>96778127</v>
      </c>
      <c r="L92" t="s">
        <v>3976</v>
      </c>
      <c r="M92" t="s">
        <v>3977</v>
      </c>
      <c r="N92">
        <v>265</v>
      </c>
      <c r="O92">
        <v>127</v>
      </c>
      <c r="P92" t="s">
        <v>3873</v>
      </c>
      <c r="Q92">
        <v>56</v>
      </c>
      <c r="R92" s="4"/>
      <c r="S92" s="14"/>
    </row>
    <row r="93" spans="1:19" hidden="1" x14ac:dyDescent="0.25">
      <c r="A93" s="22"/>
      <c r="B93" t="s">
        <v>3978</v>
      </c>
      <c r="C93" t="s">
        <v>3915</v>
      </c>
      <c r="D93" s="76" t="s">
        <v>3916</v>
      </c>
      <c r="E93" s="2" t="s">
        <v>3781</v>
      </c>
      <c r="F93" s="2" t="s">
        <v>3782</v>
      </c>
      <c r="G93" t="s">
        <v>3969</v>
      </c>
      <c r="H93" t="s">
        <v>3784</v>
      </c>
      <c r="J93" s="76" t="s">
        <v>3793</v>
      </c>
      <c r="K93" s="2">
        <v>96778128</v>
      </c>
      <c r="L93" t="s">
        <v>3979</v>
      </c>
      <c r="M93" t="s">
        <v>3980</v>
      </c>
      <c r="N93">
        <v>265</v>
      </c>
      <c r="O93">
        <v>128</v>
      </c>
      <c r="P93" t="s">
        <v>3873</v>
      </c>
      <c r="Q93">
        <v>56</v>
      </c>
      <c r="R93" s="4"/>
      <c r="S93" s="14"/>
    </row>
    <row r="94" spans="1:19" hidden="1" x14ac:dyDescent="0.25">
      <c r="A94" s="22"/>
      <c r="B94" t="s">
        <v>3981</v>
      </c>
      <c r="C94" t="s">
        <v>3915</v>
      </c>
      <c r="D94" s="76" t="s">
        <v>3916</v>
      </c>
      <c r="E94" s="2" t="s">
        <v>3781</v>
      </c>
      <c r="F94" s="2" t="s">
        <v>3782</v>
      </c>
      <c r="G94" t="s">
        <v>3982</v>
      </c>
      <c r="H94" t="s">
        <v>3784</v>
      </c>
      <c r="I94">
        <v>0</v>
      </c>
      <c r="J94" s="76" t="s">
        <v>3796</v>
      </c>
      <c r="K94" s="2">
        <v>96778129</v>
      </c>
      <c r="L94" t="s">
        <v>3983</v>
      </c>
      <c r="M94" t="s">
        <v>3984</v>
      </c>
      <c r="N94">
        <v>265</v>
      </c>
      <c r="O94">
        <v>130</v>
      </c>
      <c r="P94" t="s">
        <v>782</v>
      </c>
      <c r="Q94">
        <v>0</v>
      </c>
      <c r="R94" s="4"/>
      <c r="S94" s="14"/>
    </row>
    <row r="95" spans="1:19" hidden="1" x14ac:dyDescent="0.25">
      <c r="A95" s="22"/>
      <c r="B95" t="s">
        <v>3985</v>
      </c>
      <c r="C95" t="s">
        <v>3915</v>
      </c>
      <c r="D95" s="76" t="s">
        <v>3916</v>
      </c>
      <c r="E95" s="2" t="s">
        <v>3781</v>
      </c>
      <c r="F95" s="2" t="s">
        <v>3782</v>
      </c>
      <c r="G95" t="s">
        <v>3982</v>
      </c>
      <c r="H95" t="s">
        <v>3784</v>
      </c>
      <c r="I95">
        <v>0</v>
      </c>
      <c r="J95" s="76" t="s">
        <v>3785</v>
      </c>
      <c r="K95" s="2">
        <v>96778130</v>
      </c>
      <c r="L95" t="s">
        <v>3986</v>
      </c>
      <c r="M95" t="s">
        <v>3987</v>
      </c>
      <c r="N95">
        <v>265</v>
      </c>
      <c r="O95">
        <v>131</v>
      </c>
      <c r="P95" t="s">
        <v>3922</v>
      </c>
      <c r="Q95">
        <v>21</v>
      </c>
      <c r="R95" s="4"/>
      <c r="S95" s="14"/>
    </row>
    <row r="96" spans="1:19" hidden="1" x14ac:dyDescent="0.25">
      <c r="A96" s="22"/>
      <c r="B96" t="s">
        <v>3988</v>
      </c>
      <c r="C96" t="s">
        <v>3915</v>
      </c>
      <c r="D96" s="76" t="s">
        <v>3916</v>
      </c>
      <c r="E96" s="2" t="s">
        <v>3781</v>
      </c>
      <c r="F96" s="2" t="s">
        <v>3782</v>
      </c>
      <c r="G96" t="s">
        <v>3982</v>
      </c>
      <c r="H96" t="s">
        <v>3784</v>
      </c>
      <c r="J96" s="76" t="s">
        <v>3789</v>
      </c>
      <c r="K96" s="2">
        <v>96778131</v>
      </c>
      <c r="L96" t="s">
        <v>3989</v>
      </c>
      <c r="M96" t="s">
        <v>3990</v>
      </c>
      <c r="N96">
        <v>265</v>
      </c>
      <c r="O96">
        <v>133</v>
      </c>
      <c r="P96" t="s">
        <v>3873</v>
      </c>
      <c r="Q96">
        <v>56</v>
      </c>
      <c r="R96" s="4"/>
      <c r="S96" s="14"/>
    </row>
    <row r="97" spans="1:19" hidden="1" x14ac:dyDescent="0.25">
      <c r="A97" s="22"/>
      <c r="B97" t="s">
        <v>3991</v>
      </c>
      <c r="C97" t="s">
        <v>3915</v>
      </c>
      <c r="D97" s="76" t="s">
        <v>3916</v>
      </c>
      <c r="E97" s="2" t="s">
        <v>3781</v>
      </c>
      <c r="F97" s="2" t="s">
        <v>3782</v>
      </c>
      <c r="G97" t="s">
        <v>3982</v>
      </c>
      <c r="H97" t="s">
        <v>3784</v>
      </c>
      <c r="J97" s="76" t="s">
        <v>3793</v>
      </c>
      <c r="K97" s="2">
        <v>96778132</v>
      </c>
      <c r="L97" t="s">
        <v>3992</v>
      </c>
      <c r="M97" t="s">
        <v>3993</v>
      </c>
      <c r="N97">
        <v>265</v>
      </c>
      <c r="O97">
        <v>134</v>
      </c>
      <c r="P97" t="s">
        <v>3873</v>
      </c>
      <c r="Q97">
        <v>56</v>
      </c>
      <c r="R97" s="4"/>
      <c r="S97" s="14"/>
    </row>
    <row r="98" spans="1:19" hidden="1" x14ac:dyDescent="0.25">
      <c r="A98" s="22"/>
      <c r="B98" s="4" t="s">
        <v>3994</v>
      </c>
      <c r="C98" t="s">
        <v>3915</v>
      </c>
      <c r="D98" s="76" t="s">
        <v>3916</v>
      </c>
      <c r="E98" s="2" t="s">
        <v>3781</v>
      </c>
      <c r="F98" s="2" t="s">
        <v>3782</v>
      </c>
      <c r="G98" t="s">
        <v>3995</v>
      </c>
      <c r="H98" t="s">
        <v>3784</v>
      </c>
      <c r="I98">
        <v>0</v>
      </c>
      <c r="J98" s="76" t="s">
        <v>3796</v>
      </c>
      <c r="K98" s="2">
        <v>99230599</v>
      </c>
      <c r="L98" t="s">
        <v>3996</v>
      </c>
      <c r="M98" t="s">
        <v>3997</v>
      </c>
      <c r="N98">
        <v>255</v>
      </c>
      <c r="O98">
        <v>136</v>
      </c>
      <c r="P98" t="s">
        <v>3922</v>
      </c>
      <c r="Q98">
        <v>21</v>
      </c>
      <c r="R98" s="4"/>
      <c r="S98" s="14"/>
    </row>
    <row r="99" spans="1:19" hidden="1" x14ac:dyDescent="0.25">
      <c r="A99" s="22"/>
      <c r="B99" t="s">
        <v>3998</v>
      </c>
      <c r="C99" t="s">
        <v>3915</v>
      </c>
      <c r="D99" s="76" t="s">
        <v>3916</v>
      </c>
      <c r="E99" s="2" t="s">
        <v>3781</v>
      </c>
      <c r="F99" s="2" t="s">
        <v>3782</v>
      </c>
      <c r="G99" t="s">
        <v>3995</v>
      </c>
      <c r="H99" t="s">
        <v>3784</v>
      </c>
      <c r="I99">
        <v>0</v>
      </c>
      <c r="J99" s="76" t="s">
        <v>3785</v>
      </c>
      <c r="K99" s="2">
        <v>99230599</v>
      </c>
      <c r="L99" t="s">
        <v>3999</v>
      </c>
      <c r="M99" t="s">
        <v>4000</v>
      </c>
      <c r="N99">
        <v>255</v>
      </c>
      <c r="O99">
        <v>137</v>
      </c>
      <c r="P99" s="4" t="s">
        <v>3922</v>
      </c>
      <c r="Q99">
        <v>21</v>
      </c>
      <c r="R99" s="4"/>
      <c r="S99" s="14"/>
    </row>
    <row r="100" spans="1:19" hidden="1" x14ac:dyDescent="0.25">
      <c r="A100" s="22"/>
      <c r="B100" t="s">
        <v>4001</v>
      </c>
      <c r="C100" t="s">
        <v>3915</v>
      </c>
      <c r="D100" s="76" t="s">
        <v>3916</v>
      </c>
      <c r="E100" s="2" t="s">
        <v>3781</v>
      </c>
      <c r="F100" s="2" t="s">
        <v>3782</v>
      </c>
      <c r="G100" t="s">
        <v>3995</v>
      </c>
      <c r="H100" t="s">
        <v>3784</v>
      </c>
      <c r="J100" s="76" t="s">
        <v>3789</v>
      </c>
      <c r="K100" s="2">
        <v>96778135</v>
      </c>
      <c r="L100" t="s">
        <v>4002</v>
      </c>
      <c r="M100" t="s">
        <v>4003</v>
      </c>
      <c r="N100">
        <v>265</v>
      </c>
      <c r="O100">
        <v>139</v>
      </c>
      <c r="P100" t="s">
        <v>3873</v>
      </c>
      <c r="Q100">
        <v>56</v>
      </c>
      <c r="R100" s="4"/>
      <c r="S100" s="14"/>
    </row>
    <row r="101" spans="1:19" hidden="1" x14ac:dyDescent="0.25">
      <c r="A101" s="22"/>
      <c r="B101" t="s">
        <v>4004</v>
      </c>
      <c r="C101" t="s">
        <v>3915</v>
      </c>
      <c r="D101" s="76" t="s">
        <v>3916</v>
      </c>
      <c r="E101" s="2" t="s">
        <v>3781</v>
      </c>
      <c r="F101" s="2" t="s">
        <v>3782</v>
      </c>
      <c r="G101" t="s">
        <v>3995</v>
      </c>
      <c r="H101" t="s">
        <v>3784</v>
      </c>
      <c r="J101" s="76" t="s">
        <v>3793</v>
      </c>
      <c r="K101" s="2">
        <v>99230601</v>
      </c>
      <c r="L101" t="s">
        <v>4005</v>
      </c>
      <c r="M101" t="s">
        <v>4006</v>
      </c>
      <c r="N101">
        <v>274</v>
      </c>
      <c r="O101">
        <v>140</v>
      </c>
      <c r="P101" t="s">
        <v>3873</v>
      </c>
      <c r="Q101">
        <v>56</v>
      </c>
      <c r="R101" s="4"/>
      <c r="S101" s="14"/>
    </row>
    <row r="102" spans="1:19" hidden="1" x14ac:dyDescent="0.25">
      <c r="A102" s="22"/>
      <c r="B102" t="s">
        <v>4007</v>
      </c>
      <c r="C102" t="s">
        <v>3915</v>
      </c>
      <c r="D102" s="76" t="s">
        <v>3916</v>
      </c>
      <c r="E102" s="2" t="s">
        <v>3781</v>
      </c>
      <c r="F102" s="2" t="s">
        <v>3782</v>
      </c>
      <c r="G102" t="s">
        <v>4008</v>
      </c>
      <c r="H102" t="s">
        <v>3784</v>
      </c>
      <c r="I102">
        <v>0</v>
      </c>
      <c r="J102" s="76" t="s">
        <v>3785</v>
      </c>
      <c r="K102" s="2">
        <v>99230599</v>
      </c>
      <c r="L102" t="s">
        <v>4009</v>
      </c>
      <c r="M102" t="s">
        <v>4010</v>
      </c>
      <c r="N102">
        <v>255</v>
      </c>
      <c r="O102">
        <v>142</v>
      </c>
      <c r="P102" t="s">
        <v>3922</v>
      </c>
      <c r="Q102">
        <v>21</v>
      </c>
      <c r="R102" s="4"/>
      <c r="S102" s="14"/>
    </row>
    <row r="103" spans="1:19" hidden="1" x14ac:dyDescent="0.25">
      <c r="A103" s="22"/>
      <c r="B103" t="s">
        <v>4011</v>
      </c>
      <c r="C103" t="s">
        <v>3915</v>
      </c>
      <c r="D103" s="76" t="s">
        <v>3916</v>
      </c>
      <c r="E103" s="2" t="s">
        <v>3781</v>
      </c>
      <c r="F103" s="2" t="s">
        <v>3782</v>
      </c>
      <c r="G103" t="s">
        <v>4008</v>
      </c>
      <c r="H103" t="s">
        <v>3784</v>
      </c>
      <c r="J103" s="76" t="s">
        <v>3789</v>
      </c>
      <c r="K103" s="2">
        <v>96778138</v>
      </c>
      <c r="L103" t="s">
        <v>4012</v>
      </c>
      <c r="M103" t="s">
        <v>4013</v>
      </c>
      <c r="N103">
        <v>265</v>
      </c>
      <c r="O103">
        <v>144</v>
      </c>
      <c r="P103" t="s">
        <v>3873</v>
      </c>
      <c r="Q103">
        <v>56</v>
      </c>
      <c r="R103" s="4"/>
      <c r="S103" s="14"/>
    </row>
    <row r="104" spans="1:19" hidden="1" x14ac:dyDescent="0.25">
      <c r="A104" s="22"/>
      <c r="B104" t="s">
        <v>4014</v>
      </c>
      <c r="C104" t="s">
        <v>3915</v>
      </c>
      <c r="D104" s="76" t="s">
        <v>3916</v>
      </c>
      <c r="E104" s="2" t="s">
        <v>3781</v>
      </c>
      <c r="F104" s="2" t="s">
        <v>3782</v>
      </c>
      <c r="G104" t="s">
        <v>4008</v>
      </c>
      <c r="H104" t="s">
        <v>3784</v>
      </c>
      <c r="J104" s="76" t="s">
        <v>3793</v>
      </c>
      <c r="K104" s="2">
        <v>99230601</v>
      </c>
      <c r="L104" t="s">
        <v>4005</v>
      </c>
      <c r="M104" t="s">
        <v>4015</v>
      </c>
      <c r="N104">
        <v>274</v>
      </c>
      <c r="O104">
        <v>145</v>
      </c>
      <c r="P104" t="s">
        <v>3873</v>
      </c>
      <c r="Q104">
        <v>56</v>
      </c>
      <c r="R104" s="4"/>
      <c r="S104" s="14"/>
    </row>
    <row r="105" spans="1:19" hidden="1" x14ac:dyDescent="0.25">
      <c r="A105" s="22"/>
      <c r="B105" t="s">
        <v>4016</v>
      </c>
      <c r="C105" t="s">
        <v>3915</v>
      </c>
      <c r="D105" s="76" t="s">
        <v>3916</v>
      </c>
      <c r="E105" s="2" t="s">
        <v>3781</v>
      </c>
      <c r="F105" s="2" t="s">
        <v>3782</v>
      </c>
      <c r="G105" t="s">
        <v>4017</v>
      </c>
      <c r="H105" t="s">
        <v>3784</v>
      </c>
      <c r="I105">
        <v>0</v>
      </c>
      <c r="J105" s="76" t="s">
        <v>3796</v>
      </c>
      <c r="K105" s="2">
        <v>96778140</v>
      </c>
      <c r="L105" t="s">
        <v>4018</v>
      </c>
      <c r="M105" t="s">
        <v>4019</v>
      </c>
      <c r="N105">
        <v>300</v>
      </c>
      <c r="O105">
        <v>147</v>
      </c>
      <c r="P105" t="s">
        <v>782</v>
      </c>
      <c r="Q105">
        <v>0</v>
      </c>
      <c r="R105" s="4"/>
      <c r="S105" s="14"/>
    </row>
    <row r="106" spans="1:19" hidden="1" x14ac:dyDescent="0.25">
      <c r="A106" s="22"/>
      <c r="B106" t="s">
        <v>4020</v>
      </c>
      <c r="C106" t="s">
        <v>3915</v>
      </c>
      <c r="D106" s="76" t="s">
        <v>3916</v>
      </c>
      <c r="E106" s="2" t="s">
        <v>3781</v>
      </c>
      <c r="F106" s="2" t="s">
        <v>3782</v>
      </c>
      <c r="G106" t="s">
        <v>4017</v>
      </c>
      <c r="H106" t="s">
        <v>3784</v>
      </c>
      <c r="I106">
        <v>0</v>
      </c>
      <c r="J106" s="76" t="s">
        <v>3785</v>
      </c>
      <c r="K106" s="2">
        <v>99230600</v>
      </c>
      <c r="L106" t="s">
        <v>4021</v>
      </c>
      <c r="M106" t="s">
        <v>4022</v>
      </c>
      <c r="N106">
        <v>255</v>
      </c>
      <c r="O106">
        <v>148</v>
      </c>
      <c r="P106" t="s">
        <v>3922</v>
      </c>
      <c r="Q106">
        <v>21</v>
      </c>
      <c r="R106" s="4"/>
      <c r="S106" s="14"/>
    </row>
    <row r="107" spans="1:19" hidden="1" x14ac:dyDescent="0.25">
      <c r="A107" s="22"/>
      <c r="B107" t="s">
        <v>4023</v>
      </c>
      <c r="C107" t="s">
        <v>3915</v>
      </c>
      <c r="D107" s="76" t="s">
        <v>3916</v>
      </c>
      <c r="E107" s="2" t="s">
        <v>3781</v>
      </c>
      <c r="F107" s="2" t="s">
        <v>3782</v>
      </c>
      <c r="G107" t="s">
        <v>4017</v>
      </c>
      <c r="H107" t="s">
        <v>3784</v>
      </c>
      <c r="J107" s="76" t="s">
        <v>3789</v>
      </c>
      <c r="K107" s="2">
        <v>96778142</v>
      </c>
      <c r="L107" t="s">
        <v>4024</v>
      </c>
      <c r="M107" t="s">
        <v>4025</v>
      </c>
      <c r="N107">
        <v>300</v>
      </c>
      <c r="O107">
        <v>150</v>
      </c>
      <c r="P107" t="s">
        <v>3873</v>
      </c>
      <c r="Q107">
        <v>56</v>
      </c>
      <c r="R107" s="4"/>
      <c r="S107" s="14"/>
    </row>
    <row r="108" spans="1:19" hidden="1" x14ac:dyDescent="0.25">
      <c r="A108" s="22"/>
      <c r="B108" t="s">
        <v>4026</v>
      </c>
      <c r="C108" t="s">
        <v>3915</v>
      </c>
      <c r="D108" s="76" t="s">
        <v>3916</v>
      </c>
      <c r="E108" s="2" t="s">
        <v>3781</v>
      </c>
      <c r="F108" s="2" t="s">
        <v>3782</v>
      </c>
      <c r="G108" t="s">
        <v>4017</v>
      </c>
      <c r="H108" t="s">
        <v>3784</v>
      </c>
      <c r="J108" s="76" t="s">
        <v>3793</v>
      </c>
      <c r="K108" s="2">
        <v>99230613</v>
      </c>
      <c r="L108" t="s">
        <v>4027</v>
      </c>
      <c r="M108" t="s">
        <v>4028</v>
      </c>
      <c r="N108">
        <v>275</v>
      </c>
      <c r="O108">
        <v>151</v>
      </c>
      <c r="P108" t="s">
        <v>3873</v>
      </c>
      <c r="Q108">
        <v>56</v>
      </c>
      <c r="R108" s="4"/>
      <c r="S108" s="14"/>
    </row>
    <row r="109" spans="1:19" hidden="1" x14ac:dyDescent="0.25">
      <c r="A109" s="22"/>
      <c r="B109" t="s">
        <v>4029</v>
      </c>
      <c r="C109" t="s">
        <v>3915</v>
      </c>
      <c r="D109" s="76" t="s">
        <v>3916</v>
      </c>
      <c r="E109" s="2" t="s">
        <v>3781</v>
      </c>
      <c r="F109" s="2" t="s">
        <v>3782</v>
      </c>
      <c r="G109" t="s">
        <v>3870</v>
      </c>
      <c r="H109" t="s">
        <v>3784</v>
      </c>
      <c r="I109">
        <v>0</v>
      </c>
      <c r="J109" s="76" t="s">
        <v>3785</v>
      </c>
      <c r="K109" s="2">
        <v>99230600</v>
      </c>
      <c r="L109" t="s">
        <v>4021</v>
      </c>
      <c r="M109" t="s">
        <v>4030</v>
      </c>
      <c r="N109">
        <v>255</v>
      </c>
      <c r="O109">
        <v>153</v>
      </c>
      <c r="P109" t="s">
        <v>3922</v>
      </c>
      <c r="Q109">
        <v>21</v>
      </c>
      <c r="R109" s="4"/>
      <c r="S109" s="14"/>
    </row>
    <row r="110" spans="1:19" hidden="1" x14ac:dyDescent="0.25">
      <c r="A110" s="22"/>
      <c r="B110" t="s">
        <v>4031</v>
      </c>
      <c r="C110" t="s">
        <v>3915</v>
      </c>
      <c r="D110" s="76" t="s">
        <v>3916</v>
      </c>
      <c r="E110" s="2" t="s">
        <v>3781</v>
      </c>
      <c r="F110" s="2" t="s">
        <v>3782</v>
      </c>
      <c r="G110" t="s">
        <v>3870</v>
      </c>
      <c r="H110" t="s">
        <v>3784</v>
      </c>
      <c r="J110" s="76" t="s">
        <v>3789</v>
      </c>
      <c r="K110" s="2">
        <v>96778145</v>
      </c>
      <c r="L110" t="s">
        <v>4032</v>
      </c>
      <c r="M110" t="s">
        <v>4033</v>
      </c>
      <c r="N110">
        <v>300</v>
      </c>
      <c r="O110">
        <v>155</v>
      </c>
      <c r="P110" t="s">
        <v>3873</v>
      </c>
      <c r="Q110">
        <v>56</v>
      </c>
      <c r="R110" s="4"/>
      <c r="S110" s="14"/>
    </row>
    <row r="111" spans="1:19" hidden="1" x14ac:dyDescent="0.25">
      <c r="A111" s="22"/>
      <c r="B111" t="s">
        <v>4034</v>
      </c>
      <c r="C111" t="s">
        <v>3915</v>
      </c>
      <c r="D111" s="76" t="s">
        <v>3916</v>
      </c>
      <c r="E111" s="2" t="s">
        <v>3781</v>
      </c>
      <c r="F111" s="2" t="s">
        <v>3782</v>
      </c>
      <c r="G111" t="s">
        <v>3870</v>
      </c>
      <c r="H111" t="s">
        <v>3784</v>
      </c>
      <c r="J111" s="76" t="s">
        <v>3793</v>
      </c>
      <c r="K111" s="2">
        <v>99230613</v>
      </c>
      <c r="L111" t="s">
        <v>4035</v>
      </c>
      <c r="M111" t="s">
        <v>4036</v>
      </c>
      <c r="N111">
        <v>275</v>
      </c>
      <c r="O111">
        <v>156</v>
      </c>
      <c r="P111" t="s">
        <v>3873</v>
      </c>
      <c r="Q111">
        <v>56</v>
      </c>
      <c r="R111" s="4"/>
      <c r="S111" s="14"/>
    </row>
    <row r="112" spans="1:19" hidden="1" x14ac:dyDescent="0.25">
      <c r="A112" s="22"/>
      <c r="B112" t="s">
        <v>4037</v>
      </c>
      <c r="C112" t="s">
        <v>3915</v>
      </c>
      <c r="D112" s="76" t="s">
        <v>3916</v>
      </c>
      <c r="E112" s="2" t="s">
        <v>3781</v>
      </c>
      <c r="F112" s="2" t="s">
        <v>3782</v>
      </c>
      <c r="G112" t="s">
        <v>4038</v>
      </c>
      <c r="H112" t="s">
        <v>3784</v>
      </c>
      <c r="I112">
        <v>0</v>
      </c>
      <c r="J112" s="76" t="s">
        <v>3785</v>
      </c>
      <c r="K112" s="2">
        <v>96778147</v>
      </c>
      <c r="L112" t="s">
        <v>4039</v>
      </c>
      <c r="M112" t="s">
        <v>4040</v>
      </c>
      <c r="N112">
        <v>350</v>
      </c>
      <c r="O112">
        <v>158</v>
      </c>
      <c r="P112" t="s">
        <v>3873</v>
      </c>
      <c r="Q112">
        <v>56</v>
      </c>
      <c r="R112" s="4"/>
      <c r="S112" s="14"/>
    </row>
    <row r="113" spans="1:19" hidden="1" x14ac:dyDescent="0.25">
      <c r="A113" s="22"/>
      <c r="B113" t="s">
        <v>4041</v>
      </c>
      <c r="C113" t="s">
        <v>3915</v>
      </c>
      <c r="D113" s="76" t="s">
        <v>3916</v>
      </c>
      <c r="E113" s="2" t="s">
        <v>3781</v>
      </c>
      <c r="F113" s="2" t="s">
        <v>3782</v>
      </c>
      <c r="G113" t="s">
        <v>4038</v>
      </c>
      <c r="H113" t="s">
        <v>3784</v>
      </c>
      <c r="J113" s="76" t="s">
        <v>3789</v>
      </c>
      <c r="K113" s="2">
        <v>96778148</v>
      </c>
      <c r="L113" t="s">
        <v>4042</v>
      </c>
      <c r="M113" t="s">
        <v>4043</v>
      </c>
      <c r="N113">
        <v>350</v>
      </c>
      <c r="O113">
        <v>160</v>
      </c>
      <c r="P113" t="s">
        <v>4044</v>
      </c>
      <c r="Q113">
        <v>70</v>
      </c>
      <c r="R113" s="4"/>
      <c r="S113" s="14"/>
    </row>
    <row r="114" spans="1:19" hidden="1" x14ac:dyDescent="0.25">
      <c r="A114" s="22"/>
      <c r="B114" t="s">
        <v>4045</v>
      </c>
      <c r="C114" t="s">
        <v>3915</v>
      </c>
      <c r="D114" s="76" t="s">
        <v>3916</v>
      </c>
      <c r="E114" s="2" t="s">
        <v>3781</v>
      </c>
      <c r="F114" s="2" t="s">
        <v>3782</v>
      </c>
      <c r="G114" t="s">
        <v>4038</v>
      </c>
      <c r="H114" t="s">
        <v>3784</v>
      </c>
      <c r="J114" s="76" t="s">
        <v>3793</v>
      </c>
      <c r="K114" s="2">
        <v>96778149</v>
      </c>
      <c r="L114" t="s">
        <v>4046</v>
      </c>
      <c r="M114" t="s">
        <v>4047</v>
      </c>
      <c r="N114">
        <v>350</v>
      </c>
      <c r="O114">
        <v>161</v>
      </c>
      <c r="P114" t="s">
        <v>4044</v>
      </c>
      <c r="Q114">
        <v>70</v>
      </c>
      <c r="R114" s="4"/>
      <c r="S114" s="14"/>
    </row>
    <row r="115" spans="1:19" hidden="1" x14ac:dyDescent="0.25">
      <c r="A115" s="22"/>
      <c r="B115" t="s">
        <v>4048</v>
      </c>
      <c r="C115" t="s">
        <v>3915</v>
      </c>
      <c r="D115" s="76" t="s">
        <v>3916</v>
      </c>
      <c r="E115" s="2" t="s">
        <v>3781</v>
      </c>
      <c r="F115" s="2" t="s">
        <v>3782</v>
      </c>
      <c r="G115" t="s">
        <v>3884</v>
      </c>
      <c r="H115" t="s">
        <v>3784</v>
      </c>
      <c r="I115">
        <v>0</v>
      </c>
      <c r="J115" s="76" t="s">
        <v>3785</v>
      </c>
      <c r="K115" s="2">
        <v>96778150</v>
      </c>
      <c r="L115" t="s">
        <v>4049</v>
      </c>
      <c r="M115" t="s">
        <v>4050</v>
      </c>
      <c r="N115">
        <v>350</v>
      </c>
      <c r="O115">
        <v>163</v>
      </c>
      <c r="P115" t="s">
        <v>3873</v>
      </c>
      <c r="Q115">
        <v>56</v>
      </c>
      <c r="R115" s="4"/>
      <c r="S115" s="14"/>
    </row>
    <row r="116" spans="1:19" hidden="1" x14ac:dyDescent="0.25">
      <c r="A116" s="22"/>
      <c r="B116" t="s">
        <v>4051</v>
      </c>
      <c r="C116" t="s">
        <v>3915</v>
      </c>
      <c r="D116" s="76" t="s">
        <v>3916</v>
      </c>
      <c r="E116" s="2" t="s">
        <v>3781</v>
      </c>
      <c r="F116" s="2" t="s">
        <v>3782</v>
      </c>
      <c r="G116" t="s">
        <v>3884</v>
      </c>
      <c r="H116" t="s">
        <v>3784</v>
      </c>
      <c r="J116" s="76" t="s">
        <v>3789</v>
      </c>
      <c r="K116" s="2">
        <v>96778151</v>
      </c>
      <c r="L116" t="s">
        <v>4052</v>
      </c>
      <c r="M116" t="s">
        <v>4053</v>
      </c>
      <c r="N116">
        <v>350</v>
      </c>
      <c r="O116">
        <v>165</v>
      </c>
      <c r="P116" t="s">
        <v>4044</v>
      </c>
      <c r="Q116">
        <v>70</v>
      </c>
      <c r="R116" s="4"/>
      <c r="S116" s="14"/>
    </row>
    <row r="117" spans="1:19" hidden="1" x14ac:dyDescent="0.25">
      <c r="A117" s="22"/>
      <c r="B117" t="s">
        <v>4054</v>
      </c>
      <c r="C117" t="s">
        <v>3915</v>
      </c>
      <c r="D117" s="76" t="s">
        <v>3916</v>
      </c>
      <c r="E117" s="2" t="s">
        <v>3781</v>
      </c>
      <c r="F117" s="2" t="s">
        <v>3782</v>
      </c>
      <c r="G117" t="s">
        <v>3884</v>
      </c>
      <c r="H117" t="s">
        <v>3784</v>
      </c>
      <c r="J117" s="76" t="s">
        <v>3793</v>
      </c>
      <c r="K117" s="2">
        <v>96778152</v>
      </c>
      <c r="L117" t="s">
        <v>4055</v>
      </c>
      <c r="M117" t="s">
        <v>4056</v>
      </c>
      <c r="N117">
        <v>350</v>
      </c>
      <c r="O117">
        <v>166</v>
      </c>
      <c r="P117" t="s">
        <v>4044</v>
      </c>
      <c r="Q117">
        <v>70</v>
      </c>
      <c r="R117" s="4"/>
      <c r="S117" s="14"/>
    </row>
    <row r="118" spans="1:19" hidden="1" x14ac:dyDescent="0.25">
      <c r="A118" s="22"/>
      <c r="B118" t="s">
        <v>4057</v>
      </c>
      <c r="C118" s="2" t="s">
        <v>741</v>
      </c>
      <c r="D118" s="76" t="s">
        <v>3916</v>
      </c>
      <c r="E118" s="2" t="s">
        <v>3781</v>
      </c>
      <c r="F118" s="2" t="s">
        <v>3782</v>
      </c>
      <c r="G118" t="s">
        <v>3943</v>
      </c>
      <c r="H118" t="s">
        <v>3784</v>
      </c>
      <c r="I118">
        <v>0</v>
      </c>
      <c r="J118" s="76" t="s">
        <v>3796</v>
      </c>
      <c r="K118" s="2">
        <v>96778153</v>
      </c>
      <c r="L118" t="s">
        <v>3944</v>
      </c>
      <c r="M118" t="s">
        <v>4058</v>
      </c>
      <c r="N118">
        <v>210</v>
      </c>
      <c r="O118">
        <v>168</v>
      </c>
      <c r="P118" t="s">
        <v>782</v>
      </c>
      <c r="Q118">
        <v>0</v>
      </c>
      <c r="R118" s="4"/>
      <c r="S118" s="14"/>
    </row>
    <row r="119" spans="1:19" hidden="1" x14ac:dyDescent="0.25">
      <c r="A119" s="22"/>
      <c r="B119" t="s">
        <v>4059</v>
      </c>
      <c r="C119" s="2" t="s">
        <v>741</v>
      </c>
      <c r="D119" s="76" t="s">
        <v>3916</v>
      </c>
      <c r="E119" s="2" t="s">
        <v>3781</v>
      </c>
      <c r="F119" s="2" t="s">
        <v>3782</v>
      </c>
      <c r="G119" t="s">
        <v>3943</v>
      </c>
      <c r="H119" t="s">
        <v>3784</v>
      </c>
      <c r="I119">
        <v>0</v>
      </c>
      <c r="J119" s="76" t="s">
        <v>3785</v>
      </c>
      <c r="K119" s="2">
        <v>96778154</v>
      </c>
      <c r="L119" t="s">
        <v>3947</v>
      </c>
      <c r="M119" t="s">
        <v>4060</v>
      </c>
      <c r="N119">
        <v>210</v>
      </c>
      <c r="O119">
        <v>169</v>
      </c>
      <c r="P119" t="s">
        <v>3922</v>
      </c>
      <c r="Q119">
        <v>21</v>
      </c>
      <c r="R119" s="4"/>
      <c r="S119" s="14"/>
    </row>
    <row r="120" spans="1:19" hidden="1" x14ac:dyDescent="0.25">
      <c r="A120" s="22"/>
      <c r="B120" t="s">
        <v>4061</v>
      </c>
      <c r="C120" s="2" t="s">
        <v>741</v>
      </c>
      <c r="D120" s="76" t="s">
        <v>3916</v>
      </c>
      <c r="E120" s="2" t="s">
        <v>3781</v>
      </c>
      <c r="F120" s="2" t="s">
        <v>3782</v>
      </c>
      <c r="G120" t="s">
        <v>3943</v>
      </c>
      <c r="H120" t="s">
        <v>3784</v>
      </c>
      <c r="J120" s="76" t="s">
        <v>3789</v>
      </c>
      <c r="K120" s="2" t="s">
        <v>799</v>
      </c>
      <c r="L120" t="s">
        <v>3950</v>
      </c>
      <c r="M120" t="s">
        <v>4062</v>
      </c>
      <c r="N120">
        <v>210</v>
      </c>
      <c r="O120">
        <v>171</v>
      </c>
      <c r="P120" t="s">
        <v>3873</v>
      </c>
      <c r="Q120">
        <v>56</v>
      </c>
      <c r="R120" s="4"/>
      <c r="S120" s="14"/>
    </row>
    <row r="121" spans="1:19" hidden="1" x14ac:dyDescent="0.25">
      <c r="A121" s="22"/>
      <c r="B121" t="s">
        <v>4063</v>
      </c>
      <c r="C121" s="2" t="s">
        <v>741</v>
      </c>
      <c r="D121" s="76" t="s">
        <v>3916</v>
      </c>
      <c r="E121" s="2" t="s">
        <v>3781</v>
      </c>
      <c r="F121" s="2" t="s">
        <v>3782</v>
      </c>
      <c r="G121" t="s">
        <v>3943</v>
      </c>
      <c r="H121" t="s">
        <v>3784</v>
      </c>
      <c r="J121" s="76" t="s">
        <v>3793</v>
      </c>
      <c r="K121" s="2" t="s">
        <v>799</v>
      </c>
      <c r="L121" t="s">
        <v>3953</v>
      </c>
      <c r="M121" t="s">
        <v>4064</v>
      </c>
      <c r="N121">
        <v>210</v>
      </c>
      <c r="O121">
        <v>172</v>
      </c>
      <c r="P121" t="s">
        <v>3873</v>
      </c>
      <c r="Q121">
        <v>56</v>
      </c>
      <c r="R121" s="4"/>
      <c r="S121" s="14"/>
    </row>
    <row r="122" spans="1:19" hidden="1" x14ac:dyDescent="0.25">
      <c r="A122" s="22"/>
      <c r="B122" t="s">
        <v>4065</v>
      </c>
      <c r="C122" s="2" t="s">
        <v>741</v>
      </c>
      <c r="D122" s="76" t="s">
        <v>3916</v>
      </c>
      <c r="E122" s="2" t="s">
        <v>3781</v>
      </c>
      <c r="F122" s="2" t="s">
        <v>3782</v>
      </c>
      <c r="G122" t="s">
        <v>3969</v>
      </c>
      <c r="H122" t="s">
        <v>3784</v>
      </c>
      <c r="I122">
        <v>0</v>
      </c>
      <c r="J122" s="76" t="s">
        <v>3796</v>
      </c>
      <c r="K122" s="2">
        <v>96778157</v>
      </c>
      <c r="L122" t="s">
        <v>3970</v>
      </c>
      <c r="M122" t="s">
        <v>4066</v>
      </c>
      <c r="N122">
        <v>265</v>
      </c>
      <c r="O122">
        <v>174</v>
      </c>
      <c r="P122" t="s">
        <v>782</v>
      </c>
      <c r="Q122">
        <v>0</v>
      </c>
      <c r="R122" s="4"/>
      <c r="S122" s="14"/>
    </row>
    <row r="123" spans="1:19" hidden="1" x14ac:dyDescent="0.25">
      <c r="A123" s="22"/>
      <c r="B123" t="s">
        <v>4067</v>
      </c>
      <c r="C123" s="2" t="s">
        <v>741</v>
      </c>
      <c r="D123" s="76" t="s">
        <v>3916</v>
      </c>
      <c r="E123" s="2" t="s">
        <v>3781</v>
      </c>
      <c r="F123" s="2" t="s">
        <v>3782</v>
      </c>
      <c r="G123" t="s">
        <v>3969</v>
      </c>
      <c r="H123" t="s">
        <v>3784</v>
      </c>
      <c r="I123">
        <v>0</v>
      </c>
      <c r="J123" s="76" t="s">
        <v>3785</v>
      </c>
      <c r="K123" s="2">
        <v>96778158</v>
      </c>
      <c r="L123" t="s">
        <v>3973</v>
      </c>
      <c r="M123" t="s">
        <v>4068</v>
      </c>
      <c r="N123">
        <v>265</v>
      </c>
      <c r="O123">
        <v>175</v>
      </c>
      <c r="P123" t="s">
        <v>3922</v>
      </c>
      <c r="Q123">
        <v>21</v>
      </c>
      <c r="R123" s="4"/>
      <c r="S123" s="14"/>
    </row>
    <row r="124" spans="1:19" hidden="1" x14ac:dyDescent="0.25">
      <c r="A124" s="22"/>
      <c r="B124" t="s">
        <v>4069</v>
      </c>
      <c r="C124" s="2" t="s">
        <v>741</v>
      </c>
      <c r="D124" s="76" t="s">
        <v>3916</v>
      </c>
      <c r="E124" s="2" t="s">
        <v>3781</v>
      </c>
      <c r="F124" s="2" t="s">
        <v>3782</v>
      </c>
      <c r="G124" t="s">
        <v>3969</v>
      </c>
      <c r="H124" t="s">
        <v>3784</v>
      </c>
      <c r="J124" s="76" t="s">
        <v>3789</v>
      </c>
      <c r="K124" s="2" t="s">
        <v>799</v>
      </c>
      <c r="L124" t="s">
        <v>3976</v>
      </c>
      <c r="M124" t="s">
        <v>4070</v>
      </c>
      <c r="N124">
        <v>265</v>
      </c>
      <c r="O124">
        <v>177</v>
      </c>
      <c r="P124" t="s">
        <v>3873</v>
      </c>
      <c r="Q124">
        <v>56</v>
      </c>
      <c r="R124" s="4"/>
      <c r="S124" s="14"/>
    </row>
    <row r="125" spans="1:19" hidden="1" x14ac:dyDescent="0.25">
      <c r="A125" s="22"/>
      <c r="B125" t="s">
        <v>4071</v>
      </c>
      <c r="C125" s="2" t="s">
        <v>741</v>
      </c>
      <c r="D125" s="76" t="s">
        <v>3916</v>
      </c>
      <c r="E125" s="2" t="s">
        <v>3781</v>
      </c>
      <c r="F125" s="2" t="s">
        <v>3782</v>
      </c>
      <c r="G125" t="s">
        <v>3969</v>
      </c>
      <c r="H125" t="s">
        <v>3784</v>
      </c>
      <c r="J125" s="76" t="s">
        <v>3793</v>
      </c>
      <c r="K125" s="2" t="s">
        <v>799</v>
      </c>
      <c r="L125" t="s">
        <v>3979</v>
      </c>
      <c r="M125" t="s">
        <v>4072</v>
      </c>
      <c r="N125">
        <v>265</v>
      </c>
      <c r="O125">
        <v>178</v>
      </c>
      <c r="P125" t="s">
        <v>3873</v>
      </c>
      <c r="Q125">
        <v>56</v>
      </c>
      <c r="R125" s="4"/>
      <c r="S125" s="14"/>
    </row>
    <row r="126" spans="1:19" hidden="1" x14ac:dyDescent="0.25">
      <c r="A126" s="22"/>
      <c r="B126" t="s">
        <v>4073</v>
      </c>
      <c r="C126" s="2" t="s">
        <v>741</v>
      </c>
      <c r="D126" s="76" t="s">
        <v>3916</v>
      </c>
      <c r="E126" s="2" t="s">
        <v>3781</v>
      </c>
      <c r="F126" s="2" t="s">
        <v>3782</v>
      </c>
      <c r="G126" t="s">
        <v>3995</v>
      </c>
      <c r="H126" t="s">
        <v>3784</v>
      </c>
      <c r="I126">
        <v>0</v>
      </c>
      <c r="J126" s="76" t="s">
        <v>3796</v>
      </c>
      <c r="K126" s="2">
        <v>96778161</v>
      </c>
      <c r="L126" t="s">
        <v>3996</v>
      </c>
      <c r="M126" t="s">
        <v>4074</v>
      </c>
      <c r="N126">
        <v>265</v>
      </c>
      <c r="O126">
        <v>180</v>
      </c>
      <c r="P126" t="s">
        <v>782</v>
      </c>
      <c r="Q126">
        <v>0</v>
      </c>
      <c r="R126" s="4"/>
      <c r="S126" s="14"/>
    </row>
    <row r="127" spans="1:19" hidden="1" x14ac:dyDescent="0.25">
      <c r="A127" s="22"/>
      <c r="B127" t="s">
        <v>4075</v>
      </c>
      <c r="C127" s="2" t="s">
        <v>741</v>
      </c>
      <c r="D127" s="76" t="s">
        <v>3916</v>
      </c>
      <c r="E127" s="2" t="s">
        <v>3781</v>
      </c>
      <c r="F127" s="2" t="s">
        <v>3782</v>
      </c>
      <c r="G127" t="s">
        <v>3995</v>
      </c>
      <c r="H127" t="s">
        <v>3784</v>
      </c>
      <c r="I127">
        <v>0</v>
      </c>
      <c r="J127" s="76" t="s">
        <v>3785</v>
      </c>
      <c r="K127" s="2">
        <v>96778162</v>
      </c>
      <c r="L127" t="s">
        <v>4076</v>
      </c>
      <c r="M127" t="s">
        <v>4077</v>
      </c>
      <c r="N127">
        <v>265</v>
      </c>
      <c r="O127">
        <v>181</v>
      </c>
      <c r="P127" t="s">
        <v>3922</v>
      </c>
      <c r="Q127">
        <v>21</v>
      </c>
      <c r="R127" s="4"/>
      <c r="S127" s="14"/>
    </row>
    <row r="128" spans="1:19" hidden="1" x14ac:dyDescent="0.25">
      <c r="A128" s="22"/>
      <c r="B128" t="s">
        <v>4078</v>
      </c>
      <c r="C128" s="2" t="s">
        <v>741</v>
      </c>
      <c r="D128" s="76" t="s">
        <v>3916</v>
      </c>
      <c r="E128" s="2" t="s">
        <v>3781</v>
      </c>
      <c r="F128" s="2" t="s">
        <v>3782</v>
      </c>
      <c r="G128" t="s">
        <v>3995</v>
      </c>
      <c r="H128" t="s">
        <v>3784</v>
      </c>
      <c r="J128" s="76" t="s">
        <v>3789</v>
      </c>
      <c r="K128" s="2" t="s">
        <v>799</v>
      </c>
      <c r="L128" t="s">
        <v>4002</v>
      </c>
      <c r="M128" t="s">
        <v>4079</v>
      </c>
      <c r="N128">
        <v>265</v>
      </c>
      <c r="O128">
        <v>183</v>
      </c>
      <c r="P128" t="s">
        <v>3873</v>
      </c>
      <c r="Q128">
        <v>56</v>
      </c>
      <c r="R128" s="4"/>
      <c r="S128" s="14"/>
    </row>
    <row r="129" spans="1:19" hidden="1" x14ac:dyDescent="0.25">
      <c r="A129" s="22"/>
      <c r="B129" t="s">
        <v>4080</v>
      </c>
      <c r="C129" s="2" t="s">
        <v>741</v>
      </c>
      <c r="D129" s="76" t="s">
        <v>3916</v>
      </c>
      <c r="E129" s="2" t="s">
        <v>3781</v>
      </c>
      <c r="F129" s="2" t="s">
        <v>3782</v>
      </c>
      <c r="G129" t="s">
        <v>3995</v>
      </c>
      <c r="H129" t="s">
        <v>3784</v>
      </c>
      <c r="J129" s="76" t="s">
        <v>3793</v>
      </c>
      <c r="K129" s="2" t="s">
        <v>799</v>
      </c>
      <c r="L129" t="s">
        <v>4081</v>
      </c>
      <c r="M129" t="s">
        <v>4082</v>
      </c>
      <c r="N129">
        <v>265</v>
      </c>
      <c r="O129">
        <v>184</v>
      </c>
      <c r="P129" t="s">
        <v>3873</v>
      </c>
      <c r="Q129">
        <v>56</v>
      </c>
      <c r="R129" s="4"/>
      <c r="S129" s="14"/>
    </row>
    <row r="130" spans="1:19" hidden="1" x14ac:dyDescent="0.25">
      <c r="A130" s="22"/>
      <c r="B130" t="s">
        <v>4083</v>
      </c>
      <c r="C130" s="2" t="s">
        <v>741</v>
      </c>
      <c r="D130" s="76" t="s">
        <v>3916</v>
      </c>
      <c r="E130" s="2" t="s">
        <v>3781</v>
      </c>
      <c r="F130" s="2" t="s">
        <v>3782</v>
      </c>
      <c r="G130" t="s">
        <v>4017</v>
      </c>
      <c r="H130" t="s">
        <v>3784</v>
      </c>
      <c r="I130">
        <v>0</v>
      </c>
      <c r="J130" s="76" t="s">
        <v>3796</v>
      </c>
      <c r="K130" s="2">
        <v>96778165</v>
      </c>
      <c r="L130" t="s">
        <v>4018</v>
      </c>
      <c r="M130" t="s">
        <v>4084</v>
      </c>
      <c r="N130">
        <v>300</v>
      </c>
      <c r="O130">
        <v>186</v>
      </c>
      <c r="P130" t="s">
        <v>782</v>
      </c>
      <c r="Q130">
        <v>0</v>
      </c>
      <c r="R130" s="4"/>
      <c r="S130" s="14"/>
    </row>
    <row r="131" spans="1:19" hidden="1" x14ac:dyDescent="0.25">
      <c r="A131" s="22"/>
      <c r="B131" t="s">
        <v>4085</v>
      </c>
      <c r="C131" s="2" t="s">
        <v>741</v>
      </c>
      <c r="D131" s="76" t="s">
        <v>3916</v>
      </c>
      <c r="E131" s="2" t="s">
        <v>3781</v>
      </c>
      <c r="F131" s="2" t="s">
        <v>3782</v>
      </c>
      <c r="G131" t="s">
        <v>4017</v>
      </c>
      <c r="H131" t="s">
        <v>3784</v>
      </c>
      <c r="I131">
        <v>0</v>
      </c>
      <c r="J131" s="76" t="s">
        <v>3785</v>
      </c>
      <c r="K131" s="2">
        <v>96778166</v>
      </c>
      <c r="L131" t="s">
        <v>4086</v>
      </c>
      <c r="M131" t="s">
        <v>4087</v>
      </c>
      <c r="N131">
        <v>300</v>
      </c>
      <c r="O131">
        <v>187</v>
      </c>
      <c r="P131" t="s">
        <v>3922</v>
      </c>
      <c r="Q131">
        <v>21</v>
      </c>
      <c r="R131" s="4"/>
      <c r="S131" s="14"/>
    </row>
    <row r="132" spans="1:19" hidden="1" x14ac:dyDescent="0.25">
      <c r="A132" s="22"/>
      <c r="B132" t="s">
        <v>4088</v>
      </c>
      <c r="C132" s="2" t="s">
        <v>741</v>
      </c>
      <c r="D132" s="76" t="s">
        <v>3916</v>
      </c>
      <c r="E132" s="2" t="s">
        <v>3781</v>
      </c>
      <c r="F132" s="2" t="s">
        <v>3782</v>
      </c>
      <c r="G132" t="s">
        <v>4017</v>
      </c>
      <c r="H132" t="s">
        <v>3784</v>
      </c>
      <c r="J132" s="76" t="s">
        <v>3789</v>
      </c>
      <c r="K132" s="2" t="s">
        <v>799</v>
      </c>
      <c r="L132" t="s">
        <v>4024</v>
      </c>
      <c r="M132" t="s">
        <v>4089</v>
      </c>
      <c r="N132">
        <v>300</v>
      </c>
      <c r="O132">
        <v>189</v>
      </c>
      <c r="P132" t="s">
        <v>3873</v>
      </c>
      <c r="Q132">
        <v>56</v>
      </c>
      <c r="R132" s="4"/>
      <c r="S132" s="14"/>
    </row>
    <row r="133" spans="1:19" hidden="1" x14ac:dyDescent="0.25">
      <c r="A133" s="22"/>
      <c r="B133" t="s">
        <v>4090</v>
      </c>
      <c r="C133" s="2" t="s">
        <v>741</v>
      </c>
      <c r="D133" s="76" t="s">
        <v>3916</v>
      </c>
      <c r="E133" s="2" t="s">
        <v>3781</v>
      </c>
      <c r="F133" s="2" t="s">
        <v>3782</v>
      </c>
      <c r="G133" t="s">
        <v>4017</v>
      </c>
      <c r="H133" t="s">
        <v>3784</v>
      </c>
      <c r="J133" s="76" t="s">
        <v>3793</v>
      </c>
      <c r="K133" s="2" t="s">
        <v>799</v>
      </c>
      <c r="L133" t="s">
        <v>4091</v>
      </c>
      <c r="M133" t="s">
        <v>4092</v>
      </c>
      <c r="N133">
        <v>300</v>
      </c>
      <c r="O133">
        <v>190</v>
      </c>
      <c r="P133" t="s">
        <v>3873</v>
      </c>
      <c r="Q133">
        <v>56</v>
      </c>
      <c r="R133" s="4"/>
      <c r="S133" s="14"/>
    </row>
    <row r="134" spans="1:19" hidden="1" x14ac:dyDescent="0.25">
      <c r="A134" s="22"/>
      <c r="B134" t="s">
        <v>4093</v>
      </c>
      <c r="C134" s="2" t="s">
        <v>732</v>
      </c>
      <c r="D134" s="4" t="s">
        <v>4094</v>
      </c>
      <c r="E134" s="2" t="s">
        <v>3781</v>
      </c>
      <c r="F134" s="2" t="s">
        <v>3782</v>
      </c>
      <c r="G134" t="s">
        <v>4017</v>
      </c>
      <c r="H134" t="s">
        <v>3784</v>
      </c>
      <c r="I134">
        <v>0</v>
      </c>
      <c r="J134" s="76" t="s">
        <v>3796</v>
      </c>
      <c r="K134" s="2">
        <v>96778169</v>
      </c>
      <c r="L134" t="s">
        <v>4095</v>
      </c>
      <c r="M134" t="s">
        <v>4096</v>
      </c>
      <c r="N134">
        <v>350</v>
      </c>
      <c r="O134">
        <v>192</v>
      </c>
      <c r="P134" t="s">
        <v>3873</v>
      </c>
      <c r="Q134">
        <v>56</v>
      </c>
      <c r="R134" s="4"/>
      <c r="S134" s="14"/>
    </row>
    <row r="135" spans="1:19" hidden="1" x14ac:dyDescent="0.25">
      <c r="A135" s="22"/>
      <c r="B135" t="s">
        <v>4097</v>
      </c>
      <c r="C135" s="2" t="s">
        <v>732</v>
      </c>
      <c r="D135" s="4" t="s">
        <v>4094</v>
      </c>
      <c r="E135" s="2" t="s">
        <v>3781</v>
      </c>
      <c r="F135" s="2" t="s">
        <v>3782</v>
      </c>
      <c r="G135" t="s">
        <v>4017</v>
      </c>
      <c r="H135" t="s">
        <v>3784</v>
      </c>
      <c r="I135">
        <v>0</v>
      </c>
      <c r="J135" s="76" t="s">
        <v>3785</v>
      </c>
      <c r="K135" s="2">
        <v>96778170</v>
      </c>
      <c r="L135" t="s">
        <v>4098</v>
      </c>
      <c r="M135" t="s">
        <v>4099</v>
      </c>
      <c r="N135">
        <v>350</v>
      </c>
      <c r="O135">
        <v>193</v>
      </c>
      <c r="P135" t="s">
        <v>3873</v>
      </c>
      <c r="Q135">
        <v>56</v>
      </c>
      <c r="R135" s="4"/>
      <c r="S135" s="14"/>
    </row>
    <row r="136" spans="1:19" hidden="1" x14ac:dyDescent="0.25">
      <c r="A136" s="22"/>
      <c r="B136" t="s">
        <v>4100</v>
      </c>
      <c r="C136" s="2" t="s">
        <v>732</v>
      </c>
      <c r="D136" s="4" t="s">
        <v>4094</v>
      </c>
      <c r="E136" s="2" t="s">
        <v>3781</v>
      </c>
      <c r="F136" s="2" t="s">
        <v>3782</v>
      </c>
      <c r="G136" t="s">
        <v>4017</v>
      </c>
      <c r="H136" t="s">
        <v>3784</v>
      </c>
      <c r="J136" s="76" t="s">
        <v>3789</v>
      </c>
      <c r="K136" s="2">
        <v>96778171</v>
      </c>
      <c r="L136" t="s">
        <v>4101</v>
      </c>
      <c r="M136" t="s">
        <v>4102</v>
      </c>
      <c r="N136">
        <v>350</v>
      </c>
      <c r="O136">
        <v>195</v>
      </c>
      <c r="P136" t="s">
        <v>3873</v>
      </c>
      <c r="Q136">
        <v>56</v>
      </c>
      <c r="R136" s="4"/>
      <c r="S136" s="14"/>
    </row>
    <row r="137" spans="1:19" hidden="1" x14ac:dyDescent="0.25">
      <c r="A137" s="22"/>
      <c r="B137" t="s">
        <v>4103</v>
      </c>
      <c r="C137" s="2" t="s">
        <v>732</v>
      </c>
      <c r="D137" s="4" t="s">
        <v>4094</v>
      </c>
      <c r="E137" s="2" t="s">
        <v>3781</v>
      </c>
      <c r="F137" s="2" t="s">
        <v>3782</v>
      </c>
      <c r="G137" t="s">
        <v>4017</v>
      </c>
      <c r="H137" t="s">
        <v>3784</v>
      </c>
      <c r="J137" s="76" t="s">
        <v>3793</v>
      </c>
      <c r="K137" s="2">
        <v>96778172</v>
      </c>
      <c r="L137" t="s">
        <v>4104</v>
      </c>
      <c r="M137" t="s">
        <v>4105</v>
      </c>
      <c r="N137">
        <v>350</v>
      </c>
      <c r="O137">
        <v>196</v>
      </c>
      <c r="P137" t="s">
        <v>3873</v>
      </c>
      <c r="Q137">
        <v>56</v>
      </c>
      <c r="R137" s="4"/>
      <c r="S137" s="14"/>
    </row>
    <row r="138" spans="1:19" hidden="1" x14ac:dyDescent="0.25">
      <c r="A138" s="22"/>
      <c r="B138" t="s">
        <v>4106</v>
      </c>
      <c r="C138" s="2" t="s">
        <v>732</v>
      </c>
      <c r="D138" s="4" t="s">
        <v>4094</v>
      </c>
      <c r="E138" s="2" t="s">
        <v>3781</v>
      </c>
      <c r="F138" s="2" t="s">
        <v>3782</v>
      </c>
      <c r="G138" t="s">
        <v>4038</v>
      </c>
      <c r="H138" t="s">
        <v>3784</v>
      </c>
      <c r="I138">
        <v>0</v>
      </c>
      <c r="J138" s="76" t="s">
        <v>3796</v>
      </c>
      <c r="K138" s="2">
        <v>96778173</v>
      </c>
      <c r="L138" t="s">
        <v>4107</v>
      </c>
      <c r="M138" t="s">
        <v>4108</v>
      </c>
      <c r="N138">
        <v>380</v>
      </c>
      <c r="O138">
        <v>198</v>
      </c>
      <c r="P138" t="s">
        <v>3873</v>
      </c>
      <c r="Q138">
        <v>56</v>
      </c>
      <c r="R138" s="4"/>
      <c r="S138" s="14"/>
    </row>
    <row r="139" spans="1:19" hidden="1" x14ac:dyDescent="0.25">
      <c r="A139" s="22"/>
      <c r="B139" t="s">
        <v>4109</v>
      </c>
      <c r="C139" s="2" t="s">
        <v>732</v>
      </c>
      <c r="D139" s="4" t="s">
        <v>4094</v>
      </c>
      <c r="E139" s="2" t="s">
        <v>3781</v>
      </c>
      <c r="F139" s="2" t="s">
        <v>3782</v>
      </c>
      <c r="G139" t="s">
        <v>4038</v>
      </c>
      <c r="H139" t="s">
        <v>3784</v>
      </c>
      <c r="I139">
        <v>0</v>
      </c>
      <c r="J139" s="76" t="s">
        <v>3785</v>
      </c>
      <c r="K139" s="2">
        <v>96778174</v>
      </c>
      <c r="L139" t="s">
        <v>4110</v>
      </c>
      <c r="M139" t="s">
        <v>4111</v>
      </c>
      <c r="N139">
        <v>380</v>
      </c>
      <c r="O139">
        <v>199</v>
      </c>
      <c r="P139" t="s">
        <v>3873</v>
      </c>
      <c r="Q139">
        <v>56</v>
      </c>
      <c r="R139" s="4"/>
      <c r="S139" s="14"/>
    </row>
    <row r="140" spans="1:19" hidden="1" x14ac:dyDescent="0.25">
      <c r="A140" s="22"/>
      <c r="B140" t="s">
        <v>4112</v>
      </c>
      <c r="C140" s="2" t="s">
        <v>732</v>
      </c>
      <c r="D140" s="4" t="s">
        <v>4094</v>
      </c>
      <c r="E140" s="2" t="s">
        <v>3781</v>
      </c>
      <c r="F140" s="2" t="s">
        <v>3782</v>
      </c>
      <c r="G140" t="s">
        <v>4038</v>
      </c>
      <c r="H140" t="s">
        <v>3784</v>
      </c>
      <c r="J140" s="76" t="s">
        <v>3789</v>
      </c>
      <c r="K140" s="2">
        <v>96778175</v>
      </c>
      <c r="L140" t="s">
        <v>4113</v>
      </c>
      <c r="M140" t="s">
        <v>4114</v>
      </c>
      <c r="N140">
        <v>380</v>
      </c>
      <c r="O140">
        <v>201</v>
      </c>
      <c r="P140" t="s">
        <v>3873</v>
      </c>
      <c r="Q140">
        <v>56</v>
      </c>
      <c r="R140" s="4"/>
      <c r="S140" s="14"/>
    </row>
    <row r="141" spans="1:19" hidden="1" x14ac:dyDescent="0.25">
      <c r="A141" s="22"/>
      <c r="B141" t="s">
        <v>4115</v>
      </c>
      <c r="C141" s="2" t="s">
        <v>732</v>
      </c>
      <c r="D141" s="4" t="s">
        <v>4094</v>
      </c>
      <c r="E141" s="2" t="s">
        <v>3781</v>
      </c>
      <c r="F141" s="2" t="s">
        <v>3782</v>
      </c>
      <c r="G141" t="s">
        <v>4038</v>
      </c>
      <c r="H141" t="s">
        <v>3784</v>
      </c>
      <c r="J141" s="76" t="s">
        <v>3793</v>
      </c>
      <c r="K141" s="2">
        <v>96778176</v>
      </c>
      <c r="L141" t="s">
        <v>4116</v>
      </c>
      <c r="M141" t="s">
        <v>4117</v>
      </c>
      <c r="N141">
        <v>380</v>
      </c>
      <c r="O141">
        <v>202</v>
      </c>
      <c r="P141" t="s">
        <v>3873</v>
      </c>
      <c r="Q141">
        <v>56</v>
      </c>
      <c r="R141" s="4"/>
      <c r="S141" s="14"/>
    </row>
    <row r="142" spans="1:19" hidden="1" x14ac:dyDescent="0.25">
      <c r="A142" s="22"/>
      <c r="B142" t="s">
        <v>4118</v>
      </c>
      <c r="C142" s="2" t="s">
        <v>732</v>
      </c>
      <c r="D142" s="4" t="s">
        <v>4094</v>
      </c>
      <c r="E142" s="2" t="s">
        <v>3781</v>
      </c>
      <c r="F142" s="2" t="s">
        <v>3782</v>
      </c>
      <c r="G142" t="s">
        <v>3884</v>
      </c>
      <c r="H142" t="s">
        <v>3784</v>
      </c>
      <c r="I142">
        <v>0</v>
      </c>
      <c r="J142" s="76" t="s">
        <v>3796</v>
      </c>
      <c r="K142" s="2">
        <v>96778177</v>
      </c>
      <c r="L142" t="s">
        <v>4119</v>
      </c>
      <c r="M142" t="s">
        <v>4120</v>
      </c>
      <c r="N142">
        <v>380</v>
      </c>
      <c r="O142">
        <v>204</v>
      </c>
      <c r="P142" t="s">
        <v>3873</v>
      </c>
      <c r="Q142">
        <v>56</v>
      </c>
      <c r="R142" s="4"/>
      <c r="S142" s="14"/>
    </row>
    <row r="143" spans="1:19" hidden="1" x14ac:dyDescent="0.25">
      <c r="A143" s="22"/>
      <c r="B143" t="s">
        <v>4121</v>
      </c>
      <c r="C143" s="2" t="s">
        <v>732</v>
      </c>
      <c r="D143" s="4" t="s">
        <v>4094</v>
      </c>
      <c r="E143" s="2" t="s">
        <v>3781</v>
      </c>
      <c r="F143" s="2" t="s">
        <v>3782</v>
      </c>
      <c r="G143" t="s">
        <v>3884</v>
      </c>
      <c r="H143" t="s">
        <v>3784</v>
      </c>
      <c r="I143">
        <v>0</v>
      </c>
      <c r="J143" s="76" t="s">
        <v>3785</v>
      </c>
      <c r="K143" s="2">
        <v>96778178</v>
      </c>
      <c r="L143" t="s">
        <v>4122</v>
      </c>
      <c r="M143" t="s">
        <v>4123</v>
      </c>
      <c r="N143">
        <v>380</v>
      </c>
      <c r="O143">
        <v>205</v>
      </c>
      <c r="P143" t="s">
        <v>3873</v>
      </c>
      <c r="Q143">
        <v>56</v>
      </c>
      <c r="R143" s="4"/>
      <c r="S143" s="14"/>
    </row>
    <row r="144" spans="1:19" hidden="1" x14ac:dyDescent="0.25">
      <c r="A144" s="22"/>
      <c r="B144" t="s">
        <v>4124</v>
      </c>
      <c r="C144" s="2" t="s">
        <v>732</v>
      </c>
      <c r="D144" s="4" t="s">
        <v>4094</v>
      </c>
      <c r="E144" s="2" t="s">
        <v>3781</v>
      </c>
      <c r="F144" s="2" t="s">
        <v>3782</v>
      </c>
      <c r="G144" t="s">
        <v>3884</v>
      </c>
      <c r="H144" t="s">
        <v>3784</v>
      </c>
      <c r="J144" s="76" t="s">
        <v>3789</v>
      </c>
      <c r="K144" s="2">
        <v>96778179</v>
      </c>
      <c r="L144" t="s">
        <v>4125</v>
      </c>
      <c r="M144" t="s">
        <v>4126</v>
      </c>
      <c r="N144">
        <v>380</v>
      </c>
      <c r="O144">
        <v>207</v>
      </c>
      <c r="P144" t="s">
        <v>3873</v>
      </c>
      <c r="Q144">
        <v>56</v>
      </c>
      <c r="R144" s="4"/>
      <c r="S144" s="14"/>
    </row>
    <row r="145" spans="1:19" hidden="1" x14ac:dyDescent="0.25">
      <c r="A145" s="22"/>
      <c r="B145" t="s">
        <v>4127</v>
      </c>
      <c r="C145" s="2" t="s">
        <v>732</v>
      </c>
      <c r="D145" s="4" t="s">
        <v>4094</v>
      </c>
      <c r="E145" s="2" t="s">
        <v>3781</v>
      </c>
      <c r="F145" s="2" t="s">
        <v>3782</v>
      </c>
      <c r="G145" t="s">
        <v>3884</v>
      </c>
      <c r="H145" t="s">
        <v>3784</v>
      </c>
      <c r="J145" s="76" t="s">
        <v>3793</v>
      </c>
      <c r="K145" s="2">
        <v>96778180</v>
      </c>
      <c r="L145" t="s">
        <v>4128</v>
      </c>
      <c r="M145" t="s">
        <v>4129</v>
      </c>
      <c r="N145">
        <v>380</v>
      </c>
      <c r="O145">
        <v>208</v>
      </c>
      <c r="P145" t="s">
        <v>3873</v>
      </c>
      <c r="Q145">
        <v>56</v>
      </c>
      <c r="R145" s="4"/>
      <c r="S145" s="14"/>
    </row>
    <row r="146" spans="1:19" hidden="1" x14ac:dyDescent="0.25">
      <c r="A146" s="22"/>
      <c r="B146" t="s">
        <v>4130</v>
      </c>
      <c r="C146" s="2" t="s">
        <v>732</v>
      </c>
      <c r="D146" s="4" t="s">
        <v>4094</v>
      </c>
      <c r="E146" s="2" t="s">
        <v>3781</v>
      </c>
      <c r="F146" s="2" t="s">
        <v>3782</v>
      </c>
      <c r="G146" t="s">
        <v>4131</v>
      </c>
      <c r="H146" t="s">
        <v>3784</v>
      </c>
      <c r="I146">
        <v>0</v>
      </c>
      <c r="J146" s="76" t="s">
        <v>3796</v>
      </c>
      <c r="K146" s="2">
        <v>96778181</v>
      </c>
      <c r="L146" t="s">
        <v>4132</v>
      </c>
      <c r="M146" t="s">
        <v>4133</v>
      </c>
      <c r="N146">
        <v>380</v>
      </c>
      <c r="O146">
        <v>210</v>
      </c>
      <c r="P146" t="s">
        <v>3873</v>
      </c>
      <c r="Q146">
        <v>56</v>
      </c>
      <c r="R146" s="4"/>
      <c r="S146" s="14"/>
    </row>
    <row r="147" spans="1:19" hidden="1" x14ac:dyDescent="0.25">
      <c r="A147" s="22"/>
      <c r="B147" t="s">
        <v>4134</v>
      </c>
      <c r="C147" s="2" t="s">
        <v>732</v>
      </c>
      <c r="D147" s="4" t="s">
        <v>4094</v>
      </c>
      <c r="E147" s="2" t="s">
        <v>3781</v>
      </c>
      <c r="F147" s="2" t="s">
        <v>3782</v>
      </c>
      <c r="G147" t="s">
        <v>4131</v>
      </c>
      <c r="H147" t="s">
        <v>3784</v>
      </c>
      <c r="I147">
        <v>0</v>
      </c>
      <c r="J147" s="76" t="s">
        <v>3785</v>
      </c>
      <c r="K147" s="2">
        <v>96778182</v>
      </c>
      <c r="L147" t="s">
        <v>4135</v>
      </c>
      <c r="M147" t="s">
        <v>4136</v>
      </c>
      <c r="N147">
        <v>380</v>
      </c>
      <c r="O147">
        <v>211</v>
      </c>
      <c r="P147" t="s">
        <v>3873</v>
      </c>
      <c r="Q147">
        <v>56</v>
      </c>
      <c r="R147" s="4"/>
      <c r="S147" s="14"/>
    </row>
    <row r="148" spans="1:19" hidden="1" x14ac:dyDescent="0.25">
      <c r="A148" s="22"/>
      <c r="B148" t="s">
        <v>4137</v>
      </c>
      <c r="C148" s="2" t="s">
        <v>732</v>
      </c>
      <c r="D148" s="4" t="s">
        <v>4094</v>
      </c>
      <c r="E148" s="2" t="s">
        <v>3781</v>
      </c>
      <c r="F148" s="2" t="s">
        <v>3782</v>
      </c>
      <c r="G148" t="s">
        <v>4131</v>
      </c>
      <c r="H148" t="s">
        <v>3784</v>
      </c>
      <c r="J148" s="76" t="s">
        <v>3789</v>
      </c>
      <c r="K148" s="2">
        <v>96778183</v>
      </c>
      <c r="L148" t="s">
        <v>4138</v>
      </c>
      <c r="M148" t="s">
        <v>4139</v>
      </c>
      <c r="N148">
        <v>380</v>
      </c>
      <c r="O148">
        <v>213</v>
      </c>
      <c r="P148" t="s">
        <v>3873</v>
      </c>
      <c r="Q148">
        <v>56</v>
      </c>
      <c r="R148" s="4"/>
      <c r="S148" s="14"/>
    </row>
    <row r="149" spans="1:19" hidden="1" x14ac:dyDescent="0.25">
      <c r="A149" s="22"/>
      <c r="B149" t="s">
        <v>4140</v>
      </c>
      <c r="C149" s="2" t="s">
        <v>732</v>
      </c>
      <c r="D149" s="4" t="s">
        <v>4094</v>
      </c>
      <c r="E149" s="2" t="s">
        <v>3781</v>
      </c>
      <c r="F149" s="2" t="s">
        <v>3782</v>
      </c>
      <c r="G149" t="s">
        <v>4131</v>
      </c>
      <c r="H149" t="s">
        <v>3784</v>
      </c>
      <c r="J149" s="76" t="s">
        <v>3793</v>
      </c>
      <c r="K149" s="2">
        <v>96778184</v>
      </c>
      <c r="L149" t="s">
        <v>4141</v>
      </c>
      <c r="M149" t="s">
        <v>4142</v>
      </c>
      <c r="N149">
        <v>380</v>
      </c>
      <c r="O149">
        <v>214</v>
      </c>
      <c r="P149" t="s">
        <v>3873</v>
      </c>
      <c r="Q149">
        <v>56</v>
      </c>
      <c r="R149" s="4"/>
      <c r="S149" s="14"/>
    </row>
    <row r="150" spans="1:19" hidden="1" x14ac:dyDescent="0.25">
      <c r="A150" s="22"/>
      <c r="B150" t="s">
        <v>4143</v>
      </c>
      <c r="C150" s="2" t="s">
        <v>741</v>
      </c>
      <c r="D150" s="4" t="s">
        <v>4094</v>
      </c>
      <c r="E150" s="2" t="s">
        <v>3781</v>
      </c>
      <c r="F150" s="2" t="s">
        <v>3782</v>
      </c>
      <c r="G150" t="s">
        <v>3995</v>
      </c>
      <c r="H150" t="s">
        <v>4144</v>
      </c>
      <c r="I150">
        <v>0</v>
      </c>
      <c r="J150" s="76" t="s">
        <v>3796</v>
      </c>
      <c r="K150" s="2">
        <v>96778185</v>
      </c>
      <c r="L150" t="s">
        <v>4145</v>
      </c>
      <c r="M150" t="s">
        <v>4146</v>
      </c>
      <c r="N150">
        <v>350</v>
      </c>
      <c r="O150">
        <v>216</v>
      </c>
      <c r="P150" t="s">
        <v>3873</v>
      </c>
      <c r="Q150">
        <v>56</v>
      </c>
      <c r="R150" s="4"/>
      <c r="S150" s="14"/>
    </row>
    <row r="151" spans="1:19" hidden="1" x14ac:dyDescent="0.25">
      <c r="A151" s="22"/>
      <c r="B151" t="s">
        <v>4147</v>
      </c>
      <c r="C151" s="2" t="s">
        <v>741</v>
      </c>
      <c r="D151" s="4" t="s">
        <v>4094</v>
      </c>
      <c r="E151" s="2" t="s">
        <v>3781</v>
      </c>
      <c r="F151" s="2" t="s">
        <v>3782</v>
      </c>
      <c r="G151" t="s">
        <v>3995</v>
      </c>
      <c r="H151" t="s">
        <v>4144</v>
      </c>
      <c r="I151">
        <v>0</v>
      </c>
      <c r="J151" s="76" t="s">
        <v>3785</v>
      </c>
      <c r="K151" s="2">
        <v>96778186</v>
      </c>
      <c r="L151" t="s">
        <v>4148</v>
      </c>
      <c r="M151" t="s">
        <v>4149</v>
      </c>
      <c r="N151">
        <v>350</v>
      </c>
      <c r="O151">
        <v>217</v>
      </c>
      <c r="P151" t="s">
        <v>3873</v>
      </c>
      <c r="Q151">
        <v>56</v>
      </c>
      <c r="R151" s="4"/>
      <c r="S151" s="14"/>
    </row>
    <row r="152" spans="1:19" hidden="1" x14ac:dyDescent="0.25">
      <c r="A152" s="22"/>
      <c r="B152" t="s">
        <v>4150</v>
      </c>
      <c r="C152" s="2" t="s">
        <v>741</v>
      </c>
      <c r="D152" s="4" t="s">
        <v>4094</v>
      </c>
      <c r="E152" s="2" t="s">
        <v>3781</v>
      </c>
      <c r="F152" s="2" t="s">
        <v>3782</v>
      </c>
      <c r="G152" t="s">
        <v>3995</v>
      </c>
      <c r="H152" t="s">
        <v>4144</v>
      </c>
      <c r="J152" s="76" t="s">
        <v>3789</v>
      </c>
      <c r="K152" s="2">
        <v>96778187</v>
      </c>
      <c r="L152" t="s">
        <v>4151</v>
      </c>
      <c r="M152" t="s">
        <v>4152</v>
      </c>
      <c r="N152">
        <v>350</v>
      </c>
      <c r="O152">
        <v>219</v>
      </c>
      <c r="P152" t="s">
        <v>4044</v>
      </c>
      <c r="Q152">
        <v>70</v>
      </c>
      <c r="R152" s="4"/>
      <c r="S152" s="14"/>
    </row>
    <row r="153" spans="1:19" hidden="1" x14ac:dyDescent="0.25">
      <c r="A153" s="22"/>
      <c r="B153" t="s">
        <v>4153</v>
      </c>
      <c r="C153" s="2" t="s">
        <v>741</v>
      </c>
      <c r="D153" s="4" t="s">
        <v>4094</v>
      </c>
      <c r="E153" s="2" t="s">
        <v>3781</v>
      </c>
      <c r="F153" s="2" t="s">
        <v>3782</v>
      </c>
      <c r="G153" t="s">
        <v>3995</v>
      </c>
      <c r="H153" t="s">
        <v>4144</v>
      </c>
      <c r="J153" s="76" t="s">
        <v>3793</v>
      </c>
      <c r="K153" s="2">
        <v>96778188</v>
      </c>
      <c r="L153" t="s">
        <v>4154</v>
      </c>
      <c r="M153" t="s">
        <v>4155</v>
      </c>
      <c r="N153">
        <v>350</v>
      </c>
      <c r="O153">
        <v>220</v>
      </c>
      <c r="P153" t="s">
        <v>4044</v>
      </c>
      <c r="Q153">
        <v>70</v>
      </c>
      <c r="R153" s="4"/>
      <c r="S153" s="14"/>
    </row>
    <row r="154" spans="1:19" hidden="1" x14ac:dyDescent="0.25">
      <c r="A154" s="22"/>
      <c r="B154" t="s">
        <v>4156</v>
      </c>
      <c r="C154" s="2" t="s">
        <v>741</v>
      </c>
      <c r="D154" s="4" t="s">
        <v>4094</v>
      </c>
      <c r="E154" s="2" t="s">
        <v>3781</v>
      </c>
      <c r="F154" s="2" t="s">
        <v>3782</v>
      </c>
      <c r="G154" t="s">
        <v>4017</v>
      </c>
      <c r="H154" t="s">
        <v>4144</v>
      </c>
      <c r="I154">
        <v>0</v>
      </c>
      <c r="J154" s="76" t="s">
        <v>3796</v>
      </c>
      <c r="K154" s="2">
        <v>96778169</v>
      </c>
      <c r="L154" t="s">
        <v>4095</v>
      </c>
      <c r="M154" t="s">
        <v>4157</v>
      </c>
      <c r="N154">
        <v>350</v>
      </c>
      <c r="O154">
        <v>222</v>
      </c>
      <c r="P154" t="s">
        <v>3873</v>
      </c>
      <c r="Q154">
        <v>56</v>
      </c>
      <c r="R154" s="4"/>
      <c r="S154" s="14"/>
    </row>
    <row r="155" spans="1:19" hidden="1" x14ac:dyDescent="0.25">
      <c r="A155" s="22"/>
      <c r="B155" t="s">
        <v>4158</v>
      </c>
      <c r="C155" s="2" t="s">
        <v>741</v>
      </c>
      <c r="D155" s="4" t="s">
        <v>4094</v>
      </c>
      <c r="E155" s="2" t="s">
        <v>3781</v>
      </c>
      <c r="F155" s="2" t="s">
        <v>3782</v>
      </c>
      <c r="G155" t="s">
        <v>4017</v>
      </c>
      <c r="H155" t="s">
        <v>4144</v>
      </c>
      <c r="I155">
        <v>0</v>
      </c>
      <c r="J155" s="76" t="s">
        <v>3785</v>
      </c>
      <c r="K155" s="2">
        <v>96778170</v>
      </c>
      <c r="L155" t="s">
        <v>4098</v>
      </c>
      <c r="M155" t="s">
        <v>4159</v>
      </c>
      <c r="N155">
        <v>350</v>
      </c>
      <c r="O155">
        <v>223</v>
      </c>
      <c r="P155" t="s">
        <v>3873</v>
      </c>
      <c r="Q155">
        <v>56</v>
      </c>
      <c r="R155" s="4"/>
      <c r="S155" s="14"/>
    </row>
    <row r="156" spans="1:19" hidden="1" x14ac:dyDescent="0.25">
      <c r="A156" s="22"/>
      <c r="B156" t="s">
        <v>4160</v>
      </c>
      <c r="C156" s="2" t="s">
        <v>741</v>
      </c>
      <c r="D156" s="4" t="s">
        <v>4094</v>
      </c>
      <c r="E156" s="2" t="s">
        <v>3781</v>
      </c>
      <c r="F156" s="2" t="s">
        <v>3782</v>
      </c>
      <c r="G156" t="s">
        <v>4017</v>
      </c>
      <c r="H156" t="s">
        <v>4144</v>
      </c>
      <c r="J156" s="76" t="s">
        <v>3789</v>
      </c>
      <c r="K156" s="2">
        <v>96778171</v>
      </c>
      <c r="L156" t="s">
        <v>4101</v>
      </c>
      <c r="M156" t="s">
        <v>4161</v>
      </c>
      <c r="N156">
        <v>350</v>
      </c>
      <c r="O156">
        <v>225</v>
      </c>
      <c r="P156" t="s">
        <v>4044</v>
      </c>
      <c r="Q156">
        <v>70</v>
      </c>
      <c r="R156" s="4"/>
      <c r="S156" s="14"/>
    </row>
    <row r="157" spans="1:19" hidden="1" x14ac:dyDescent="0.25">
      <c r="A157" s="22"/>
      <c r="B157" t="s">
        <v>4162</v>
      </c>
      <c r="C157" s="2" t="s">
        <v>741</v>
      </c>
      <c r="D157" s="4" t="s">
        <v>4094</v>
      </c>
      <c r="E157" s="2" t="s">
        <v>3781</v>
      </c>
      <c r="F157" s="2" t="s">
        <v>3782</v>
      </c>
      <c r="G157" t="s">
        <v>4017</v>
      </c>
      <c r="H157" t="s">
        <v>4144</v>
      </c>
      <c r="J157" s="76" t="s">
        <v>3793</v>
      </c>
      <c r="K157" s="2">
        <v>96778172</v>
      </c>
      <c r="L157" t="s">
        <v>4104</v>
      </c>
      <c r="M157" t="s">
        <v>4163</v>
      </c>
      <c r="N157">
        <v>350</v>
      </c>
      <c r="O157">
        <v>226</v>
      </c>
      <c r="P157" t="s">
        <v>4044</v>
      </c>
      <c r="Q157">
        <v>70</v>
      </c>
      <c r="R157" s="4"/>
      <c r="S157" s="14"/>
    </row>
    <row r="158" spans="1:19" hidden="1" x14ac:dyDescent="0.25">
      <c r="A158" s="22"/>
      <c r="B158" t="s">
        <v>4164</v>
      </c>
      <c r="C158" s="2" t="s">
        <v>741</v>
      </c>
      <c r="D158" s="4" t="s">
        <v>4094</v>
      </c>
      <c r="E158" s="2" t="s">
        <v>3781</v>
      </c>
      <c r="F158" s="2" t="s">
        <v>3782</v>
      </c>
      <c r="G158" t="s">
        <v>4038</v>
      </c>
      <c r="H158" t="s">
        <v>4144</v>
      </c>
      <c r="I158">
        <v>0</v>
      </c>
      <c r="J158" s="76" t="s">
        <v>3796</v>
      </c>
      <c r="K158" s="2">
        <v>96778173</v>
      </c>
      <c r="L158" t="s">
        <v>4107</v>
      </c>
      <c r="M158" t="s">
        <v>4165</v>
      </c>
      <c r="N158">
        <v>380</v>
      </c>
      <c r="O158">
        <v>228</v>
      </c>
      <c r="P158" t="s">
        <v>3873</v>
      </c>
      <c r="Q158">
        <v>56</v>
      </c>
      <c r="R158" s="4"/>
      <c r="S158" s="14"/>
    </row>
    <row r="159" spans="1:19" hidden="1" x14ac:dyDescent="0.25">
      <c r="A159" s="22"/>
      <c r="B159" t="s">
        <v>4166</v>
      </c>
      <c r="C159" s="2" t="s">
        <v>741</v>
      </c>
      <c r="D159" s="4" t="s">
        <v>4094</v>
      </c>
      <c r="E159" s="2" t="s">
        <v>3781</v>
      </c>
      <c r="F159" s="2" t="s">
        <v>3782</v>
      </c>
      <c r="G159" t="s">
        <v>4038</v>
      </c>
      <c r="H159" t="s">
        <v>4144</v>
      </c>
      <c r="I159">
        <v>0</v>
      </c>
      <c r="J159" s="76" t="s">
        <v>3785</v>
      </c>
      <c r="K159" s="2">
        <v>96778173</v>
      </c>
      <c r="L159" t="s">
        <v>4110</v>
      </c>
      <c r="M159" t="s">
        <v>4167</v>
      </c>
      <c r="N159">
        <v>380</v>
      </c>
      <c r="O159">
        <v>229</v>
      </c>
      <c r="P159" t="s">
        <v>3873</v>
      </c>
      <c r="Q159">
        <v>56</v>
      </c>
      <c r="R159" s="4"/>
      <c r="S159" s="14"/>
    </row>
    <row r="160" spans="1:19" hidden="1" x14ac:dyDescent="0.25">
      <c r="A160" s="22"/>
      <c r="B160" t="s">
        <v>4168</v>
      </c>
      <c r="C160" s="2" t="s">
        <v>741</v>
      </c>
      <c r="D160" s="4" t="s">
        <v>4094</v>
      </c>
      <c r="E160" s="2" t="s">
        <v>3781</v>
      </c>
      <c r="F160" s="2" t="s">
        <v>3782</v>
      </c>
      <c r="G160" t="s">
        <v>4038</v>
      </c>
      <c r="H160" t="s">
        <v>4144</v>
      </c>
      <c r="J160" s="76" t="s">
        <v>3789</v>
      </c>
      <c r="K160" s="2">
        <v>96778175</v>
      </c>
      <c r="L160" t="s">
        <v>4113</v>
      </c>
      <c r="M160" t="s">
        <v>4169</v>
      </c>
      <c r="N160">
        <v>380</v>
      </c>
      <c r="O160">
        <v>231</v>
      </c>
      <c r="P160" t="s">
        <v>4044</v>
      </c>
      <c r="Q160">
        <v>70</v>
      </c>
      <c r="R160" s="4"/>
      <c r="S160" s="14"/>
    </row>
    <row r="161" spans="1:19" hidden="1" x14ac:dyDescent="0.25">
      <c r="A161" s="22"/>
      <c r="B161" t="s">
        <v>4170</v>
      </c>
      <c r="C161" s="2" t="s">
        <v>741</v>
      </c>
      <c r="D161" s="4" t="s">
        <v>4094</v>
      </c>
      <c r="E161" s="2" t="s">
        <v>3781</v>
      </c>
      <c r="F161" s="2" t="s">
        <v>3782</v>
      </c>
      <c r="G161" t="s">
        <v>4038</v>
      </c>
      <c r="H161" t="s">
        <v>4144</v>
      </c>
      <c r="J161" s="76" t="s">
        <v>3793</v>
      </c>
      <c r="K161" s="2">
        <v>96778176</v>
      </c>
      <c r="L161" t="s">
        <v>4116</v>
      </c>
      <c r="M161" t="s">
        <v>4171</v>
      </c>
      <c r="N161">
        <v>380</v>
      </c>
      <c r="O161">
        <v>232</v>
      </c>
      <c r="P161" t="s">
        <v>4044</v>
      </c>
      <c r="Q161">
        <v>70</v>
      </c>
      <c r="R161" s="4"/>
      <c r="S161" s="14"/>
    </row>
    <row r="162" spans="1:19" hidden="1" x14ac:dyDescent="0.25">
      <c r="A162" s="22"/>
      <c r="B162" t="s">
        <v>4172</v>
      </c>
      <c r="C162" s="2" t="s">
        <v>741</v>
      </c>
      <c r="D162" s="4" t="s">
        <v>4094</v>
      </c>
      <c r="E162" s="2" t="s">
        <v>3781</v>
      </c>
      <c r="F162" s="2" t="s">
        <v>3782</v>
      </c>
      <c r="G162" t="s">
        <v>3884</v>
      </c>
      <c r="H162" t="s">
        <v>4144</v>
      </c>
      <c r="I162">
        <v>0</v>
      </c>
      <c r="J162" s="76" t="s">
        <v>3796</v>
      </c>
      <c r="K162" s="2">
        <v>96778177</v>
      </c>
      <c r="L162" t="s">
        <v>4119</v>
      </c>
      <c r="M162" t="s">
        <v>4173</v>
      </c>
      <c r="N162">
        <v>380</v>
      </c>
      <c r="O162">
        <v>234</v>
      </c>
      <c r="P162" t="s">
        <v>3873</v>
      </c>
      <c r="Q162">
        <v>56</v>
      </c>
      <c r="R162" s="4"/>
      <c r="S162" s="14"/>
    </row>
    <row r="163" spans="1:19" hidden="1" x14ac:dyDescent="0.25">
      <c r="A163" s="22"/>
      <c r="B163" t="s">
        <v>4174</v>
      </c>
      <c r="C163" s="2" t="s">
        <v>741</v>
      </c>
      <c r="D163" s="4" t="s">
        <v>4094</v>
      </c>
      <c r="E163" s="2" t="s">
        <v>3781</v>
      </c>
      <c r="F163" s="2" t="s">
        <v>3782</v>
      </c>
      <c r="G163" t="s">
        <v>3884</v>
      </c>
      <c r="H163" t="s">
        <v>4144</v>
      </c>
      <c r="I163">
        <v>0</v>
      </c>
      <c r="J163" s="76" t="s">
        <v>3785</v>
      </c>
      <c r="K163" s="2">
        <v>96778178</v>
      </c>
      <c r="L163" t="s">
        <v>4122</v>
      </c>
      <c r="M163" t="s">
        <v>4175</v>
      </c>
      <c r="N163">
        <v>380</v>
      </c>
      <c r="O163">
        <v>235</v>
      </c>
      <c r="P163" t="s">
        <v>3873</v>
      </c>
      <c r="Q163">
        <v>56</v>
      </c>
      <c r="R163" s="4"/>
      <c r="S163" s="14"/>
    </row>
    <row r="164" spans="1:19" hidden="1" x14ac:dyDescent="0.25">
      <c r="A164" s="22"/>
      <c r="B164" t="s">
        <v>4176</v>
      </c>
      <c r="C164" s="2" t="s">
        <v>741</v>
      </c>
      <c r="D164" s="4" t="s">
        <v>4094</v>
      </c>
      <c r="E164" s="2" t="s">
        <v>3781</v>
      </c>
      <c r="F164" s="2" t="s">
        <v>3782</v>
      </c>
      <c r="G164" t="s">
        <v>3884</v>
      </c>
      <c r="H164" t="s">
        <v>4144</v>
      </c>
      <c r="J164" s="76" t="s">
        <v>3789</v>
      </c>
      <c r="K164" s="2">
        <v>96778179</v>
      </c>
      <c r="L164" t="s">
        <v>4125</v>
      </c>
      <c r="M164" t="s">
        <v>4177</v>
      </c>
      <c r="N164">
        <v>380</v>
      </c>
      <c r="O164">
        <v>237</v>
      </c>
      <c r="P164" t="s">
        <v>4044</v>
      </c>
      <c r="Q164">
        <v>70</v>
      </c>
      <c r="R164" s="4"/>
      <c r="S164" s="14"/>
    </row>
    <row r="165" spans="1:19" hidden="1" x14ac:dyDescent="0.25">
      <c r="A165" s="22"/>
      <c r="B165" t="s">
        <v>4178</v>
      </c>
      <c r="C165" s="2" t="s">
        <v>741</v>
      </c>
      <c r="D165" s="4" t="s">
        <v>4094</v>
      </c>
      <c r="E165" s="2" t="s">
        <v>3781</v>
      </c>
      <c r="F165" s="2" t="s">
        <v>3782</v>
      </c>
      <c r="G165" t="s">
        <v>3884</v>
      </c>
      <c r="H165" t="s">
        <v>4144</v>
      </c>
      <c r="J165" s="76" t="s">
        <v>3793</v>
      </c>
      <c r="K165" s="2">
        <v>96778180</v>
      </c>
      <c r="L165" t="s">
        <v>4128</v>
      </c>
      <c r="M165" t="s">
        <v>4179</v>
      </c>
      <c r="N165">
        <v>380</v>
      </c>
      <c r="O165">
        <v>238</v>
      </c>
      <c r="P165" t="s">
        <v>4044</v>
      </c>
      <c r="Q165">
        <v>70</v>
      </c>
      <c r="R165" s="4"/>
      <c r="S165" s="14"/>
    </row>
    <row r="166" spans="1:19" hidden="1" x14ac:dyDescent="0.25">
      <c r="A166" s="22"/>
      <c r="B166" t="s">
        <v>4180</v>
      </c>
      <c r="C166" s="2" t="s">
        <v>741</v>
      </c>
      <c r="D166" s="4" t="s">
        <v>4094</v>
      </c>
      <c r="E166" s="2" t="s">
        <v>3781</v>
      </c>
      <c r="F166" s="2" t="s">
        <v>3782</v>
      </c>
      <c r="G166" t="s">
        <v>4131</v>
      </c>
      <c r="H166" t="s">
        <v>4144</v>
      </c>
      <c r="I166">
        <v>0</v>
      </c>
      <c r="J166" s="76" t="s">
        <v>3796</v>
      </c>
      <c r="K166" s="2">
        <v>96778181</v>
      </c>
      <c r="L166" t="s">
        <v>4132</v>
      </c>
      <c r="M166" t="s">
        <v>4181</v>
      </c>
      <c r="N166">
        <v>380</v>
      </c>
      <c r="O166">
        <v>240</v>
      </c>
      <c r="P166" t="s">
        <v>3873</v>
      </c>
      <c r="Q166">
        <v>56</v>
      </c>
      <c r="R166" s="4"/>
      <c r="S166" s="14"/>
    </row>
    <row r="167" spans="1:19" hidden="1" x14ac:dyDescent="0.25">
      <c r="A167" s="22"/>
      <c r="B167" t="s">
        <v>4182</v>
      </c>
      <c r="C167" s="2" t="s">
        <v>741</v>
      </c>
      <c r="D167" s="4" t="s">
        <v>4094</v>
      </c>
      <c r="E167" s="2" t="s">
        <v>3781</v>
      </c>
      <c r="F167" s="2" t="s">
        <v>3782</v>
      </c>
      <c r="G167" t="s">
        <v>4131</v>
      </c>
      <c r="H167" t="s">
        <v>4144</v>
      </c>
      <c r="I167">
        <v>0</v>
      </c>
      <c r="J167" s="76" t="s">
        <v>3785</v>
      </c>
      <c r="K167" s="2">
        <v>96778182</v>
      </c>
      <c r="L167" t="s">
        <v>4135</v>
      </c>
      <c r="M167" t="s">
        <v>4183</v>
      </c>
      <c r="N167">
        <v>380</v>
      </c>
      <c r="O167">
        <v>241</v>
      </c>
      <c r="P167" t="s">
        <v>3873</v>
      </c>
      <c r="Q167">
        <v>56</v>
      </c>
      <c r="R167" s="4"/>
      <c r="S167" s="14"/>
    </row>
    <row r="168" spans="1:19" hidden="1" x14ac:dyDescent="0.25">
      <c r="A168" s="22"/>
      <c r="B168" t="s">
        <v>4184</v>
      </c>
      <c r="C168" s="2" t="s">
        <v>741</v>
      </c>
      <c r="D168" s="4" t="s">
        <v>4094</v>
      </c>
      <c r="E168" s="2" t="s">
        <v>3781</v>
      </c>
      <c r="F168" s="2" t="s">
        <v>3782</v>
      </c>
      <c r="G168" t="s">
        <v>4131</v>
      </c>
      <c r="H168" t="s">
        <v>4144</v>
      </c>
      <c r="J168" s="76" t="s">
        <v>3789</v>
      </c>
      <c r="K168" s="2">
        <v>96778183</v>
      </c>
      <c r="L168" t="s">
        <v>4138</v>
      </c>
      <c r="M168" t="s">
        <v>4185</v>
      </c>
      <c r="N168">
        <v>380</v>
      </c>
      <c r="O168">
        <v>243</v>
      </c>
      <c r="P168" t="s">
        <v>4044</v>
      </c>
      <c r="Q168">
        <v>70</v>
      </c>
      <c r="R168" s="4"/>
      <c r="S168" s="14"/>
    </row>
    <row r="169" spans="1:19" hidden="1" x14ac:dyDescent="0.25">
      <c r="A169" s="22"/>
      <c r="B169" t="s">
        <v>4186</v>
      </c>
      <c r="C169" s="2" t="s">
        <v>741</v>
      </c>
      <c r="D169" s="4" t="s">
        <v>4094</v>
      </c>
      <c r="E169" s="2" t="s">
        <v>3781</v>
      </c>
      <c r="F169" s="2" t="s">
        <v>3782</v>
      </c>
      <c r="G169" t="s">
        <v>4131</v>
      </c>
      <c r="H169" t="s">
        <v>4144</v>
      </c>
      <c r="J169" s="76" t="s">
        <v>3793</v>
      </c>
      <c r="K169" s="2">
        <v>96778184</v>
      </c>
      <c r="L169" t="s">
        <v>4141</v>
      </c>
      <c r="M169" t="s">
        <v>4187</v>
      </c>
      <c r="N169">
        <v>380</v>
      </c>
      <c r="O169">
        <v>244</v>
      </c>
      <c r="P169" t="s">
        <v>4044</v>
      </c>
      <c r="Q169">
        <v>70</v>
      </c>
      <c r="R169" s="4"/>
      <c r="S169" s="14"/>
    </row>
    <row r="170" spans="1:19" hidden="1" x14ac:dyDescent="0.25">
      <c r="A170" s="22"/>
      <c r="B170" t="s">
        <v>4188</v>
      </c>
      <c r="C170" s="2" t="s">
        <v>746</v>
      </c>
      <c r="D170" s="76" t="s">
        <v>4189</v>
      </c>
      <c r="E170" s="2" t="s">
        <v>3781</v>
      </c>
      <c r="F170" s="2" t="s">
        <v>3782</v>
      </c>
      <c r="G170" t="s">
        <v>3995</v>
      </c>
      <c r="H170" t="s">
        <v>4144</v>
      </c>
      <c r="I170">
        <v>0</v>
      </c>
      <c r="J170" s="76" t="s">
        <v>3796</v>
      </c>
      <c r="K170" s="2">
        <v>96778205</v>
      </c>
      <c r="L170" t="s">
        <v>4190</v>
      </c>
      <c r="M170" t="s">
        <v>4191</v>
      </c>
      <c r="N170">
        <v>350</v>
      </c>
      <c r="O170">
        <v>246</v>
      </c>
      <c r="P170" t="s">
        <v>3873</v>
      </c>
      <c r="Q170">
        <v>56</v>
      </c>
      <c r="R170" s="4"/>
      <c r="S170" s="14"/>
    </row>
    <row r="171" spans="1:19" hidden="1" x14ac:dyDescent="0.25">
      <c r="A171" s="22"/>
      <c r="B171" t="s">
        <v>4192</v>
      </c>
      <c r="C171" s="2" t="s">
        <v>746</v>
      </c>
      <c r="D171" s="76" t="s">
        <v>4189</v>
      </c>
      <c r="E171" s="2" t="s">
        <v>3781</v>
      </c>
      <c r="F171" s="2" t="s">
        <v>3782</v>
      </c>
      <c r="G171" t="s">
        <v>3995</v>
      </c>
      <c r="H171" t="s">
        <v>4144</v>
      </c>
      <c r="I171">
        <v>0</v>
      </c>
      <c r="J171" s="76" t="s">
        <v>3785</v>
      </c>
      <c r="K171" s="2">
        <v>96778206</v>
      </c>
      <c r="L171" t="s">
        <v>4193</v>
      </c>
      <c r="M171" t="s">
        <v>4194</v>
      </c>
      <c r="N171">
        <v>350</v>
      </c>
      <c r="O171">
        <v>247</v>
      </c>
      <c r="P171" t="s">
        <v>3873</v>
      </c>
      <c r="Q171">
        <v>56</v>
      </c>
      <c r="R171" s="4"/>
      <c r="S171" s="14"/>
    </row>
    <row r="172" spans="1:19" hidden="1" x14ac:dyDescent="0.25">
      <c r="A172" s="22"/>
      <c r="B172" t="s">
        <v>4195</v>
      </c>
      <c r="C172" s="2" t="s">
        <v>746</v>
      </c>
      <c r="D172" s="76" t="s">
        <v>4189</v>
      </c>
      <c r="E172" s="2" t="s">
        <v>3781</v>
      </c>
      <c r="F172" s="2" t="s">
        <v>3782</v>
      </c>
      <c r="G172" t="s">
        <v>3995</v>
      </c>
      <c r="H172" t="s">
        <v>4144</v>
      </c>
      <c r="J172" s="76" t="s">
        <v>3789</v>
      </c>
      <c r="K172" s="2">
        <v>96778207</v>
      </c>
      <c r="L172" t="s">
        <v>4196</v>
      </c>
      <c r="M172" t="s">
        <v>4197</v>
      </c>
      <c r="N172">
        <v>350</v>
      </c>
      <c r="O172">
        <v>249</v>
      </c>
      <c r="P172" t="s">
        <v>3873</v>
      </c>
      <c r="Q172">
        <v>56</v>
      </c>
      <c r="R172" s="4"/>
      <c r="S172" s="14"/>
    </row>
    <row r="173" spans="1:19" hidden="1" x14ac:dyDescent="0.25">
      <c r="A173" s="22"/>
      <c r="B173" t="s">
        <v>4198</v>
      </c>
      <c r="C173" s="2" t="s">
        <v>746</v>
      </c>
      <c r="D173" s="76" t="s">
        <v>4189</v>
      </c>
      <c r="E173" s="2" t="s">
        <v>3781</v>
      </c>
      <c r="F173" s="2" t="s">
        <v>3782</v>
      </c>
      <c r="G173" t="s">
        <v>3995</v>
      </c>
      <c r="H173" t="s">
        <v>4144</v>
      </c>
      <c r="J173" s="76" t="s">
        <v>3793</v>
      </c>
      <c r="K173" s="2">
        <v>96778208</v>
      </c>
      <c r="L173" t="s">
        <v>4199</v>
      </c>
      <c r="M173" t="s">
        <v>4200</v>
      </c>
      <c r="N173">
        <v>350</v>
      </c>
      <c r="O173">
        <v>250</v>
      </c>
      <c r="P173" t="s">
        <v>3873</v>
      </c>
      <c r="Q173">
        <v>56</v>
      </c>
      <c r="R173" s="4"/>
      <c r="S173" s="14"/>
    </row>
    <row r="174" spans="1:19" hidden="1" x14ac:dyDescent="0.25">
      <c r="A174" s="22"/>
      <c r="B174" t="s">
        <v>4201</v>
      </c>
      <c r="C174" s="2" t="s">
        <v>746</v>
      </c>
      <c r="D174" s="76" t="s">
        <v>4189</v>
      </c>
      <c r="E174" s="2" t="s">
        <v>3781</v>
      </c>
      <c r="F174" s="2" t="s">
        <v>3782</v>
      </c>
      <c r="G174" t="s">
        <v>4017</v>
      </c>
      <c r="H174" t="s">
        <v>4144</v>
      </c>
      <c r="I174">
        <v>0</v>
      </c>
      <c r="J174" s="76" t="s">
        <v>3796</v>
      </c>
      <c r="K174" s="2">
        <v>96778209</v>
      </c>
      <c r="L174" t="s">
        <v>4202</v>
      </c>
      <c r="M174" t="s">
        <v>4203</v>
      </c>
      <c r="N174">
        <v>380</v>
      </c>
      <c r="O174">
        <v>252</v>
      </c>
      <c r="P174" t="s">
        <v>3873</v>
      </c>
      <c r="Q174">
        <v>56</v>
      </c>
      <c r="R174" s="4"/>
      <c r="S174" s="14"/>
    </row>
    <row r="175" spans="1:19" hidden="1" x14ac:dyDescent="0.25">
      <c r="A175" s="22"/>
      <c r="B175" t="s">
        <v>4204</v>
      </c>
      <c r="C175" s="2" t="s">
        <v>746</v>
      </c>
      <c r="D175" s="76" t="s">
        <v>4189</v>
      </c>
      <c r="E175" s="2" t="s">
        <v>3781</v>
      </c>
      <c r="F175" s="2" t="s">
        <v>3782</v>
      </c>
      <c r="G175" t="s">
        <v>4017</v>
      </c>
      <c r="H175" t="s">
        <v>4144</v>
      </c>
      <c r="I175">
        <v>0</v>
      </c>
      <c r="J175" s="76" t="s">
        <v>3785</v>
      </c>
      <c r="K175" s="2">
        <v>96778210</v>
      </c>
      <c r="L175" t="s">
        <v>4205</v>
      </c>
      <c r="M175" t="s">
        <v>4206</v>
      </c>
      <c r="N175">
        <v>380</v>
      </c>
      <c r="O175">
        <v>253</v>
      </c>
      <c r="P175" t="s">
        <v>3873</v>
      </c>
      <c r="Q175">
        <v>56</v>
      </c>
      <c r="R175" s="4"/>
      <c r="S175" s="14"/>
    </row>
    <row r="176" spans="1:19" hidden="1" x14ac:dyDescent="0.25">
      <c r="A176" s="22"/>
      <c r="B176" t="s">
        <v>4207</v>
      </c>
      <c r="C176" s="2" t="s">
        <v>746</v>
      </c>
      <c r="D176" s="76" t="s">
        <v>4189</v>
      </c>
      <c r="E176" s="2" t="s">
        <v>3781</v>
      </c>
      <c r="F176" s="2" t="s">
        <v>3782</v>
      </c>
      <c r="G176" t="s">
        <v>4017</v>
      </c>
      <c r="H176" t="s">
        <v>4144</v>
      </c>
      <c r="J176" s="76" t="s">
        <v>3789</v>
      </c>
      <c r="K176" s="2">
        <v>96778211</v>
      </c>
      <c r="L176" t="s">
        <v>4208</v>
      </c>
      <c r="M176" t="s">
        <v>4209</v>
      </c>
      <c r="N176">
        <v>380</v>
      </c>
      <c r="O176">
        <v>255</v>
      </c>
      <c r="P176" t="s">
        <v>3873</v>
      </c>
      <c r="Q176">
        <v>56</v>
      </c>
      <c r="R176" s="4"/>
      <c r="S176" s="14"/>
    </row>
    <row r="177" spans="1:19" hidden="1" x14ac:dyDescent="0.25">
      <c r="A177" s="22"/>
      <c r="B177" t="s">
        <v>4210</v>
      </c>
      <c r="C177" s="2" t="s">
        <v>746</v>
      </c>
      <c r="D177" s="76" t="s">
        <v>4189</v>
      </c>
      <c r="E177" s="2" t="s">
        <v>3781</v>
      </c>
      <c r="F177" s="2" t="s">
        <v>3782</v>
      </c>
      <c r="G177" t="s">
        <v>4017</v>
      </c>
      <c r="H177" t="s">
        <v>4144</v>
      </c>
      <c r="J177" s="76" t="s">
        <v>3793</v>
      </c>
      <c r="K177" s="2">
        <v>96778212</v>
      </c>
      <c r="L177" t="s">
        <v>4211</v>
      </c>
      <c r="M177" t="s">
        <v>4212</v>
      </c>
      <c r="N177">
        <v>380</v>
      </c>
      <c r="O177">
        <v>256</v>
      </c>
      <c r="P177" t="s">
        <v>3873</v>
      </c>
      <c r="Q177">
        <v>56</v>
      </c>
      <c r="R177" s="4"/>
      <c r="S177" s="14"/>
    </row>
    <row r="178" spans="1:19" hidden="1" x14ac:dyDescent="0.25">
      <c r="A178" s="22"/>
      <c r="B178" t="s">
        <v>4213</v>
      </c>
      <c r="C178" s="2" t="s">
        <v>746</v>
      </c>
      <c r="D178" s="76" t="s">
        <v>4189</v>
      </c>
      <c r="E178" s="2" t="s">
        <v>3781</v>
      </c>
      <c r="F178" s="2" t="s">
        <v>3782</v>
      </c>
      <c r="G178" t="s">
        <v>4038</v>
      </c>
      <c r="H178" t="s">
        <v>4144</v>
      </c>
      <c r="I178">
        <v>0</v>
      </c>
      <c r="J178" s="76" t="s">
        <v>3796</v>
      </c>
      <c r="K178" s="2">
        <v>96778213</v>
      </c>
      <c r="L178" t="s">
        <v>4214</v>
      </c>
      <c r="M178" t="s">
        <v>4215</v>
      </c>
      <c r="N178">
        <v>430</v>
      </c>
      <c r="O178">
        <v>258</v>
      </c>
      <c r="P178" t="s">
        <v>3873</v>
      </c>
      <c r="Q178">
        <v>56</v>
      </c>
      <c r="R178" s="4"/>
      <c r="S178" s="14"/>
    </row>
    <row r="179" spans="1:19" hidden="1" x14ac:dyDescent="0.25">
      <c r="A179" s="22"/>
      <c r="B179" t="s">
        <v>4216</v>
      </c>
      <c r="C179" s="2" t="s">
        <v>746</v>
      </c>
      <c r="D179" s="76" t="s">
        <v>4189</v>
      </c>
      <c r="E179" s="2" t="s">
        <v>3781</v>
      </c>
      <c r="F179" s="2" t="s">
        <v>3782</v>
      </c>
      <c r="G179" t="s">
        <v>4038</v>
      </c>
      <c r="H179" t="s">
        <v>4144</v>
      </c>
      <c r="I179">
        <v>0</v>
      </c>
      <c r="J179" s="76" t="s">
        <v>3785</v>
      </c>
      <c r="K179" s="2">
        <v>96778214</v>
      </c>
      <c r="L179" t="s">
        <v>4217</v>
      </c>
      <c r="M179" t="s">
        <v>4218</v>
      </c>
      <c r="N179">
        <v>430</v>
      </c>
      <c r="O179">
        <v>259</v>
      </c>
      <c r="P179" t="s">
        <v>3873</v>
      </c>
      <c r="Q179">
        <v>56</v>
      </c>
      <c r="R179" s="4"/>
      <c r="S179" s="14"/>
    </row>
    <row r="180" spans="1:19" hidden="1" x14ac:dyDescent="0.25">
      <c r="A180" s="22"/>
      <c r="B180" t="s">
        <v>4219</v>
      </c>
      <c r="C180" s="2" t="s">
        <v>746</v>
      </c>
      <c r="D180" s="76" t="s">
        <v>4189</v>
      </c>
      <c r="E180" s="2" t="s">
        <v>3781</v>
      </c>
      <c r="F180" s="2" t="s">
        <v>3782</v>
      </c>
      <c r="G180" t="s">
        <v>4038</v>
      </c>
      <c r="H180" t="s">
        <v>4144</v>
      </c>
      <c r="J180" s="76" t="s">
        <v>3789</v>
      </c>
      <c r="K180" s="2">
        <v>96778215</v>
      </c>
      <c r="L180" t="s">
        <v>4220</v>
      </c>
      <c r="M180" t="s">
        <v>4221</v>
      </c>
      <c r="N180">
        <v>430</v>
      </c>
      <c r="O180">
        <v>261</v>
      </c>
      <c r="P180" t="s">
        <v>3873</v>
      </c>
      <c r="Q180">
        <v>56</v>
      </c>
      <c r="R180" s="4"/>
      <c r="S180" s="14"/>
    </row>
    <row r="181" spans="1:19" hidden="1" x14ac:dyDescent="0.25">
      <c r="A181" s="22"/>
      <c r="B181" t="s">
        <v>4222</v>
      </c>
      <c r="C181" s="2" t="s">
        <v>746</v>
      </c>
      <c r="D181" s="76" t="s">
        <v>4189</v>
      </c>
      <c r="E181" s="2" t="s">
        <v>3781</v>
      </c>
      <c r="F181" s="2" t="s">
        <v>3782</v>
      </c>
      <c r="G181" t="s">
        <v>4038</v>
      </c>
      <c r="H181" t="s">
        <v>4144</v>
      </c>
      <c r="J181" s="76" t="s">
        <v>3793</v>
      </c>
      <c r="K181" s="2">
        <v>96778216</v>
      </c>
      <c r="L181" t="s">
        <v>4223</v>
      </c>
      <c r="M181" t="s">
        <v>4224</v>
      </c>
      <c r="N181">
        <v>430</v>
      </c>
      <c r="O181">
        <v>262</v>
      </c>
      <c r="P181" t="s">
        <v>3873</v>
      </c>
      <c r="Q181">
        <v>56</v>
      </c>
      <c r="R181" s="4"/>
      <c r="S181" s="14"/>
    </row>
    <row r="182" spans="1:19" hidden="1" x14ac:dyDescent="0.25">
      <c r="A182" s="22"/>
      <c r="B182" t="s">
        <v>4225</v>
      </c>
      <c r="C182" s="2" t="s">
        <v>746</v>
      </c>
      <c r="D182" s="76" t="s">
        <v>4189</v>
      </c>
      <c r="E182" s="2" t="s">
        <v>3781</v>
      </c>
      <c r="F182" s="2" t="s">
        <v>3782</v>
      </c>
      <c r="G182" t="s">
        <v>3884</v>
      </c>
      <c r="H182" t="s">
        <v>4144</v>
      </c>
      <c r="I182">
        <v>0</v>
      </c>
      <c r="J182" s="76" t="s">
        <v>3796</v>
      </c>
      <c r="K182" s="2">
        <v>96778217</v>
      </c>
      <c r="L182" t="s">
        <v>4226</v>
      </c>
      <c r="M182" t="s">
        <v>4227</v>
      </c>
      <c r="N182">
        <v>430</v>
      </c>
      <c r="O182">
        <v>264</v>
      </c>
      <c r="P182" t="s">
        <v>3873</v>
      </c>
      <c r="Q182">
        <v>56</v>
      </c>
      <c r="R182" s="4"/>
      <c r="S182" s="14"/>
    </row>
    <row r="183" spans="1:19" hidden="1" x14ac:dyDescent="0.25">
      <c r="A183" s="22"/>
      <c r="B183" t="s">
        <v>4228</v>
      </c>
      <c r="C183" s="2" t="s">
        <v>746</v>
      </c>
      <c r="D183" s="76" t="s">
        <v>4189</v>
      </c>
      <c r="E183" s="2" t="s">
        <v>3781</v>
      </c>
      <c r="F183" s="2" t="s">
        <v>3782</v>
      </c>
      <c r="G183" t="s">
        <v>3884</v>
      </c>
      <c r="H183" t="s">
        <v>4144</v>
      </c>
      <c r="I183">
        <v>0</v>
      </c>
      <c r="J183" s="76" t="s">
        <v>3785</v>
      </c>
      <c r="K183" s="2">
        <v>96778218</v>
      </c>
      <c r="L183" t="s">
        <v>4229</v>
      </c>
      <c r="M183" t="s">
        <v>4230</v>
      </c>
      <c r="N183">
        <v>430</v>
      </c>
      <c r="O183">
        <v>265</v>
      </c>
      <c r="P183" t="s">
        <v>3873</v>
      </c>
      <c r="Q183">
        <v>56</v>
      </c>
      <c r="R183" s="4"/>
      <c r="S183" s="14"/>
    </row>
    <row r="184" spans="1:19" hidden="1" x14ac:dyDescent="0.25">
      <c r="A184" s="22"/>
      <c r="B184" t="s">
        <v>4231</v>
      </c>
      <c r="C184" s="2" t="s">
        <v>746</v>
      </c>
      <c r="D184" s="76" t="s">
        <v>4189</v>
      </c>
      <c r="E184" s="2" t="s">
        <v>3781</v>
      </c>
      <c r="F184" s="2" t="s">
        <v>3782</v>
      </c>
      <c r="G184" t="s">
        <v>3884</v>
      </c>
      <c r="H184" t="s">
        <v>4144</v>
      </c>
      <c r="J184" s="76" t="s">
        <v>3789</v>
      </c>
      <c r="K184" s="2">
        <v>96778219</v>
      </c>
      <c r="L184" t="s">
        <v>4232</v>
      </c>
      <c r="M184" t="s">
        <v>4233</v>
      </c>
      <c r="N184">
        <v>430</v>
      </c>
      <c r="O184">
        <v>267</v>
      </c>
      <c r="P184" t="s">
        <v>3873</v>
      </c>
      <c r="Q184">
        <v>56</v>
      </c>
      <c r="R184" s="4"/>
      <c r="S184" s="14"/>
    </row>
    <row r="185" spans="1:19" hidden="1" x14ac:dyDescent="0.25">
      <c r="A185" s="22"/>
      <c r="B185" t="s">
        <v>4234</v>
      </c>
      <c r="C185" s="2" t="s">
        <v>746</v>
      </c>
      <c r="D185" s="76" t="s">
        <v>4189</v>
      </c>
      <c r="E185" s="2" t="s">
        <v>3781</v>
      </c>
      <c r="F185" s="2" t="s">
        <v>3782</v>
      </c>
      <c r="G185" t="s">
        <v>3884</v>
      </c>
      <c r="H185" t="s">
        <v>4144</v>
      </c>
      <c r="J185" s="76" t="s">
        <v>3793</v>
      </c>
      <c r="K185" s="2">
        <v>96778220</v>
      </c>
      <c r="L185" t="s">
        <v>4235</v>
      </c>
      <c r="M185" t="s">
        <v>4236</v>
      </c>
      <c r="N185">
        <v>430</v>
      </c>
      <c r="O185">
        <v>268</v>
      </c>
      <c r="P185" t="s">
        <v>3873</v>
      </c>
      <c r="Q185">
        <v>56</v>
      </c>
      <c r="R185" s="4"/>
      <c r="S185" s="14"/>
    </row>
    <row r="186" spans="1:19" hidden="1" x14ac:dyDescent="0.25">
      <c r="A186" s="22"/>
      <c r="B186" t="s">
        <v>4237</v>
      </c>
      <c r="C186" s="2" t="s">
        <v>746</v>
      </c>
      <c r="D186" s="76" t="s">
        <v>4189</v>
      </c>
      <c r="E186" s="2" t="s">
        <v>3781</v>
      </c>
      <c r="F186" s="2" t="s">
        <v>3782</v>
      </c>
      <c r="G186" t="s">
        <v>4131</v>
      </c>
      <c r="H186" t="s">
        <v>4144</v>
      </c>
      <c r="I186">
        <v>0</v>
      </c>
      <c r="J186" s="76" t="s">
        <v>3796</v>
      </c>
      <c r="K186" s="2">
        <v>96778221</v>
      </c>
      <c r="L186" t="s">
        <v>4238</v>
      </c>
      <c r="M186" t="s">
        <v>4239</v>
      </c>
      <c r="N186">
        <v>520</v>
      </c>
      <c r="O186">
        <v>270</v>
      </c>
      <c r="P186" t="s">
        <v>3873</v>
      </c>
      <c r="Q186">
        <v>56</v>
      </c>
      <c r="R186" s="4"/>
      <c r="S186" s="14"/>
    </row>
    <row r="187" spans="1:19" hidden="1" x14ac:dyDescent="0.25">
      <c r="A187" s="22"/>
      <c r="B187" t="s">
        <v>4240</v>
      </c>
      <c r="C187" s="2" t="s">
        <v>746</v>
      </c>
      <c r="D187" s="76" t="s">
        <v>4189</v>
      </c>
      <c r="E187" s="2" t="s">
        <v>3781</v>
      </c>
      <c r="F187" s="2" t="s">
        <v>3782</v>
      </c>
      <c r="G187" t="s">
        <v>4131</v>
      </c>
      <c r="H187" t="s">
        <v>4144</v>
      </c>
      <c r="I187">
        <v>0</v>
      </c>
      <c r="J187" s="76" t="s">
        <v>3785</v>
      </c>
      <c r="K187" s="2">
        <v>96778222</v>
      </c>
      <c r="L187" t="s">
        <v>4241</v>
      </c>
      <c r="M187" t="s">
        <v>4242</v>
      </c>
      <c r="N187">
        <v>520</v>
      </c>
      <c r="O187">
        <v>271</v>
      </c>
      <c r="P187" t="s">
        <v>3873</v>
      </c>
      <c r="Q187">
        <v>56</v>
      </c>
      <c r="R187" s="4"/>
      <c r="S187" s="14"/>
    </row>
    <row r="188" spans="1:19" hidden="1" x14ac:dyDescent="0.25">
      <c r="A188" s="22"/>
      <c r="B188" t="s">
        <v>4243</v>
      </c>
      <c r="C188" s="2" t="s">
        <v>746</v>
      </c>
      <c r="D188" s="76" t="s">
        <v>4189</v>
      </c>
      <c r="E188" s="2" t="s">
        <v>3781</v>
      </c>
      <c r="F188" s="2" t="s">
        <v>3782</v>
      </c>
      <c r="G188" t="s">
        <v>4131</v>
      </c>
      <c r="H188" t="s">
        <v>4144</v>
      </c>
      <c r="J188" s="76" t="s">
        <v>3789</v>
      </c>
      <c r="K188" s="2">
        <v>96778223</v>
      </c>
      <c r="L188" t="s">
        <v>4244</v>
      </c>
      <c r="M188" t="s">
        <v>4245</v>
      </c>
      <c r="N188">
        <v>520</v>
      </c>
      <c r="O188">
        <v>273</v>
      </c>
      <c r="P188" t="s">
        <v>3873</v>
      </c>
      <c r="Q188">
        <v>56</v>
      </c>
      <c r="R188" s="4"/>
      <c r="S188" s="14"/>
    </row>
    <row r="189" spans="1:19" hidden="1" x14ac:dyDescent="0.25">
      <c r="A189" s="22"/>
      <c r="B189" t="s">
        <v>4246</v>
      </c>
      <c r="C189" s="2" t="s">
        <v>746</v>
      </c>
      <c r="D189" s="76" t="s">
        <v>4189</v>
      </c>
      <c r="E189" s="2" t="s">
        <v>3781</v>
      </c>
      <c r="F189" s="2" t="s">
        <v>3782</v>
      </c>
      <c r="G189" t="s">
        <v>4131</v>
      </c>
      <c r="H189" t="s">
        <v>4144</v>
      </c>
      <c r="J189" s="76" t="s">
        <v>3793</v>
      </c>
      <c r="K189" s="2">
        <v>96778224</v>
      </c>
      <c r="L189" t="s">
        <v>4247</v>
      </c>
      <c r="M189" t="s">
        <v>4248</v>
      </c>
      <c r="N189">
        <v>520</v>
      </c>
      <c r="O189">
        <v>274</v>
      </c>
      <c r="P189" t="s">
        <v>3873</v>
      </c>
      <c r="Q189">
        <v>56</v>
      </c>
      <c r="R189" s="4"/>
      <c r="S189" s="14"/>
    </row>
    <row r="190" spans="1:19" hidden="1" x14ac:dyDescent="0.25">
      <c r="A190" s="22"/>
      <c r="B190" t="s">
        <v>4249</v>
      </c>
      <c r="C190" t="s">
        <v>4250</v>
      </c>
      <c r="D190" s="4" t="s">
        <v>4251</v>
      </c>
      <c r="E190" s="2" t="s">
        <v>3781</v>
      </c>
      <c r="F190" s="2" t="s">
        <v>3782</v>
      </c>
      <c r="G190" t="s">
        <v>3795</v>
      </c>
      <c r="H190" t="s">
        <v>4252</v>
      </c>
      <c r="I190">
        <v>0</v>
      </c>
      <c r="J190" s="76" t="s">
        <v>3796</v>
      </c>
      <c r="K190" s="2" t="s">
        <v>799</v>
      </c>
      <c r="M190" t="s">
        <v>4253</v>
      </c>
      <c r="N190">
        <v>120</v>
      </c>
      <c r="O190">
        <v>276</v>
      </c>
      <c r="P190" t="s">
        <v>3873</v>
      </c>
      <c r="Q190">
        <v>56</v>
      </c>
      <c r="R190" s="4"/>
      <c r="S190" s="14"/>
    </row>
    <row r="191" spans="1:19" hidden="1" x14ac:dyDescent="0.25">
      <c r="A191" s="22"/>
      <c r="B191" t="s">
        <v>4254</v>
      </c>
      <c r="C191" t="s">
        <v>4250</v>
      </c>
      <c r="D191" s="4" t="s">
        <v>4251</v>
      </c>
      <c r="E191" s="2" t="s">
        <v>3781</v>
      </c>
      <c r="F191" s="2" t="s">
        <v>3782</v>
      </c>
      <c r="G191" t="s">
        <v>3795</v>
      </c>
      <c r="H191" t="s">
        <v>4252</v>
      </c>
      <c r="I191">
        <v>0</v>
      </c>
      <c r="J191" s="76" t="s">
        <v>3785</v>
      </c>
      <c r="K191" s="2" t="s">
        <v>799</v>
      </c>
      <c r="M191" t="s">
        <v>4255</v>
      </c>
      <c r="N191">
        <v>120</v>
      </c>
      <c r="O191">
        <v>277</v>
      </c>
      <c r="P191" t="s">
        <v>3873</v>
      </c>
      <c r="Q191">
        <v>56</v>
      </c>
      <c r="R191" s="4"/>
      <c r="S191" s="14"/>
    </row>
    <row r="192" spans="1:19" hidden="1" x14ac:dyDescent="0.25">
      <c r="A192" s="22"/>
      <c r="B192" t="s">
        <v>4256</v>
      </c>
      <c r="C192" t="s">
        <v>4250</v>
      </c>
      <c r="D192" s="4" t="s">
        <v>4251</v>
      </c>
      <c r="E192" s="2" t="s">
        <v>3781</v>
      </c>
      <c r="F192" s="2" t="s">
        <v>3782</v>
      </c>
      <c r="G192" t="s">
        <v>3795</v>
      </c>
      <c r="H192" t="s">
        <v>4252</v>
      </c>
      <c r="J192" s="76" t="s">
        <v>3789</v>
      </c>
      <c r="K192" s="2" t="s">
        <v>799</v>
      </c>
      <c r="M192" t="s">
        <v>4257</v>
      </c>
      <c r="N192">
        <v>120</v>
      </c>
      <c r="O192">
        <v>279</v>
      </c>
      <c r="P192" t="s">
        <v>3873</v>
      </c>
      <c r="Q192">
        <v>56</v>
      </c>
      <c r="R192" s="4"/>
      <c r="S192" s="14"/>
    </row>
    <row r="193" spans="1:19" hidden="1" x14ac:dyDescent="0.25">
      <c r="A193" s="22"/>
      <c r="B193" t="s">
        <v>4258</v>
      </c>
      <c r="C193" t="s">
        <v>4250</v>
      </c>
      <c r="D193" s="4" t="s">
        <v>4251</v>
      </c>
      <c r="E193" s="2" t="s">
        <v>3781</v>
      </c>
      <c r="F193" s="2" t="s">
        <v>3782</v>
      </c>
      <c r="G193" t="s">
        <v>3795</v>
      </c>
      <c r="H193" t="s">
        <v>4252</v>
      </c>
      <c r="J193" s="76" t="s">
        <v>3793</v>
      </c>
      <c r="K193" s="2" t="s">
        <v>799</v>
      </c>
      <c r="M193" t="s">
        <v>4259</v>
      </c>
      <c r="N193">
        <v>120</v>
      </c>
      <c r="O193">
        <v>280</v>
      </c>
      <c r="P193" t="s">
        <v>3873</v>
      </c>
      <c r="Q193">
        <v>56</v>
      </c>
      <c r="R193" s="4"/>
      <c r="S193" s="14"/>
    </row>
    <row r="194" spans="1:19" hidden="1" x14ac:dyDescent="0.25">
      <c r="A194" s="22"/>
      <c r="B194" t="s">
        <v>4260</v>
      </c>
      <c r="C194" t="s">
        <v>4250</v>
      </c>
      <c r="D194" s="4" t="s">
        <v>4251</v>
      </c>
      <c r="E194" s="2" t="s">
        <v>3781</v>
      </c>
      <c r="F194" s="2" t="s">
        <v>3782</v>
      </c>
      <c r="G194" t="s">
        <v>3801</v>
      </c>
      <c r="H194" t="s">
        <v>4252</v>
      </c>
      <c r="I194">
        <v>0</v>
      </c>
      <c r="J194" s="76" t="s">
        <v>3796</v>
      </c>
      <c r="K194" s="2" t="s">
        <v>799</v>
      </c>
      <c r="M194" t="s">
        <v>4261</v>
      </c>
      <c r="N194">
        <v>120</v>
      </c>
      <c r="O194">
        <v>282</v>
      </c>
      <c r="P194" t="s">
        <v>3873</v>
      </c>
      <c r="Q194">
        <v>56</v>
      </c>
      <c r="R194" s="4"/>
      <c r="S194" s="14"/>
    </row>
    <row r="195" spans="1:19" hidden="1" x14ac:dyDescent="0.25">
      <c r="A195" s="22"/>
      <c r="B195" t="s">
        <v>4262</v>
      </c>
      <c r="C195" t="s">
        <v>4250</v>
      </c>
      <c r="D195" s="4" t="s">
        <v>4251</v>
      </c>
      <c r="E195" s="2" t="s">
        <v>3781</v>
      </c>
      <c r="F195" s="2" t="s">
        <v>3782</v>
      </c>
      <c r="G195" t="s">
        <v>3801</v>
      </c>
      <c r="H195" t="s">
        <v>4252</v>
      </c>
      <c r="I195">
        <v>0</v>
      </c>
      <c r="J195" s="76" t="s">
        <v>3785</v>
      </c>
      <c r="K195" s="2" t="s">
        <v>799</v>
      </c>
      <c r="M195" t="s">
        <v>4263</v>
      </c>
      <c r="N195">
        <v>120</v>
      </c>
      <c r="O195">
        <v>283</v>
      </c>
      <c r="P195" t="s">
        <v>3873</v>
      </c>
      <c r="Q195">
        <v>56</v>
      </c>
      <c r="R195" s="4"/>
      <c r="S195" s="14"/>
    </row>
    <row r="196" spans="1:19" hidden="1" x14ac:dyDescent="0.25">
      <c r="A196" s="22"/>
      <c r="B196" t="s">
        <v>4264</v>
      </c>
      <c r="C196" t="s">
        <v>4250</v>
      </c>
      <c r="D196" s="4" t="s">
        <v>4251</v>
      </c>
      <c r="E196" s="2" t="s">
        <v>3781</v>
      </c>
      <c r="F196" s="2" t="s">
        <v>3782</v>
      </c>
      <c r="G196" t="s">
        <v>3801</v>
      </c>
      <c r="H196" t="s">
        <v>4252</v>
      </c>
      <c r="J196" s="76" t="s">
        <v>3789</v>
      </c>
      <c r="K196" s="2" t="s">
        <v>799</v>
      </c>
      <c r="M196" t="s">
        <v>4265</v>
      </c>
      <c r="N196">
        <v>120</v>
      </c>
      <c r="O196">
        <v>285</v>
      </c>
      <c r="P196" t="s">
        <v>3873</v>
      </c>
      <c r="Q196">
        <v>56</v>
      </c>
      <c r="R196" s="4"/>
      <c r="S196" s="14"/>
    </row>
    <row r="197" spans="1:19" hidden="1" x14ac:dyDescent="0.25">
      <c r="A197" s="22"/>
      <c r="B197" t="s">
        <v>4266</v>
      </c>
      <c r="C197" t="s">
        <v>4250</v>
      </c>
      <c r="D197" s="4" t="s">
        <v>4251</v>
      </c>
      <c r="E197" s="2" t="s">
        <v>3781</v>
      </c>
      <c r="F197" s="2" t="s">
        <v>3782</v>
      </c>
      <c r="G197" t="s">
        <v>3801</v>
      </c>
      <c r="H197" t="s">
        <v>4252</v>
      </c>
      <c r="J197" s="76" t="s">
        <v>3793</v>
      </c>
      <c r="K197" s="2" t="s">
        <v>799</v>
      </c>
      <c r="M197" t="s">
        <v>4267</v>
      </c>
      <c r="N197">
        <v>120</v>
      </c>
      <c r="O197">
        <v>286</v>
      </c>
      <c r="P197" t="s">
        <v>3873</v>
      </c>
      <c r="Q197">
        <v>56</v>
      </c>
      <c r="R197" s="4"/>
      <c r="S197" s="14"/>
    </row>
    <row r="198" spans="1:19" hidden="1" x14ac:dyDescent="0.25">
      <c r="A198" s="22"/>
      <c r="B198" t="s">
        <v>4268</v>
      </c>
      <c r="C198" t="s">
        <v>4250</v>
      </c>
      <c r="D198" s="4" t="s">
        <v>4251</v>
      </c>
      <c r="E198" s="2" t="s">
        <v>3781</v>
      </c>
      <c r="F198" s="2" t="s">
        <v>3782</v>
      </c>
      <c r="G198" t="s">
        <v>3808</v>
      </c>
      <c r="H198" t="s">
        <v>4252</v>
      </c>
      <c r="I198">
        <v>0</v>
      </c>
      <c r="J198" s="76" t="s">
        <v>3796</v>
      </c>
      <c r="K198" s="2" t="s">
        <v>799</v>
      </c>
      <c r="M198" t="s">
        <v>4269</v>
      </c>
      <c r="N198">
        <v>150</v>
      </c>
      <c r="O198">
        <v>288</v>
      </c>
      <c r="P198" t="s">
        <v>3873</v>
      </c>
      <c r="Q198">
        <v>56</v>
      </c>
      <c r="R198" s="4"/>
      <c r="S198" s="14"/>
    </row>
    <row r="199" spans="1:19" hidden="1" x14ac:dyDescent="0.25">
      <c r="A199" s="22"/>
      <c r="B199" t="s">
        <v>4270</v>
      </c>
      <c r="C199" t="s">
        <v>4250</v>
      </c>
      <c r="D199" s="4" t="s">
        <v>4251</v>
      </c>
      <c r="E199" s="2" t="s">
        <v>3781</v>
      </c>
      <c r="F199" s="2" t="s">
        <v>3782</v>
      </c>
      <c r="G199" t="s">
        <v>3808</v>
      </c>
      <c r="H199" t="s">
        <v>4252</v>
      </c>
      <c r="I199">
        <v>0</v>
      </c>
      <c r="J199" s="76" t="s">
        <v>3785</v>
      </c>
      <c r="K199" s="2" t="s">
        <v>799</v>
      </c>
      <c r="M199" t="s">
        <v>4271</v>
      </c>
      <c r="N199">
        <v>150</v>
      </c>
      <c r="O199">
        <v>289</v>
      </c>
      <c r="P199" t="s">
        <v>3873</v>
      </c>
      <c r="Q199">
        <v>56</v>
      </c>
      <c r="R199" s="4"/>
      <c r="S199" s="14"/>
    </row>
    <row r="200" spans="1:19" hidden="1" x14ac:dyDescent="0.25">
      <c r="A200" s="22"/>
      <c r="B200" t="s">
        <v>4272</v>
      </c>
      <c r="C200" t="s">
        <v>4250</v>
      </c>
      <c r="D200" s="4" t="s">
        <v>4251</v>
      </c>
      <c r="E200" s="2" t="s">
        <v>3781</v>
      </c>
      <c r="F200" s="2" t="s">
        <v>3782</v>
      </c>
      <c r="G200" t="s">
        <v>3808</v>
      </c>
      <c r="H200" t="s">
        <v>4252</v>
      </c>
      <c r="J200" s="76" t="s">
        <v>3789</v>
      </c>
      <c r="K200" s="2" t="s">
        <v>799</v>
      </c>
      <c r="M200" t="s">
        <v>4273</v>
      </c>
      <c r="N200">
        <v>150</v>
      </c>
      <c r="O200">
        <v>291</v>
      </c>
      <c r="P200" t="s">
        <v>3873</v>
      </c>
      <c r="Q200">
        <v>56</v>
      </c>
      <c r="R200" s="4"/>
      <c r="S200" s="14"/>
    </row>
    <row r="201" spans="1:19" hidden="1" x14ac:dyDescent="0.25">
      <c r="A201" s="22"/>
      <c r="B201" t="s">
        <v>4274</v>
      </c>
      <c r="C201" t="s">
        <v>4250</v>
      </c>
      <c r="D201" s="4" t="s">
        <v>4251</v>
      </c>
      <c r="E201" s="2" t="s">
        <v>3781</v>
      </c>
      <c r="F201" s="2" t="s">
        <v>3782</v>
      </c>
      <c r="G201" t="s">
        <v>3808</v>
      </c>
      <c r="H201" t="s">
        <v>4252</v>
      </c>
      <c r="J201" s="76" t="s">
        <v>3793</v>
      </c>
      <c r="K201" s="2" t="s">
        <v>799</v>
      </c>
      <c r="M201" t="s">
        <v>4275</v>
      </c>
      <c r="N201">
        <v>150</v>
      </c>
      <c r="O201">
        <v>292</v>
      </c>
      <c r="P201" t="s">
        <v>3873</v>
      </c>
      <c r="Q201">
        <v>56</v>
      </c>
      <c r="R201" s="4"/>
      <c r="S201" s="14"/>
    </row>
    <row r="202" spans="1:19" hidden="1" x14ac:dyDescent="0.25">
      <c r="A202" s="22"/>
      <c r="B202" t="s">
        <v>4276</v>
      </c>
      <c r="C202" t="s">
        <v>4250</v>
      </c>
      <c r="D202" s="4" t="s">
        <v>4251</v>
      </c>
      <c r="E202" s="2" t="s">
        <v>3781</v>
      </c>
      <c r="F202" s="2" t="s">
        <v>3782</v>
      </c>
      <c r="G202" t="s">
        <v>3930</v>
      </c>
      <c r="H202" t="s">
        <v>4252</v>
      </c>
      <c r="I202">
        <v>0</v>
      </c>
      <c r="J202" s="76" t="s">
        <v>3796</v>
      </c>
      <c r="K202" s="2" t="s">
        <v>799</v>
      </c>
      <c r="M202" t="s">
        <v>4277</v>
      </c>
      <c r="N202">
        <v>160</v>
      </c>
      <c r="O202">
        <v>294</v>
      </c>
      <c r="P202" t="s">
        <v>3873</v>
      </c>
      <c r="Q202">
        <v>56</v>
      </c>
      <c r="R202" s="4"/>
      <c r="S202" s="14"/>
    </row>
    <row r="203" spans="1:19" hidden="1" x14ac:dyDescent="0.25">
      <c r="A203" s="22"/>
      <c r="B203" t="s">
        <v>4278</v>
      </c>
      <c r="C203" t="s">
        <v>4250</v>
      </c>
      <c r="D203" s="4" t="s">
        <v>4251</v>
      </c>
      <c r="E203" s="2" t="s">
        <v>3781</v>
      </c>
      <c r="F203" s="2" t="s">
        <v>3782</v>
      </c>
      <c r="G203" t="s">
        <v>3930</v>
      </c>
      <c r="H203" t="s">
        <v>4252</v>
      </c>
      <c r="I203">
        <v>0</v>
      </c>
      <c r="J203" s="76" t="s">
        <v>3785</v>
      </c>
      <c r="K203" s="2" t="s">
        <v>799</v>
      </c>
      <c r="M203" t="s">
        <v>4279</v>
      </c>
      <c r="N203">
        <v>160</v>
      </c>
      <c r="O203">
        <v>295</v>
      </c>
      <c r="P203" t="s">
        <v>3873</v>
      </c>
      <c r="Q203">
        <v>56</v>
      </c>
      <c r="R203" s="4"/>
      <c r="S203" s="14"/>
    </row>
    <row r="204" spans="1:19" hidden="1" x14ac:dyDescent="0.25">
      <c r="A204" s="22"/>
      <c r="B204" t="s">
        <v>4280</v>
      </c>
      <c r="C204" t="s">
        <v>4250</v>
      </c>
      <c r="D204" s="4" t="s">
        <v>4251</v>
      </c>
      <c r="E204" s="2" t="s">
        <v>3781</v>
      </c>
      <c r="F204" s="2" t="s">
        <v>3782</v>
      </c>
      <c r="G204" t="s">
        <v>3930</v>
      </c>
      <c r="H204" t="s">
        <v>4252</v>
      </c>
      <c r="J204" s="76" t="s">
        <v>3789</v>
      </c>
      <c r="K204" s="2" t="s">
        <v>799</v>
      </c>
      <c r="M204" t="s">
        <v>4281</v>
      </c>
      <c r="N204">
        <v>160</v>
      </c>
      <c r="O204">
        <v>297</v>
      </c>
      <c r="P204" t="s">
        <v>3873</v>
      </c>
      <c r="Q204">
        <v>56</v>
      </c>
      <c r="R204" s="4"/>
      <c r="S204" s="14"/>
    </row>
    <row r="205" spans="1:19" hidden="1" x14ac:dyDescent="0.25">
      <c r="A205" s="22"/>
      <c r="B205" t="s">
        <v>4282</v>
      </c>
      <c r="C205" t="s">
        <v>4250</v>
      </c>
      <c r="D205" s="4" t="s">
        <v>4251</v>
      </c>
      <c r="E205" s="2" t="s">
        <v>3781</v>
      </c>
      <c r="F205" s="2" t="s">
        <v>3782</v>
      </c>
      <c r="G205" t="s">
        <v>3930</v>
      </c>
      <c r="H205" t="s">
        <v>4252</v>
      </c>
      <c r="J205" s="76" t="s">
        <v>3793</v>
      </c>
      <c r="K205" s="2" t="s">
        <v>799</v>
      </c>
      <c r="M205" t="s">
        <v>4283</v>
      </c>
      <c r="N205">
        <v>160</v>
      </c>
      <c r="O205">
        <v>298</v>
      </c>
      <c r="P205" t="s">
        <v>3873</v>
      </c>
      <c r="Q205">
        <v>56</v>
      </c>
      <c r="R205" s="4"/>
      <c r="S205" s="14"/>
    </row>
    <row r="206" spans="1:19" hidden="1" x14ac:dyDescent="0.25">
      <c r="A206" s="22"/>
      <c r="B206" t="s">
        <v>4284</v>
      </c>
      <c r="C206" t="s">
        <v>4285</v>
      </c>
      <c r="D206" s="4" t="s">
        <v>4286</v>
      </c>
      <c r="E206" s="2" t="s">
        <v>3781</v>
      </c>
      <c r="F206" s="2" t="s">
        <v>3782</v>
      </c>
      <c r="G206" t="s">
        <v>3808</v>
      </c>
      <c r="H206" t="s">
        <v>4252</v>
      </c>
      <c r="I206">
        <v>0</v>
      </c>
      <c r="J206" s="76" t="s">
        <v>3796</v>
      </c>
      <c r="K206" s="2" t="s">
        <v>799</v>
      </c>
      <c r="M206" t="s">
        <v>4287</v>
      </c>
      <c r="N206">
        <v>150</v>
      </c>
      <c r="O206">
        <v>300</v>
      </c>
      <c r="P206" t="s">
        <v>3873</v>
      </c>
      <c r="Q206">
        <v>56</v>
      </c>
      <c r="R206" s="4"/>
      <c r="S206" s="14"/>
    </row>
    <row r="207" spans="1:19" hidden="1" x14ac:dyDescent="0.25">
      <c r="A207" s="22"/>
      <c r="B207" t="s">
        <v>4288</v>
      </c>
      <c r="C207" t="s">
        <v>4285</v>
      </c>
      <c r="D207" s="4" t="s">
        <v>4286</v>
      </c>
      <c r="E207" s="2" t="s">
        <v>3781</v>
      </c>
      <c r="F207" s="2" t="s">
        <v>3782</v>
      </c>
      <c r="G207" t="s">
        <v>3808</v>
      </c>
      <c r="H207" t="s">
        <v>4252</v>
      </c>
      <c r="I207">
        <v>0</v>
      </c>
      <c r="J207" s="76" t="s">
        <v>3785</v>
      </c>
      <c r="K207" s="2" t="s">
        <v>799</v>
      </c>
      <c r="M207" t="s">
        <v>4289</v>
      </c>
      <c r="N207">
        <v>150</v>
      </c>
      <c r="O207">
        <v>301</v>
      </c>
      <c r="P207" t="s">
        <v>3873</v>
      </c>
      <c r="Q207">
        <v>56</v>
      </c>
      <c r="R207" s="4"/>
      <c r="S207" s="14"/>
    </row>
    <row r="208" spans="1:19" hidden="1" x14ac:dyDescent="0.25">
      <c r="A208" s="22"/>
      <c r="B208" t="s">
        <v>4290</v>
      </c>
      <c r="C208" t="s">
        <v>4285</v>
      </c>
      <c r="D208" s="4" t="s">
        <v>4286</v>
      </c>
      <c r="E208" s="2" t="s">
        <v>3781</v>
      </c>
      <c r="F208" s="2" t="s">
        <v>3782</v>
      </c>
      <c r="G208" t="s">
        <v>3808</v>
      </c>
      <c r="H208" t="s">
        <v>4252</v>
      </c>
      <c r="J208" s="76" t="s">
        <v>3789</v>
      </c>
      <c r="K208" s="2" t="s">
        <v>799</v>
      </c>
      <c r="M208" t="s">
        <v>4291</v>
      </c>
      <c r="N208">
        <v>150</v>
      </c>
      <c r="O208">
        <v>303</v>
      </c>
      <c r="P208" t="s">
        <v>3873</v>
      </c>
      <c r="Q208">
        <v>56</v>
      </c>
      <c r="R208" s="4"/>
      <c r="S208" s="14"/>
    </row>
    <row r="209" spans="1:19" hidden="1" x14ac:dyDescent="0.25">
      <c r="A209" s="22"/>
      <c r="B209" t="s">
        <v>4292</v>
      </c>
      <c r="C209" t="s">
        <v>4285</v>
      </c>
      <c r="D209" s="4" t="s">
        <v>4286</v>
      </c>
      <c r="E209" s="2" t="s">
        <v>3781</v>
      </c>
      <c r="F209" s="2" t="s">
        <v>3782</v>
      </c>
      <c r="G209" t="s">
        <v>3808</v>
      </c>
      <c r="H209" t="s">
        <v>4252</v>
      </c>
      <c r="J209" s="76" t="s">
        <v>3793</v>
      </c>
      <c r="K209" s="2" t="s">
        <v>799</v>
      </c>
      <c r="M209" t="s">
        <v>4293</v>
      </c>
      <c r="N209">
        <v>150</v>
      </c>
      <c r="O209">
        <v>304</v>
      </c>
      <c r="P209" t="s">
        <v>3873</v>
      </c>
      <c r="Q209">
        <v>56</v>
      </c>
      <c r="R209" s="4"/>
      <c r="S209" s="14"/>
    </row>
    <row r="210" spans="1:19" hidden="1" x14ac:dyDescent="0.25">
      <c r="A210" s="22"/>
      <c r="B210" t="s">
        <v>4294</v>
      </c>
      <c r="C210" t="s">
        <v>4285</v>
      </c>
      <c r="D210" s="4" t="s">
        <v>4286</v>
      </c>
      <c r="E210" s="2" t="s">
        <v>3781</v>
      </c>
      <c r="F210" s="2" t="s">
        <v>3782</v>
      </c>
      <c r="G210" t="s">
        <v>3930</v>
      </c>
      <c r="H210" t="s">
        <v>4252</v>
      </c>
      <c r="I210">
        <v>0</v>
      </c>
      <c r="J210" s="76" t="s">
        <v>3796</v>
      </c>
      <c r="K210" s="2" t="s">
        <v>799</v>
      </c>
      <c r="M210" t="s">
        <v>4295</v>
      </c>
      <c r="N210">
        <v>160</v>
      </c>
      <c r="O210">
        <v>306</v>
      </c>
      <c r="P210" t="s">
        <v>3873</v>
      </c>
      <c r="Q210">
        <v>56</v>
      </c>
      <c r="R210" s="4"/>
      <c r="S210" s="14"/>
    </row>
    <row r="211" spans="1:19" hidden="1" x14ac:dyDescent="0.25">
      <c r="A211" s="22"/>
      <c r="B211" t="s">
        <v>4296</v>
      </c>
      <c r="C211" t="s">
        <v>4285</v>
      </c>
      <c r="D211" s="4" t="s">
        <v>4286</v>
      </c>
      <c r="E211" s="2" t="s">
        <v>3781</v>
      </c>
      <c r="F211" s="2" t="s">
        <v>3782</v>
      </c>
      <c r="G211" t="s">
        <v>3930</v>
      </c>
      <c r="H211" t="s">
        <v>4252</v>
      </c>
      <c r="I211">
        <v>0</v>
      </c>
      <c r="J211" s="76" t="s">
        <v>3785</v>
      </c>
      <c r="K211" s="2" t="s">
        <v>799</v>
      </c>
      <c r="M211" t="s">
        <v>4297</v>
      </c>
      <c r="N211">
        <v>160</v>
      </c>
      <c r="O211">
        <v>307</v>
      </c>
      <c r="P211" t="s">
        <v>3873</v>
      </c>
      <c r="Q211">
        <v>56</v>
      </c>
      <c r="R211" s="4"/>
      <c r="S211" s="14"/>
    </row>
    <row r="212" spans="1:19" hidden="1" x14ac:dyDescent="0.25">
      <c r="A212" s="22"/>
      <c r="B212" t="s">
        <v>4298</v>
      </c>
      <c r="C212" t="s">
        <v>4285</v>
      </c>
      <c r="D212" s="4" t="s">
        <v>4286</v>
      </c>
      <c r="E212" s="2" t="s">
        <v>3781</v>
      </c>
      <c r="F212" s="2" t="s">
        <v>3782</v>
      </c>
      <c r="G212" t="s">
        <v>3930</v>
      </c>
      <c r="H212" t="s">
        <v>4252</v>
      </c>
      <c r="J212" s="76" t="s">
        <v>3789</v>
      </c>
      <c r="K212" s="2" t="s">
        <v>799</v>
      </c>
      <c r="M212" t="s">
        <v>4299</v>
      </c>
      <c r="N212">
        <v>160</v>
      </c>
      <c r="O212">
        <v>309</v>
      </c>
      <c r="P212" t="s">
        <v>3873</v>
      </c>
      <c r="Q212">
        <v>56</v>
      </c>
      <c r="R212" s="4"/>
      <c r="S212" s="14"/>
    </row>
    <row r="213" spans="1:19" hidden="1" x14ac:dyDescent="0.25">
      <c r="A213" s="22"/>
      <c r="B213" t="s">
        <v>4300</v>
      </c>
      <c r="C213" t="s">
        <v>4285</v>
      </c>
      <c r="D213" s="4" t="s">
        <v>4286</v>
      </c>
      <c r="E213" s="2" t="s">
        <v>3781</v>
      </c>
      <c r="F213" s="2" t="s">
        <v>3782</v>
      </c>
      <c r="G213" t="s">
        <v>3930</v>
      </c>
      <c r="H213" t="s">
        <v>4252</v>
      </c>
      <c r="J213" s="76" t="s">
        <v>3793</v>
      </c>
      <c r="K213" s="2" t="s">
        <v>799</v>
      </c>
      <c r="M213" t="s">
        <v>4301</v>
      </c>
      <c r="N213">
        <v>160</v>
      </c>
      <c r="O213">
        <v>310</v>
      </c>
      <c r="P213" t="s">
        <v>3873</v>
      </c>
      <c r="Q213">
        <v>56</v>
      </c>
      <c r="R213" s="4"/>
      <c r="S213" s="14"/>
    </row>
    <row r="214" spans="1:19" hidden="1" x14ac:dyDescent="0.25">
      <c r="A214" s="22"/>
      <c r="B214" t="s">
        <v>4302</v>
      </c>
      <c r="C214" t="s">
        <v>4285</v>
      </c>
      <c r="D214" s="4" t="s">
        <v>4286</v>
      </c>
      <c r="E214" s="2" t="s">
        <v>3781</v>
      </c>
      <c r="F214" s="2" t="s">
        <v>3782</v>
      </c>
      <c r="G214" t="s">
        <v>3969</v>
      </c>
      <c r="H214" t="s">
        <v>4252</v>
      </c>
      <c r="I214">
        <v>0</v>
      </c>
      <c r="J214" s="76" t="s">
        <v>3796</v>
      </c>
      <c r="K214" s="2" t="s">
        <v>799</v>
      </c>
      <c r="M214" t="s">
        <v>4303</v>
      </c>
      <c r="N214">
        <v>220</v>
      </c>
      <c r="O214">
        <v>312</v>
      </c>
      <c r="P214" t="s">
        <v>3873</v>
      </c>
      <c r="Q214">
        <v>56</v>
      </c>
      <c r="R214" s="4"/>
      <c r="S214" s="14"/>
    </row>
    <row r="215" spans="1:19" hidden="1" x14ac:dyDescent="0.25">
      <c r="A215" s="22"/>
      <c r="B215" t="s">
        <v>4304</v>
      </c>
      <c r="C215" t="s">
        <v>4285</v>
      </c>
      <c r="D215" s="4" t="s">
        <v>4286</v>
      </c>
      <c r="E215" s="2" t="s">
        <v>3781</v>
      </c>
      <c r="F215" s="2" t="s">
        <v>3782</v>
      </c>
      <c r="G215" t="s">
        <v>3969</v>
      </c>
      <c r="H215" t="s">
        <v>4252</v>
      </c>
      <c r="I215">
        <v>0</v>
      </c>
      <c r="J215" s="76" t="s">
        <v>3785</v>
      </c>
      <c r="K215" s="2" t="s">
        <v>799</v>
      </c>
      <c r="M215" t="s">
        <v>4305</v>
      </c>
      <c r="N215">
        <v>220</v>
      </c>
      <c r="O215">
        <v>313</v>
      </c>
      <c r="P215" t="s">
        <v>3873</v>
      </c>
      <c r="Q215">
        <v>56</v>
      </c>
      <c r="R215" s="4"/>
      <c r="S215" s="14"/>
    </row>
    <row r="216" spans="1:19" hidden="1" x14ac:dyDescent="0.25">
      <c r="A216" s="22"/>
      <c r="B216" t="s">
        <v>4306</v>
      </c>
      <c r="C216" t="s">
        <v>4285</v>
      </c>
      <c r="D216" s="4" t="s">
        <v>4286</v>
      </c>
      <c r="E216" s="2" t="s">
        <v>3781</v>
      </c>
      <c r="F216" s="2" t="s">
        <v>3782</v>
      </c>
      <c r="G216" t="s">
        <v>3969</v>
      </c>
      <c r="H216" t="s">
        <v>4252</v>
      </c>
      <c r="J216" s="76" t="s">
        <v>3789</v>
      </c>
      <c r="K216" s="2" t="s">
        <v>799</v>
      </c>
      <c r="M216" t="s">
        <v>4307</v>
      </c>
      <c r="N216">
        <v>220</v>
      </c>
      <c r="O216">
        <v>315</v>
      </c>
      <c r="P216" t="s">
        <v>3873</v>
      </c>
      <c r="Q216">
        <v>56</v>
      </c>
      <c r="R216" s="4"/>
      <c r="S216" s="14"/>
    </row>
    <row r="217" spans="1:19" hidden="1" x14ac:dyDescent="0.25">
      <c r="A217" s="22"/>
      <c r="B217" t="s">
        <v>4308</v>
      </c>
      <c r="C217" t="s">
        <v>4285</v>
      </c>
      <c r="D217" s="4" t="s">
        <v>4286</v>
      </c>
      <c r="E217" s="2" t="s">
        <v>3781</v>
      </c>
      <c r="F217" s="2" t="s">
        <v>3782</v>
      </c>
      <c r="G217" t="s">
        <v>3969</v>
      </c>
      <c r="H217" t="s">
        <v>4252</v>
      </c>
      <c r="J217" s="76" t="s">
        <v>3793</v>
      </c>
      <c r="K217" s="2" t="s">
        <v>799</v>
      </c>
      <c r="M217" t="s">
        <v>4309</v>
      </c>
      <c r="N217">
        <v>220</v>
      </c>
      <c r="O217">
        <v>316</v>
      </c>
      <c r="P217" t="s">
        <v>3873</v>
      </c>
      <c r="Q217">
        <v>56</v>
      </c>
      <c r="R217" s="4"/>
      <c r="S217" s="14"/>
    </row>
    <row r="218" spans="1:19" hidden="1" x14ac:dyDescent="0.25">
      <c r="A218" s="22"/>
      <c r="B218" t="s">
        <v>4310</v>
      </c>
      <c r="C218" t="s">
        <v>4285</v>
      </c>
      <c r="D218" s="4" t="s">
        <v>4286</v>
      </c>
      <c r="E218" s="2" t="s">
        <v>3781</v>
      </c>
      <c r="F218" s="2" t="s">
        <v>3782</v>
      </c>
      <c r="G218" t="s">
        <v>3982</v>
      </c>
      <c r="H218" t="s">
        <v>4252</v>
      </c>
      <c r="I218">
        <v>0</v>
      </c>
      <c r="J218" s="76" t="s">
        <v>3796</v>
      </c>
      <c r="K218" s="2" t="s">
        <v>799</v>
      </c>
      <c r="M218" t="s">
        <v>4311</v>
      </c>
      <c r="N218">
        <v>220</v>
      </c>
      <c r="O218">
        <v>318</v>
      </c>
      <c r="P218" t="s">
        <v>3873</v>
      </c>
      <c r="Q218">
        <v>56</v>
      </c>
      <c r="R218" s="4"/>
      <c r="S218" s="14"/>
    </row>
    <row r="219" spans="1:19" hidden="1" x14ac:dyDescent="0.25">
      <c r="A219" s="22"/>
      <c r="B219" t="s">
        <v>4312</v>
      </c>
      <c r="C219" t="s">
        <v>4285</v>
      </c>
      <c r="D219" s="4" t="s">
        <v>4286</v>
      </c>
      <c r="E219" s="2" t="s">
        <v>3781</v>
      </c>
      <c r="F219" s="2" t="s">
        <v>3782</v>
      </c>
      <c r="G219" t="s">
        <v>3982</v>
      </c>
      <c r="H219" t="s">
        <v>4252</v>
      </c>
      <c r="I219">
        <v>0</v>
      </c>
      <c r="J219" s="76" t="s">
        <v>3785</v>
      </c>
      <c r="K219" s="2" t="s">
        <v>799</v>
      </c>
      <c r="M219" t="s">
        <v>4313</v>
      </c>
      <c r="N219">
        <v>220</v>
      </c>
      <c r="O219">
        <v>319</v>
      </c>
      <c r="P219" t="s">
        <v>3873</v>
      </c>
      <c r="Q219">
        <v>56</v>
      </c>
      <c r="R219" s="4"/>
      <c r="S219" s="14"/>
    </row>
    <row r="220" spans="1:19" hidden="1" x14ac:dyDescent="0.25">
      <c r="A220" s="22"/>
      <c r="B220" t="s">
        <v>4314</v>
      </c>
      <c r="C220" t="s">
        <v>4285</v>
      </c>
      <c r="D220" s="4" t="s">
        <v>4286</v>
      </c>
      <c r="E220" s="2" t="s">
        <v>3781</v>
      </c>
      <c r="F220" s="2" t="s">
        <v>3782</v>
      </c>
      <c r="G220" t="s">
        <v>3982</v>
      </c>
      <c r="H220" t="s">
        <v>4252</v>
      </c>
      <c r="J220" s="76" t="s">
        <v>3789</v>
      </c>
      <c r="K220" s="2" t="s">
        <v>799</v>
      </c>
      <c r="M220" t="s">
        <v>4315</v>
      </c>
      <c r="N220">
        <v>220</v>
      </c>
      <c r="O220">
        <v>321</v>
      </c>
      <c r="P220" t="s">
        <v>3873</v>
      </c>
      <c r="Q220">
        <v>56</v>
      </c>
      <c r="R220" s="4"/>
      <c r="S220" s="14"/>
    </row>
    <row r="221" spans="1:19" hidden="1" x14ac:dyDescent="0.25">
      <c r="A221" s="22"/>
      <c r="B221" t="s">
        <v>4316</v>
      </c>
      <c r="C221" t="s">
        <v>4285</v>
      </c>
      <c r="D221" s="4" t="s">
        <v>4286</v>
      </c>
      <c r="E221" s="2" t="s">
        <v>3781</v>
      </c>
      <c r="F221" s="2" t="s">
        <v>3782</v>
      </c>
      <c r="G221" t="s">
        <v>3982</v>
      </c>
      <c r="H221" t="s">
        <v>4252</v>
      </c>
      <c r="J221" s="76" t="s">
        <v>3793</v>
      </c>
      <c r="K221" s="2" t="s">
        <v>799</v>
      </c>
      <c r="M221" t="s">
        <v>4317</v>
      </c>
      <c r="N221">
        <v>220</v>
      </c>
      <c r="O221">
        <v>322</v>
      </c>
      <c r="P221" t="s">
        <v>3873</v>
      </c>
      <c r="Q221">
        <v>56</v>
      </c>
      <c r="R221" s="4"/>
      <c r="S221" s="14"/>
    </row>
    <row r="222" spans="1:19" hidden="1" x14ac:dyDescent="0.25">
      <c r="A222" s="22"/>
      <c r="B222" t="s">
        <v>4318</v>
      </c>
      <c r="C222" t="s">
        <v>718</v>
      </c>
      <c r="D222" s="76" t="s">
        <v>3916</v>
      </c>
      <c r="E222" s="2" t="s">
        <v>3781</v>
      </c>
      <c r="F222" s="2" t="s">
        <v>3782</v>
      </c>
      <c r="G222" t="s">
        <v>3969</v>
      </c>
      <c r="H222" t="s">
        <v>4252</v>
      </c>
      <c r="I222">
        <v>0</v>
      </c>
      <c r="J222" s="76" t="s">
        <v>3796</v>
      </c>
      <c r="K222" s="2" t="s">
        <v>799</v>
      </c>
      <c r="M222" t="s">
        <v>4319</v>
      </c>
      <c r="N222">
        <v>265</v>
      </c>
      <c r="O222">
        <v>324</v>
      </c>
      <c r="P222" t="s">
        <v>3873</v>
      </c>
      <c r="Q222">
        <v>56</v>
      </c>
      <c r="R222" s="4"/>
      <c r="S222" s="14"/>
    </row>
    <row r="223" spans="1:19" hidden="1" x14ac:dyDescent="0.25">
      <c r="A223" s="22"/>
      <c r="B223" t="s">
        <v>4320</v>
      </c>
      <c r="C223" t="s">
        <v>718</v>
      </c>
      <c r="D223" s="76" t="s">
        <v>3916</v>
      </c>
      <c r="E223" s="2" t="s">
        <v>3781</v>
      </c>
      <c r="F223" s="2" t="s">
        <v>3782</v>
      </c>
      <c r="G223" t="s">
        <v>3969</v>
      </c>
      <c r="H223" t="s">
        <v>4252</v>
      </c>
      <c r="I223">
        <v>0</v>
      </c>
      <c r="J223" s="76" t="s">
        <v>3785</v>
      </c>
      <c r="K223" s="2" t="s">
        <v>799</v>
      </c>
      <c r="M223" t="s">
        <v>4321</v>
      </c>
      <c r="N223">
        <v>265</v>
      </c>
      <c r="O223">
        <v>325</v>
      </c>
      <c r="P223" t="s">
        <v>3873</v>
      </c>
      <c r="Q223">
        <v>56</v>
      </c>
      <c r="R223" s="4"/>
      <c r="S223" s="14"/>
    </row>
    <row r="224" spans="1:19" hidden="1" x14ac:dyDescent="0.25">
      <c r="A224" s="22"/>
      <c r="B224" t="s">
        <v>4322</v>
      </c>
      <c r="C224" t="s">
        <v>718</v>
      </c>
      <c r="D224" s="76" t="s">
        <v>3916</v>
      </c>
      <c r="E224" s="2" t="s">
        <v>3781</v>
      </c>
      <c r="F224" s="2" t="s">
        <v>3782</v>
      </c>
      <c r="G224" t="s">
        <v>3969</v>
      </c>
      <c r="H224" t="s">
        <v>4252</v>
      </c>
      <c r="J224" s="76" t="s">
        <v>3789</v>
      </c>
      <c r="K224" s="2" t="s">
        <v>799</v>
      </c>
      <c r="M224" t="s">
        <v>4323</v>
      </c>
      <c r="N224">
        <v>265</v>
      </c>
      <c r="O224">
        <v>327</v>
      </c>
      <c r="P224" t="s">
        <v>3873</v>
      </c>
      <c r="Q224">
        <v>56</v>
      </c>
      <c r="R224" s="4"/>
      <c r="S224" s="14"/>
    </row>
    <row r="225" spans="1:19" hidden="1" x14ac:dyDescent="0.25">
      <c r="A225" s="22"/>
      <c r="B225" t="s">
        <v>4324</v>
      </c>
      <c r="C225" t="s">
        <v>718</v>
      </c>
      <c r="D225" s="76" t="s">
        <v>3916</v>
      </c>
      <c r="E225" s="2" t="s">
        <v>3781</v>
      </c>
      <c r="F225" s="2" t="s">
        <v>3782</v>
      </c>
      <c r="G225" t="s">
        <v>3969</v>
      </c>
      <c r="H225" t="s">
        <v>4252</v>
      </c>
      <c r="J225" s="76" t="s">
        <v>3793</v>
      </c>
      <c r="K225" s="2" t="s">
        <v>799</v>
      </c>
      <c r="M225" t="s">
        <v>4325</v>
      </c>
      <c r="N225">
        <v>265</v>
      </c>
      <c r="O225">
        <v>328</v>
      </c>
      <c r="P225" t="s">
        <v>3873</v>
      </c>
      <c r="Q225">
        <v>56</v>
      </c>
      <c r="R225" s="4"/>
      <c r="S225" s="14"/>
    </row>
    <row r="226" spans="1:19" hidden="1" x14ac:dyDescent="0.25">
      <c r="A226" s="22"/>
      <c r="B226" t="s">
        <v>4326</v>
      </c>
      <c r="C226" t="s">
        <v>718</v>
      </c>
      <c r="D226" s="76" t="s">
        <v>3916</v>
      </c>
      <c r="E226" s="2" t="s">
        <v>3781</v>
      </c>
      <c r="F226" s="2" t="s">
        <v>3782</v>
      </c>
      <c r="G226" t="s">
        <v>3982</v>
      </c>
      <c r="H226" t="s">
        <v>4252</v>
      </c>
      <c r="I226">
        <v>0</v>
      </c>
      <c r="J226" s="76" t="s">
        <v>3796</v>
      </c>
      <c r="K226" s="2" t="s">
        <v>799</v>
      </c>
      <c r="M226" t="s">
        <v>4327</v>
      </c>
      <c r="N226">
        <v>265</v>
      </c>
      <c r="O226">
        <v>330</v>
      </c>
      <c r="P226" t="s">
        <v>3873</v>
      </c>
      <c r="Q226">
        <v>56</v>
      </c>
      <c r="R226" s="4"/>
      <c r="S226" s="14"/>
    </row>
    <row r="227" spans="1:19" hidden="1" x14ac:dyDescent="0.25">
      <c r="A227" s="22"/>
      <c r="B227" t="s">
        <v>4328</v>
      </c>
      <c r="C227" t="s">
        <v>718</v>
      </c>
      <c r="D227" s="76" t="s">
        <v>3916</v>
      </c>
      <c r="E227" s="2" t="s">
        <v>3781</v>
      </c>
      <c r="F227" s="2" t="s">
        <v>3782</v>
      </c>
      <c r="G227" t="s">
        <v>3982</v>
      </c>
      <c r="H227" t="s">
        <v>4252</v>
      </c>
      <c r="I227">
        <v>0</v>
      </c>
      <c r="J227" s="76" t="s">
        <v>3785</v>
      </c>
      <c r="K227" s="2" t="s">
        <v>799</v>
      </c>
      <c r="M227" t="s">
        <v>4329</v>
      </c>
      <c r="N227">
        <v>265</v>
      </c>
      <c r="O227">
        <v>331</v>
      </c>
      <c r="P227" t="s">
        <v>3873</v>
      </c>
      <c r="Q227">
        <v>56</v>
      </c>
      <c r="R227" s="4"/>
      <c r="S227" s="14"/>
    </row>
    <row r="228" spans="1:19" hidden="1" x14ac:dyDescent="0.25">
      <c r="A228" s="22"/>
      <c r="B228" t="s">
        <v>4330</v>
      </c>
      <c r="C228" t="s">
        <v>718</v>
      </c>
      <c r="D228" s="76" t="s">
        <v>3916</v>
      </c>
      <c r="E228" s="2" t="s">
        <v>3781</v>
      </c>
      <c r="F228" s="2" t="s">
        <v>3782</v>
      </c>
      <c r="G228" t="s">
        <v>3982</v>
      </c>
      <c r="H228" t="s">
        <v>4252</v>
      </c>
      <c r="J228" s="76" t="s">
        <v>3789</v>
      </c>
      <c r="K228" s="2" t="s">
        <v>799</v>
      </c>
      <c r="M228" t="s">
        <v>4331</v>
      </c>
      <c r="N228">
        <v>265</v>
      </c>
      <c r="O228">
        <v>333</v>
      </c>
      <c r="P228" t="s">
        <v>3873</v>
      </c>
      <c r="Q228">
        <v>56</v>
      </c>
      <c r="R228" s="4"/>
      <c r="S228" s="14"/>
    </row>
    <row r="229" spans="1:19" hidden="1" x14ac:dyDescent="0.25">
      <c r="A229" s="22"/>
      <c r="B229" t="s">
        <v>4332</v>
      </c>
      <c r="C229" t="s">
        <v>718</v>
      </c>
      <c r="D229" s="76" t="s">
        <v>3916</v>
      </c>
      <c r="E229" s="2" t="s">
        <v>3781</v>
      </c>
      <c r="F229" s="2" t="s">
        <v>3782</v>
      </c>
      <c r="G229" t="s">
        <v>3982</v>
      </c>
      <c r="H229" t="s">
        <v>4252</v>
      </c>
      <c r="J229" s="76" t="s">
        <v>3793</v>
      </c>
      <c r="K229" s="2" t="s">
        <v>799</v>
      </c>
      <c r="M229" t="s">
        <v>4333</v>
      </c>
      <c r="N229">
        <v>265</v>
      </c>
      <c r="O229">
        <v>334</v>
      </c>
      <c r="P229" t="s">
        <v>3873</v>
      </c>
      <c r="Q229">
        <v>56</v>
      </c>
      <c r="R229" s="4"/>
      <c r="S229" s="14"/>
    </row>
    <row r="230" spans="1:19" hidden="1" x14ac:dyDescent="0.25">
      <c r="A230" s="22"/>
      <c r="B230" t="s">
        <v>4334</v>
      </c>
      <c r="C230" t="s">
        <v>718</v>
      </c>
      <c r="D230" s="76" t="s">
        <v>3916</v>
      </c>
      <c r="E230" s="2" t="s">
        <v>3781</v>
      </c>
      <c r="F230" s="2" t="s">
        <v>3782</v>
      </c>
      <c r="G230" t="s">
        <v>3995</v>
      </c>
      <c r="H230" t="s">
        <v>4252</v>
      </c>
      <c r="I230">
        <v>0</v>
      </c>
      <c r="J230" s="76" t="s">
        <v>3796</v>
      </c>
      <c r="K230" s="2" t="s">
        <v>799</v>
      </c>
      <c r="M230" t="s">
        <v>4335</v>
      </c>
      <c r="N230">
        <v>265</v>
      </c>
      <c r="O230">
        <v>336</v>
      </c>
      <c r="P230" t="s">
        <v>3873</v>
      </c>
      <c r="Q230">
        <v>56</v>
      </c>
      <c r="R230" s="4"/>
      <c r="S230" s="14"/>
    </row>
    <row r="231" spans="1:19" hidden="1" x14ac:dyDescent="0.25">
      <c r="A231" s="22"/>
      <c r="B231" t="s">
        <v>4336</v>
      </c>
      <c r="C231" t="s">
        <v>718</v>
      </c>
      <c r="D231" s="76" t="s">
        <v>3916</v>
      </c>
      <c r="E231" s="2" t="s">
        <v>3781</v>
      </c>
      <c r="F231" s="2" t="s">
        <v>3782</v>
      </c>
      <c r="G231" t="s">
        <v>3995</v>
      </c>
      <c r="H231" t="s">
        <v>4252</v>
      </c>
      <c r="I231">
        <v>0</v>
      </c>
      <c r="J231" s="76" t="s">
        <v>3785</v>
      </c>
      <c r="K231" s="2" t="s">
        <v>799</v>
      </c>
      <c r="M231" t="s">
        <v>4337</v>
      </c>
      <c r="N231">
        <v>265</v>
      </c>
      <c r="O231">
        <v>337</v>
      </c>
      <c r="P231" t="s">
        <v>3873</v>
      </c>
      <c r="Q231">
        <v>56</v>
      </c>
      <c r="R231" s="4"/>
      <c r="S231" s="14"/>
    </row>
    <row r="232" spans="1:19" hidden="1" x14ac:dyDescent="0.25">
      <c r="A232" s="22"/>
      <c r="B232" t="s">
        <v>4338</v>
      </c>
      <c r="C232" t="s">
        <v>718</v>
      </c>
      <c r="D232" s="76" t="s">
        <v>3916</v>
      </c>
      <c r="E232" s="2" t="s">
        <v>3781</v>
      </c>
      <c r="F232" s="2" t="s">
        <v>3782</v>
      </c>
      <c r="G232" t="s">
        <v>3995</v>
      </c>
      <c r="H232" t="s">
        <v>4252</v>
      </c>
      <c r="J232" s="76" t="s">
        <v>3789</v>
      </c>
      <c r="K232" s="2" t="s">
        <v>799</v>
      </c>
      <c r="M232" t="s">
        <v>4339</v>
      </c>
      <c r="N232">
        <v>265</v>
      </c>
      <c r="O232">
        <v>339</v>
      </c>
      <c r="P232" t="s">
        <v>3873</v>
      </c>
      <c r="Q232">
        <v>56</v>
      </c>
      <c r="R232" s="4"/>
      <c r="S232" s="14"/>
    </row>
    <row r="233" spans="1:19" hidden="1" x14ac:dyDescent="0.25">
      <c r="A233" s="22"/>
      <c r="B233" t="s">
        <v>4340</v>
      </c>
      <c r="C233" t="s">
        <v>718</v>
      </c>
      <c r="D233" s="76" t="s">
        <v>3916</v>
      </c>
      <c r="E233" s="2" t="s">
        <v>3781</v>
      </c>
      <c r="F233" s="2" t="s">
        <v>3782</v>
      </c>
      <c r="G233" t="s">
        <v>3995</v>
      </c>
      <c r="H233" t="s">
        <v>4252</v>
      </c>
      <c r="J233" s="76" t="s">
        <v>3793</v>
      </c>
      <c r="K233" s="2" t="s">
        <v>799</v>
      </c>
      <c r="M233" t="s">
        <v>4341</v>
      </c>
      <c r="N233">
        <v>265</v>
      </c>
      <c r="O233">
        <v>340</v>
      </c>
      <c r="P233" t="s">
        <v>3873</v>
      </c>
      <c r="Q233">
        <v>56</v>
      </c>
      <c r="R233" s="4"/>
      <c r="S233" s="14"/>
    </row>
    <row r="234" spans="1:19" hidden="1" x14ac:dyDescent="0.25">
      <c r="A234" s="22"/>
      <c r="B234" t="s">
        <v>4342</v>
      </c>
      <c r="C234" t="s">
        <v>718</v>
      </c>
      <c r="D234" s="76" t="s">
        <v>3916</v>
      </c>
      <c r="E234" s="2" t="s">
        <v>3781</v>
      </c>
      <c r="F234" s="2" t="s">
        <v>3782</v>
      </c>
      <c r="G234" t="s">
        <v>4008</v>
      </c>
      <c r="H234" t="s">
        <v>4252</v>
      </c>
      <c r="I234">
        <v>0</v>
      </c>
      <c r="J234" s="76" t="s">
        <v>3785</v>
      </c>
      <c r="K234" s="2" t="s">
        <v>799</v>
      </c>
      <c r="M234" t="s">
        <v>4343</v>
      </c>
      <c r="N234">
        <v>265</v>
      </c>
      <c r="O234">
        <v>342</v>
      </c>
      <c r="P234" t="s">
        <v>3873</v>
      </c>
      <c r="Q234">
        <v>56</v>
      </c>
      <c r="R234" s="4"/>
      <c r="S234" s="14"/>
    </row>
    <row r="235" spans="1:19" hidden="1" x14ac:dyDescent="0.25">
      <c r="A235" s="22"/>
      <c r="B235" t="s">
        <v>4344</v>
      </c>
      <c r="C235" t="s">
        <v>718</v>
      </c>
      <c r="D235" s="76" t="s">
        <v>3916</v>
      </c>
      <c r="E235" s="2" t="s">
        <v>3781</v>
      </c>
      <c r="F235" s="2" t="s">
        <v>3782</v>
      </c>
      <c r="G235" t="s">
        <v>4008</v>
      </c>
      <c r="H235" t="s">
        <v>4252</v>
      </c>
      <c r="J235" s="76" t="s">
        <v>3789</v>
      </c>
      <c r="K235" s="2" t="s">
        <v>799</v>
      </c>
      <c r="M235" t="s">
        <v>4345</v>
      </c>
      <c r="N235">
        <v>265</v>
      </c>
      <c r="O235">
        <v>344</v>
      </c>
      <c r="P235" t="s">
        <v>3873</v>
      </c>
      <c r="Q235">
        <v>56</v>
      </c>
      <c r="R235" s="4"/>
      <c r="S235" s="14"/>
    </row>
    <row r="236" spans="1:19" hidden="1" x14ac:dyDescent="0.25">
      <c r="A236" s="22"/>
      <c r="B236" t="s">
        <v>4346</v>
      </c>
      <c r="C236" t="s">
        <v>718</v>
      </c>
      <c r="D236" s="76" t="s">
        <v>3916</v>
      </c>
      <c r="E236" s="2" t="s">
        <v>3781</v>
      </c>
      <c r="F236" s="2" t="s">
        <v>3782</v>
      </c>
      <c r="G236" t="s">
        <v>4008</v>
      </c>
      <c r="H236" t="s">
        <v>4252</v>
      </c>
      <c r="J236" s="76" t="s">
        <v>3793</v>
      </c>
      <c r="K236" s="2" t="s">
        <v>799</v>
      </c>
      <c r="M236" t="s">
        <v>4347</v>
      </c>
      <c r="N236">
        <v>265</v>
      </c>
      <c r="O236">
        <v>345</v>
      </c>
      <c r="P236" t="s">
        <v>3873</v>
      </c>
      <c r="Q236">
        <v>56</v>
      </c>
      <c r="R236" s="4"/>
      <c r="S236" s="14"/>
    </row>
    <row r="237" spans="1:19" hidden="1" x14ac:dyDescent="0.25">
      <c r="A237" s="22"/>
      <c r="B237" t="s">
        <v>4348</v>
      </c>
      <c r="C237" t="s">
        <v>4349</v>
      </c>
      <c r="D237" s="4" t="s">
        <v>4251</v>
      </c>
      <c r="E237" s="2" t="s">
        <v>3781</v>
      </c>
      <c r="F237" s="2" t="s">
        <v>3782</v>
      </c>
      <c r="G237" t="s">
        <v>3795</v>
      </c>
      <c r="H237" t="s">
        <v>4252</v>
      </c>
      <c r="I237">
        <v>0</v>
      </c>
      <c r="J237" s="76" t="s">
        <v>3796</v>
      </c>
      <c r="K237" s="2" t="s">
        <v>799</v>
      </c>
      <c r="M237" t="s">
        <v>4350</v>
      </c>
      <c r="N237">
        <v>140</v>
      </c>
      <c r="O237">
        <v>347</v>
      </c>
      <c r="P237" t="s">
        <v>3873</v>
      </c>
      <c r="Q237">
        <v>56</v>
      </c>
      <c r="R237" s="4"/>
      <c r="S237" s="14"/>
    </row>
    <row r="238" spans="1:19" hidden="1" x14ac:dyDescent="0.25">
      <c r="A238" s="22"/>
      <c r="B238" t="s">
        <v>4351</v>
      </c>
      <c r="C238" t="s">
        <v>4349</v>
      </c>
      <c r="D238" s="4" t="s">
        <v>4251</v>
      </c>
      <c r="E238" s="2" t="s">
        <v>3781</v>
      </c>
      <c r="F238" s="2" t="s">
        <v>3782</v>
      </c>
      <c r="G238" t="s">
        <v>3795</v>
      </c>
      <c r="H238" t="s">
        <v>4252</v>
      </c>
      <c r="I238">
        <v>0</v>
      </c>
      <c r="J238" s="76" t="s">
        <v>3785</v>
      </c>
      <c r="K238" s="2" t="s">
        <v>799</v>
      </c>
      <c r="M238" t="s">
        <v>4352</v>
      </c>
      <c r="N238">
        <v>140</v>
      </c>
      <c r="O238">
        <v>348</v>
      </c>
      <c r="P238" t="s">
        <v>3873</v>
      </c>
      <c r="Q238">
        <v>56</v>
      </c>
      <c r="R238" s="4"/>
      <c r="S238" s="14"/>
    </row>
    <row r="239" spans="1:19" hidden="1" x14ac:dyDescent="0.25">
      <c r="A239" s="22"/>
      <c r="B239" t="s">
        <v>4353</v>
      </c>
      <c r="C239" t="s">
        <v>4349</v>
      </c>
      <c r="D239" s="4" t="s">
        <v>4251</v>
      </c>
      <c r="E239" s="2" t="s">
        <v>3781</v>
      </c>
      <c r="F239" s="2" t="s">
        <v>3782</v>
      </c>
      <c r="G239" t="s">
        <v>3795</v>
      </c>
      <c r="H239" t="s">
        <v>4252</v>
      </c>
      <c r="J239" s="76" t="s">
        <v>3789</v>
      </c>
      <c r="K239" s="2" t="s">
        <v>799</v>
      </c>
      <c r="M239" t="s">
        <v>4354</v>
      </c>
      <c r="N239">
        <v>140</v>
      </c>
      <c r="O239">
        <v>350</v>
      </c>
      <c r="P239" t="s">
        <v>3873</v>
      </c>
      <c r="Q239">
        <v>56</v>
      </c>
      <c r="R239" s="4"/>
      <c r="S239" s="14"/>
    </row>
    <row r="240" spans="1:19" hidden="1" x14ac:dyDescent="0.25">
      <c r="A240" s="22"/>
      <c r="B240" t="s">
        <v>4355</v>
      </c>
      <c r="C240" t="s">
        <v>4349</v>
      </c>
      <c r="D240" s="4" t="s">
        <v>4251</v>
      </c>
      <c r="E240" s="2" t="s">
        <v>3781</v>
      </c>
      <c r="F240" s="2" t="s">
        <v>3782</v>
      </c>
      <c r="G240" t="s">
        <v>3795</v>
      </c>
      <c r="H240" t="s">
        <v>4252</v>
      </c>
      <c r="J240" s="76" t="s">
        <v>3793</v>
      </c>
      <c r="K240" s="2" t="s">
        <v>799</v>
      </c>
      <c r="M240" t="s">
        <v>4356</v>
      </c>
      <c r="N240">
        <v>140</v>
      </c>
      <c r="O240">
        <v>351</v>
      </c>
      <c r="P240" t="s">
        <v>3873</v>
      </c>
      <c r="Q240">
        <v>56</v>
      </c>
      <c r="R240" s="4"/>
      <c r="S240" s="14"/>
    </row>
    <row r="241" spans="1:19" hidden="1" x14ac:dyDescent="0.25">
      <c r="A241" s="22"/>
      <c r="B241" t="s">
        <v>4357</v>
      </c>
      <c r="C241" t="s">
        <v>4349</v>
      </c>
      <c r="D241" s="4" t="s">
        <v>4251</v>
      </c>
      <c r="E241" s="2" t="s">
        <v>3781</v>
      </c>
      <c r="F241" s="2" t="s">
        <v>3782</v>
      </c>
      <c r="G241" t="s">
        <v>3801</v>
      </c>
      <c r="H241" t="s">
        <v>4252</v>
      </c>
      <c r="I241">
        <v>0</v>
      </c>
      <c r="J241" s="76" t="s">
        <v>3796</v>
      </c>
      <c r="K241" s="2" t="s">
        <v>799</v>
      </c>
      <c r="M241" t="s">
        <v>4358</v>
      </c>
      <c r="N241">
        <v>140</v>
      </c>
      <c r="O241">
        <v>353</v>
      </c>
      <c r="P241" t="s">
        <v>3873</v>
      </c>
      <c r="Q241">
        <v>56</v>
      </c>
      <c r="R241" s="4"/>
      <c r="S241" s="14"/>
    </row>
    <row r="242" spans="1:19" hidden="1" x14ac:dyDescent="0.25">
      <c r="A242" s="22"/>
      <c r="B242" t="s">
        <v>4359</v>
      </c>
      <c r="C242" t="s">
        <v>4349</v>
      </c>
      <c r="D242" s="4" t="s">
        <v>4251</v>
      </c>
      <c r="E242" s="2" t="s">
        <v>3781</v>
      </c>
      <c r="F242" s="2" t="s">
        <v>3782</v>
      </c>
      <c r="G242" t="s">
        <v>3801</v>
      </c>
      <c r="H242" t="s">
        <v>4252</v>
      </c>
      <c r="I242">
        <v>0</v>
      </c>
      <c r="J242" s="76" t="s">
        <v>3785</v>
      </c>
      <c r="K242" s="2" t="s">
        <v>799</v>
      </c>
      <c r="M242" t="s">
        <v>4360</v>
      </c>
      <c r="N242">
        <v>140</v>
      </c>
      <c r="O242">
        <v>354</v>
      </c>
      <c r="P242" t="s">
        <v>3873</v>
      </c>
      <c r="Q242">
        <v>56</v>
      </c>
      <c r="R242" s="4"/>
      <c r="S242" s="14"/>
    </row>
    <row r="243" spans="1:19" hidden="1" x14ac:dyDescent="0.25">
      <c r="A243" s="22"/>
      <c r="B243" t="s">
        <v>4361</v>
      </c>
      <c r="C243" t="s">
        <v>4349</v>
      </c>
      <c r="D243" s="4" t="s">
        <v>4251</v>
      </c>
      <c r="E243" s="2" t="s">
        <v>3781</v>
      </c>
      <c r="F243" s="2" t="s">
        <v>3782</v>
      </c>
      <c r="G243" t="s">
        <v>3801</v>
      </c>
      <c r="H243" t="s">
        <v>4252</v>
      </c>
      <c r="J243" s="76" t="s">
        <v>3789</v>
      </c>
      <c r="K243" s="2" t="s">
        <v>799</v>
      </c>
      <c r="M243" t="s">
        <v>4362</v>
      </c>
      <c r="N243">
        <v>140</v>
      </c>
      <c r="O243">
        <v>356</v>
      </c>
      <c r="P243" t="s">
        <v>3873</v>
      </c>
      <c r="Q243">
        <v>56</v>
      </c>
      <c r="R243" s="4"/>
      <c r="S243" s="14"/>
    </row>
    <row r="244" spans="1:19" hidden="1" x14ac:dyDescent="0.25">
      <c r="A244" s="22"/>
      <c r="B244" t="s">
        <v>4363</v>
      </c>
      <c r="C244" t="s">
        <v>4349</v>
      </c>
      <c r="D244" s="4" t="s">
        <v>4251</v>
      </c>
      <c r="E244" s="2" t="s">
        <v>3781</v>
      </c>
      <c r="F244" s="2" t="s">
        <v>3782</v>
      </c>
      <c r="G244" t="s">
        <v>3801</v>
      </c>
      <c r="H244" t="s">
        <v>4252</v>
      </c>
      <c r="J244" s="76" t="s">
        <v>3793</v>
      </c>
      <c r="K244" s="2" t="s">
        <v>799</v>
      </c>
      <c r="M244" t="s">
        <v>4364</v>
      </c>
      <c r="N244">
        <v>140</v>
      </c>
      <c r="O244">
        <v>357</v>
      </c>
      <c r="P244" t="s">
        <v>3873</v>
      </c>
      <c r="Q244">
        <v>56</v>
      </c>
      <c r="R244" s="4"/>
      <c r="S244" s="14"/>
    </row>
    <row r="245" spans="1:19" hidden="1" x14ac:dyDescent="0.25">
      <c r="A245" s="22"/>
      <c r="B245" t="s">
        <v>4365</v>
      </c>
      <c r="C245" t="s">
        <v>4349</v>
      </c>
      <c r="D245" s="4" t="s">
        <v>4251</v>
      </c>
      <c r="E245" s="2" t="s">
        <v>3781</v>
      </c>
      <c r="F245" s="2" t="s">
        <v>3782</v>
      </c>
      <c r="G245" t="s">
        <v>3808</v>
      </c>
      <c r="H245" t="s">
        <v>4252</v>
      </c>
      <c r="I245">
        <v>0</v>
      </c>
      <c r="J245" s="76" t="s">
        <v>3796</v>
      </c>
      <c r="K245" s="2" t="s">
        <v>799</v>
      </c>
      <c r="M245" t="s">
        <v>4366</v>
      </c>
      <c r="N245">
        <v>170</v>
      </c>
      <c r="O245">
        <v>359</v>
      </c>
      <c r="P245" t="s">
        <v>3873</v>
      </c>
      <c r="Q245">
        <v>56</v>
      </c>
      <c r="R245" s="4"/>
      <c r="S245" s="14"/>
    </row>
    <row r="246" spans="1:19" hidden="1" x14ac:dyDescent="0.25">
      <c r="A246" s="22"/>
      <c r="B246" t="s">
        <v>4367</v>
      </c>
      <c r="C246" t="s">
        <v>4349</v>
      </c>
      <c r="D246" s="4" t="s">
        <v>4251</v>
      </c>
      <c r="E246" s="2" t="s">
        <v>3781</v>
      </c>
      <c r="F246" s="2" t="s">
        <v>3782</v>
      </c>
      <c r="G246" t="s">
        <v>3808</v>
      </c>
      <c r="H246" t="s">
        <v>4252</v>
      </c>
      <c r="I246">
        <v>0</v>
      </c>
      <c r="J246" s="76" t="s">
        <v>3785</v>
      </c>
      <c r="K246" s="2" t="s">
        <v>799</v>
      </c>
      <c r="M246" t="s">
        <v>4368</v>
      </c>
      <c r="N246">
        <v>170</v>
      </c>
      <c r="O246">
        <v>360</v>
      </c>
      <c r="P246" t="s">
        <v>3873</v>
      </c>
      <c r="Q246">
        <v>56</v>
      </c>
      <c r="R246" s="4"/>
      <c r="S246" s="14"/>
    </row>
    <row r="247" spans="1:19" hidden="1" x14ac:dyDescent="0.25">
      <c r="A247" s="22"/>
      <c r="B247" t="s">
        <v>4369</v>
      </c>
      <c r="C247" t="s">
        <v>4349</v>
      </c>
      <c r="D247" s="4" t="s">
        <v>4251</v>
      </c>
      <c r="E247" s="2" t="s">
        <v>3781</v>
      </c>
      <c r="F247" s="2" t="s">
        <v>3782</v>
      </c>
      <c r="G247" t="s">
        <v>3808</v>
      </c>
      <c r="H247" t="s">
        <v>4252</v>
      </c>
      <c r="J247" s="76" t="s">
        <v>3789</v>
      </c>
      <c r="K247" s="2" t="s">
        <v>799</v>
      </c>
      <c r="M247" t="s">
        <v>4370</v>
      </c>
      <c r="N247">
        <v>170</v>
      </c>
      <c r="O247">
        <v>362</v>
      </c>
      <c r="P247" t="s">
        <v>3873</v>
      </c>
      <c r="Q247">
        <v>56</v>
      </c>
      <c r="R247" s="4"/>
      <c r="S247" s="14"/>
    </row>
    <row r="248" spans="1:19" hidden="1" x14ac:dyDescent="0.25">
      <c r="A248" s="22"/>
      <c r="B248" t="s">
        <v>4371</v>
      </c>
      <c r="C248" t="s">
        <v>4349</v>
      </c>
      <c r="D248" s="4" t="s">
        <v>4251</v>
      </c>
      <c r="E248" s="2" t="s">
        <v>3781</v>
      </c>
      <c r="F248" s="2" t="s">
        <v>3782</v>
      </c>
      <c r="G248" t="s">
        <v>3808</v>
      </c>
      <c r="H248" t="s">
        <v>4252</v>
      </c>
      <c r="J248" s="76" t="s">
        <v>3793</v>
      </c>
      <c r="K248" s="2" t="s">
        <v>799</v>
      </c>
      <c r="M248" t="s">
        <v>4372</v>
      </c>
      <c r="N248">
        <v>170</v>
      </c>
      <c r="O248">
        <v>363</v>
      </c>
      <c r="P248" t="s">
        <v>3873</v>
      </c>
      <c r="Q248">
        <v>56</v>
      </c>
      <c r="R248" s="4"/>
      <c r="S248" s="14"/>
    </row>
    <row r="249" spans="1:19" hidden="1" x14ac:dyDescent="0.25">
      <c r="A249" s="22"/>
      <c r="B249" t="s">
        <v>4373</v>
      </c>
      <c r="C249" t="s">
        <v>4349</v>
      </c>
      <c r="D249" s="4" t="s">
        <v>4251</v>
      </c>
      <c r="E249" s="2" t="s">
        <v>3781</v>
      </c>
      <c r="F249" s="2" t="s">
        <v>3782</v>
      </c>
      <c r="G249" t="s">
        <v>3930</v>
      </c>
      <c r="H249" t="s">
        <v>4252</v>
      </c>
      <c r="I249">
        <v>0</v>
      </c>
      <c r="J249" s="76" t="s">
        <v>3796</v>
      </c>
      <c r="K249" s="2" t="s">
        <v>799</v>
      </c>
      <c r="M249" t="s">
        <v>4374</v>
      </c>
      <c r="N249">
        <v>180</v>
      </c>
      <c r="O249">
        <v>365</v>
      </c>
      <c r="P249" t="s">
        <v>3873</v>
      </c>
      <c r="Q249">
        <v>56</v>
      </c>
      <c r="R249" s="4"/>
      <c r="S249" s="14"/>
    </row>
    <row r="250" spans="1:19" hidden="1" x14ac:dyDescent="0.25">
      <c r="A250" s="22"/>
      <c r="B250" t="s">
        <v>4375</v>
      </c>
      <c r="C250" t="s">
        <v>4349</v>
      </c>
      <c r="D250" s="4" t="s">
        <v>4251</v>
      </c>
      <c r="E250" s="2" t="s">
        <v>3781</v>
      </c>
      <c r="F250" s="2" t="s">
        <v>3782</v>
      </c>
      <c r="G250" t="s">
        <v>3930</v>
      </c>
      <c r="H250" t="s">
        <v>4252</v>
      </c>
      <c r="I250">
        <v>0</v>
      </c>
      <c r="J250" s="76" t="s">
        <v>3785</v>
      </c>
      <c r="K250" s="2" t="s">
        <v>799</v>
      </c>
      <c r="M250" t="s">
        <v>4376</v>
      </c>
      <c r="N250">
        <v>180</v>
      </c>
      <c r="O250">
        <v>366</v>
      </c>
      <c r="P250" t="s">
        <v>3873</v>
      </c>
      <c r="Q250">
        <v>56</v>
      </c>
      <c r="R250" s="4"/>
      <c r="S250" s="14"/>
    </row>
    <row r="251" spans="1:19" hidden="1" x14ac:dyDescent="0.25">
      <c r="A251" s="22"/>
      <c r="B251" t="s">
        <v>4377</v>
      </c>
      <c r="C251" t="s">
        <v>4349</v>
      </c>
      <c r="D251" s="4" t="s">
        <v>4251</v>
      </c>
      <c r="E251" s="2" t="s">
        <v>3781</v>
      </c>
      <c r="F251" s="2" t="s">
        <v>3782</v>
      </c>
      <c r="G251" t="s">
        <v>3930</v>
      </c>
      <c r="H251" t="s">
        <v>4252</v>
      </c>
      <c r="J251" s="76" t="s">
        <v>3789</v>
      </c>
      <c r="K251" s="2" t="s">
        <v>799</v>
      </c>
      <c r="M251" t="s">
        <v>4378</v>
      </c>
      <c r="N251">
        <v>180</v>
      </c>
      <c r="O251">
        <v>368</v>
      </c>
      <c r="P251" t="s">
        <v>3873</v>
      </c>
      <c r="Q251">
        <v>56</v>
      </c>
      <c r="R251" s="4"/>
      <c r="S251" s="14"/>
    </row>
    <row r="252" spans="1:19" hidden="1" x14ac:dyDescent="0.25">
      <c r="A252" s="22"/>
      <c r="B252" t="s">
        <v>4379</v>
      </c>
      <c r="C252" t="s">
        <v>4349</v>
      </c>
      <c r="D252" s="4" t="s">
        <v>4251</v>
      </c>
      <c r="E252" s="2" t="s">
        <v>3781</v>
      </c>
      <c r="F252" s="2" t="s">
        <v>3782</v>
      </c>
      <c r="G252" t="s">
        <v>3930</v>
      </c>
      <c r="H252" t="s">
        <v>4252</v>
      </c>
      <c r="J252" s="76" t="s">
        <v>3793</v>
      </c>
      <c r="K252" s="2" t="s">
        <v>799</v>
      </c>
      <c r="M252" t="s">
        <v>4380</v>
      </c>
      <c r="N252">
        <v>180</v>
      </c>
      <c r="O252">
        <v>369</v>
      </c>
      <c r="P252" t="s">
        <v>3873</v>
      </c>
      <c r="Q252">
        <v>56</v>
      </c>
      <c r="R252" s="4"/>
      <c r="S252" s="14"/>
    </row>
    <row r="253" spans="1:19" hidden="1" x14ac:dyDescent="0.25">
      <c r="A253" s="22"/>
      <c r="B253" t="s">
        <v>4381</v>
      </c>
      <c r="C253" t="s">
        <v>3820</v>
      </c>
      <c r="D253" s="4" t="s">
        <v>4251</v>
      </c>
      <c r="E253" s="2" t="s">
        <v>3781</v>
      </c>
      <c r="F253" s="2" t="s">
        <v>3782</v>
      </c>
      <c r="G253" t="s">
        <v>3795</v>
      </c>
      <c r="H253" t="s">
        <v>4252</v>
      </c>
      <c r="I253">
        <v>0</v>
      </c>
      <c r="J253" s="76" t="s">
        <v>3796</v>
      </c>
      <c r="K253" s="2" t="s">
        <v>799</v>
      </c>
      <c r="M253" t="s">
        <v>4382</v>
      </c>
      <c r="N253">
        <v>160</v>
      </c>
      <c r="O253">
        <v>371</v>
      </c>
      <c r="P253" t="s">
        <v>3873</v>
      </c>
      <c r="Q253">
        <v>56</v>
      </c>
      <c r="R253" s="4"/>
      <c r="S253" s="14"/>
    </row>
    <row r="254" spans="1:19" hidden="1" x14ac:dyDescent="0.25">
      <c r="A254" s="22"/>
      <c r="B254" t="s">
        <v>4383</v>
      </c>
      <c r="C254" t="s">
        <v>3820</v>
      </c>
      <c r="D254" s="4" t="s">
        <v>4251</v>
      </c>
      <c r="E254" s="2" t="s">
        <v>3781</v>
      </c>
      <c r="F254" s="2" t="s">
        <v>3782</v>
      </c>
      <c r="G254" t="s">
        <v>3795</v>
      </c>
      <c r="H254" t="s">
        <v>4252</v>
      </c>
      <c r="I254">
        <v>0</v>
      </c>
      <c r="J254" s="76" t="s">
        <v>3785</v>
      </c>
      <c r="K254" s="2" t="s">
        <v>799</v>
      </c>
      <c r="M254" t="s">
        <v>4384</v>
      </c>
      <c r="N254">
        <v>160</v>
      </c>
      <c r="O254">
        <v>372</v>
      </c>
      <c r="P254" t="s">
        <v>3873</v>
      </c>
      <c r="Q254">
        <v>56</v>
      </c>
      <c r="R254" s="4"/>
      <c r="S254" s="14"/>
    </row>
    <row r="255" spans="1:19" hidden="1" x14ac:dyDescent="0.25">
      <c r="A255" s="22"/>
      <c r="B255" t="s">
        <v>4385</v>
      </c>
      <c r="C255" t="s">
        <v>3820</v>
      </c>
      <c r="D255" s="4" t="s">
        <v>4251</v>
      </c>
      <c r="E255" s="2" t="s">
        <v>3781</v>
      </c>
      <c r="F255" s="2" t="s">
        <v>3782</v>
      </c>
      <c r="G255" t="s">
        <v>3795</v>
      </c>
      <c r="H255" t="s">
        <v>4252</v>
      </c>
      <c r="J255" s="76" t="s">
        <v>3789</v>
      </c>
      <c r="K255" s="2" t="s">
        <v>799</v>
      </c>
      <c r="M255" t="s">
        <v>4386</v>
      </c>
      <c r="N255">
        <v>160</v>
      </c>
      <c r="O255">
        <v>374</v>
      </c>
      <c r="P255" t="s">
        <v>3873</v>
      </c>
      <c r="Q255">
        <v>56</v>
      </c>
      <c r="R255" s="4"/>
      <c r="S255" s="14"/>
    </row>
    <row r="256" spans="1:19" hidden="1" x14ac:dyDescent="0.25">
      <c r="A256" s="22"/>
      <c r="B256" t="s">
        <v>4387</v>
      </c>
      <c r="C256" t="s">
        <v>3820</v>
      </c>
      <c r="D256" s="4" t="s">
        <v>4251</v>
      </c>
      <c r="E256" s="2" t="s">
        <v>3781</v>
      </c>
      <c r="F256" s="2" t="s">
        <v>3782</v>
      </c>
      <c r="G256" t="s">
        <v>3795</v>
      </c>
      <c r="H256" t="s">
        <v>4252</v>
      </c>
      <c r="J256" s="76" t="s">
        <v>3793</v>
      </c>
      <c r="K256" s="2" t="s">
        <v>799</v>
      </c>
      <c r="M256" t="s">
        <v>4388</v>
      </c>
      <c r="N256">
        <v>160</v>
      </c>
      <c r="O256">
        <v>375</v>
      </c>
      <c r="P256" t="s">
        <v>3873</v>
      </c>
      <c r="Q256">
        <v>56</v>
      </c>
      <c r="R256" s="4"/>
      <c r="S256" s="14"/>
    </row>
    <row r="257" spans="1:19" hidden="1" x14ac:dyDescent="0.25">
      <c r="A257" s="22"/>
      <c r="B257" t="s">
        <v>4389</v>
      </c>
      <c r="C257" t="s">
        <v>3820</v>
      </c>
      <c r="D257" s="4" t="s">
        <v>4251</v>
      </c>
      <c r="E257" s="2" t="s">
        <v>3781</v>
      </c>
      <c r="F257" s="2" t="s">
        <v>3782</v>
      </c>
      <c r="G257" t="s">
        <v>3801</v>
      </c>
      <c r="H257" t="s">
        <v>4252</v>
      </c>
      <c r="I257">
        <v>0</v>
      </c>
      <c r="J257" s="76" t="s">
        <v>3796</v>
      </c>
      <c r="K257" s="2" t="s">
        <v>799</v>
      </c>
      <c r="M257" t="s">
        <v>4390</v>
      </c>
      <c r="N257">
        <v>160</v>
      </c>
      <c r="O257">
        <v>377</v>
      </c>
      <c r="P257" t="s">
        <v>3873</v>
      </c>
      <c r="Q257">
        <v>56</v>
      </c>
      <c r="R257" s="4"/>
      <c r="S257" s="14"/>
    </row>
    <row r="258" spans="1:19" hidden="1" x14ac:dyDescent="0.25">
      <c r="A258" s="22"/>
      <c r="B258" t="s">
        <v>4391</v>
      </c>
      <c r="C258" t="s">
        <v>3820</v>
      </c>
      <c r="D258" s="4" t="s">
        <v>4251</v>
      </c>
      <c r="E258" s="2" t="s">
        <v>3781</v>
      </c>
      <c r="F258" s="2" t="s">
        <v>3782</v>
      </c>
      <c r="G258" t="s">
        <v>3801</v>
      </c>
      <c r="H258" t="s">
        <v>4252</v>
      </c>
      <c r="I258">
        <v>0</v>
      </c>
      <c r="J258" s="76" t="s">
        <v>3785</v>
      </c>
      <c r="K258" s="2" t="s">
        <v>799</v>
      </c>
      <c r="M258" t="s">
        <v>4392</v>
      </c>
      <c r="N258">
        <v>160</v>
      </c>
      <c r="O258">
        <v>378</v>
      </c>
      <c r="P258" t="s">
        <v>3873</v>
      </c>
      <c r="Q258">
        <v>56</v>
      </c>
      <c r="R258" s="4"/>
      <c r="S258" s="14"/>
    </row>
    <row r="259" spans="1:19" hidden="1" x14ac:dyDescent="0.25">
      <c r="A259" s="22"/>
      <c r="B259" t="s">
        <v>4393</v>
      </c>
      <c r="C259" t="s">
        <v>3820</v>
      </c>
      <c r="D259" s="4" t="s">
        <v>4251</v>
      </c>
      <c r="E259" s="2" t="s">
        <v>3781</v>
      </c>
      <c r="F259" s="2" t="s">
        <v>3782</v>
      </c>
      <c r="G259" t="s">
        <v>3801</v>
      </c>
      <c r="H259" t="s">
        <v>4252</v>
      </c>
      <c r="J259" s="76" t="s">
        <v>3789</v>
      </c>
      <c r="K259" s="2" t="s">
        <v>799</v>
      </c>
      <c r="M259" t="s">
        <v>4394</v>
      </c>
      <c r="N259">
        <v>160</v>
      </c>
      <c r="O259">
        <v>380</v>
      </c>
      <c r="P259" t="s">
        <v>3873</v>
      </c>
      <c r="Q259">
        <v>56</v>
      </c>
      <c r="R259" s="4"/>
      <c r="S259" s="14"/>
    </row>
    <row r="260" spans="1:19" hidden="1" x14ac:dyDescent="0.25">
      <c r="A260" s="22"/>
      <c r="B260" t="s">
        <v>4395</v>
      </c>
      <c r="C260" t="s">
        <v>3820</v>
      </c>
      <c r="D260" s="4" t="s">
        <v>4251</v>
      </c>
      <c r="E260" s="2" t="s">
        <v>3781</v>
      </c>
      <c r="F260" s="2" t="s">
        <v>3782</v>
      </c>
      <c r="G260" t="s">
        <v>3801</v>
      </c>
      <c r="H260" t="s">
        <v>4252</v>
      </c>
      <c r="J260" s="76" t="s">
        <v>3793</v>
      </c>
      <c r="K260" s="2" t="s">
        <v>799</v>
      </c>
      <c r="M260" t="s">
        <v>4396</v>
      </c>
      <c r="N260">
        <v>160</v>
      </c>
      <c r="O260">
        <v>381</v>
      </c>
      <c r="P260" t="s">
        <v>3873</v>
      </c>
      <c r="Q260">
        <v>56</v>
      </c>
      <c r="R260" s="4"/>
      <c r="S260" s="14"/>
    </row>
    <row r="261" spans="1:19" hidden="1" x14ac:dyDescent="0.25">
      <c r="A261" s="22"/>
      <c r="B261" t="s">
        <v>4397</v>
      </c>
      <c r="C261" t="s">
        <v>3820</v>
      </c>
      <c r="D261" s="4" t="s">
        <v>4251</v>
      </c>
      <c r="E261" s="2" t="s">
        <v>3781</v>
      </c>
      <c r="F261" s="2" t="s">
        <v>3782</v>
      </c>
      <c r="G261" t="s">
        <v>3808</v>
      </c>
      <c r="H261" t="s">
        <v>4252</v>
      </c>
      <c r="I261">
        <v>0</v>
      </c>
      <c r="J261" s="76" t="s">
        <v>3796</v>
      </c>
      <c r="K261" s="2" t="s">
        <v>799</v>
      </c>
      <c r="M261" t="s">
        <v>4398</v>
      </c>
      <c r="N261">
        <v>190</v>
      </c>
      <c r="O261">
        <v>383</v>
      </c>
      <c r="P261" t="s">
        <v>3873</v>
      </c>
      <c r="Q261">
        <v>56</v>
      </c>
      <c r="R261" s="4"/>
      <c r="S261" s="14"/>
    </row>
    <row r="262" spans="1:19" hidden="1" x14ac:dyDescent="0.25">
      <c r="A262" s="22"/>
      <c r="B262" t="s">
        <v>4399</v>
      </c>
      <c r="C262" t="s">
        <v>3820</v>
      </c>
      <c r="D262" s="4" t="s">
        <v>4251</v>
      </c>
      <c r="E262" s="2" t="s">
        <v>3781</v>
      </c>
      <c r="F262" s="2" t="s">
        <v>3782</v>
      </c>
      <c r="G262" t="s">
        <v>3808</v>
      </c>
      <c r="H262" t="s">
        <v>4252</v>
      </c>
      <c r="I262">
        <v>0</v>
      </c>
      <c r="J262" s="76" t="s">
        <v>3785</v>
      </c>
      <c r="K262" s="2" t="s">
        <v>799</v>
      </c>
      <c r="M262" t="s">
        <v>4400</v>
      </c>
      <c r="N262">
        <v>190</v>
      </c>
      <c r="O262">
        <v>384</v>
      </c>
      <c r="P262" t="s">
        <v>3873</v>
      </c>
      <c r="Q262">
        <v>56</v>
      </c>
      <c r="R262" s="4"/>
      <c r="S262" s="14"/>
    </row>
    <row r="263" spans="1:19" hidden="1" x14ac:dyDescent="0.25">
      <c r="A263" s="22"/>
      <c r="B263" t="s">
        <v>4401</v>
      </c>
      <c r="C263" t="s">
        <v>3820</v>
      </c>
      <c r="D263" s="4" t="s">
        <v>4251</v>
      </c>
      <c r="E263" s="2" t="s">
        <v>3781</v>
      </c>
      <c r="F263" s="2" t="s">
        <v>3782</v>
      </c>
      <c r="G263" t="s">
        <v>3808</v>
      </c>
      <c r="H263" t="s">
        <v>4252</v>
      </c>
      <c r="J263" s="76" t="s">
        <v>3789</v>
      </c>
      <c r="K263" s="2" t="s">
        <v>799</v>
      </c>
      <c r="M263" t="s">
        <v>4402</v>
      </c>
      <c r="N263">
        <v>190</v>
      </c>
      <c r="O263">
        <v>386</v>
      </c>
      <c r="P263" t="s">
        <v>3873</v>
      </c>
      <c r="Q263">
        <v>56</v>
      </c>
      <c r="R263" s="4"/>
      <c r="S263" s="14"/>
    </row>
    <row r="264" spans="1:19" hidden="1" x14ac:dyDescent="0.25">
      <c r="A264" s="22"/>
      <c r="B264" t="s">
        <v>4403</v>
      </c>
      <c r="C264" t="s">
        <v>3820</v>
      </c>
      <c r="D264" s="4" t="s">
        <v>4251</v>
      </c>
      <c r="E264" s="2" t="s">
        <v>3781</v>
      </c>
      <c r="F264" s="2" t="s">
        <v>3782</v>
      </c>
      <c r="G264" t="s">
        <v>3808</v>
      </c>
      <c r="H264" t="s">
        <v>4252</v>
      </c>
      <c r="J264" s="76" t="s">
        <v>3793</v>
      </c>
      <c r="K264" s="2" t="s">
        <v>799</v>
      </c>
      <c r="M264" t="s">
        <v>4404</v>
      </c>
      <c r="N264">
        <v>190</v>
      </c>
      <c r="O264">
        <v>387</v>
      </c>
      <c r="P264" t="s">
        <v>3873</v>
      </c>
      <c r="Q264">
        <v>56</v>
      </c>
      <c r="R264" s="4"/>
      <c r="S264" s="14"/>
    </row>
    <row r="265" spans="1:19" hidden="1" x14ac:dyDescent="0.25">
      <c r="A265" s="22"/>
      <c r="B265" t="s">
        <v>4405</v>
      </c>
      <c r="C265" t="s">
        <v>3820</v>
      </c>
      <c r="D265" s="4" t="s">
        <v>4251</v>
      </c>
      <c r="E265" s="2" t="s">
        <v>3781</v>
      </c>
      <c r="F265" s="2" t="s">
        <v>3782</v>
      </c>
      <c r="G265" t="s">
        <v>3930</v>
      </c>
      <c r="H265" t="s">
        <v>4252</v>
      </c>
      <c r="I265">
        <v>0</v>
      </c>
      <c r="J265" s="76" t="s">
        <v>3796</v>
      </c>
      <c r="K265" s="2" t="s">
        <v>799</v>
      </c>
      <c r="M265" t="s">
        <v>4406</v>
      </c>
      <c r="N265">
        <v>200</v>
      </c>
      <c r="O265">
        <v>389</v>
      </c>
      <c r="P265" t="s">
        <v>3873</v>
      </c>
      <c r="Q265">
        <v>56</v>
      </c>
      <c r="R265" s="4"/>
      <c r="S265" s="14"/>
    </row>
    <row r="266" spans="1:19" hidden="1" x14ac:dyDescent="0.25">
      <c r="A266" s="22"/>
      <c r="B266" t="s">
        <v>4407</v>
      </c>
      <c r="C266" t="s">
        <v>3820</v>
      </c>
      <c r="D266" s="4" t="s">
        <v>4251</v>
      </c>
      <c r="E266" s="2" t="s">
        <v>3781</v>
      </c>
      <c r="F266" s="2" t="s">
        <v>3782</v>
      </c>
      <c r="G266" t="s">
        <v>3930</v>
      </c>
      <c r="H266" t="s">
        <v>4252</v>
      </c>
      <c r="I266">
        <v>0</v>
      </c>
      <c r="J266" s="76" t="s">
        <v>3785</v>
      </c>
      <c r="K266" s="2" t="s">
        <v>799</v>
      </c>
      <c r="M266" t="s">
        <v>4408</v>
      </c>
      <c r="N266">
        <v>200</v>
      </c>
      <c r="O266">
        <v>390</v>
      </c>
      <c r="P266" t="s">
        <v>3873</v>
      </c>
      <c r="Q266">
        <v>56</v>
      </c>
      <c r="R266" s="4"/>
      <c r="S266" s="14"/>
    </row>
    <row r="267" spans="1:19" hidden="1" x14ac:dyDescent="0.25">
      <c r="A267" s="22"/>
      <c r="B267" t="s">
        <v>4409</v>
      </c>
      <c r="C267" t="s">
        <v>3820</v>
      </c>
      <c r="D267" s="4" t="s">
        <v>4251</v>
      </c>
      <c r="E267" s="2" t="s">
        <v>3781</v>
      </c>
      <c r="F267" s="2" t="s">
        <v>3782</v>
      </c>
      <c r="G267" t="s">
        <v>3930</v>
      </c>
      <c r="H267" t="s">
        <v>4252</v>
      </c>
      <c r="J267" s="76" t="s">
        <v>3789</v>
      </c>
      <c r="K267" s="2" t="s">
        <v>799</v>
      </c>
      <c r="M267" t="s">
        <v>4410</v>
      </c>
      <c r="N267">
        <v>200</v>
      </c>
      <c r="O267">
        <v>392</v>
      </c>
      <c r="P267" t="s">
        <v>3873</v>
      </c>
      <c r="Q267">
        <v>56</v>
      </c>
      <c r="R267" s="4"/>
      <c r="S267" s="14"/>
    </row>
    <row r="268" spans="1:19" hidden="1" x14ac:dyDescent="0.25">
      <c r="A268" s="22"/>
      <c r="B268" t="s">
        <v>4411</v>
      </c>
      <c r="C268" t="s">
        <v>3820</v>
      </c>
      <c r="D268" s="4" t="s">
        <v>4251</v>
      </c>
      <c r="E268" s="2" t="s">
        <v>3781</v>
      </c>
      <c r="F268" s="2" t="s">
        <v>3782</v>
      </c>
      <c r="G268" t="s">
        <v>3930</v>
      </c>
      <c r="H268" t="s">
        <v>4252</v>
      </c>
      <c r="J268" s="76" t="s">
        <v>3793</v>
      </c>
      <c r="K268" s="2" t="s">
        <v>799</v>
      </c>
      <c r="M268" t="s">
        <v>4412</v>
      </c>
      <c r="N268">
        <v>200</v>
      </c>
      <c r="O268">
        <v>393</v>
      </c>
      <c r="P268" t="s">
        <v>3873</v>
      </c>
      <c r="Q268">
        <v>56</v>
      </c>
      <c r="R268" s="4"/>
      <c r="S268" s="14"/>
    </row>
    <row r="269" spans="1:19" hidden="1" x14ac:dyDescent="0.25">
      <c r="A269" s="22"/>
      <c r="B269" t="s">
        <v>4413</v>
      </c>
      <c r="C269" t="s">
        <v>4414</v>
      </c>
      <c r="D269" s="4" t="s">
        <v>4251</v>
      </c>
      <c r="E269" s="2" t="s">
        <v>3781</v>
      </c>
      <c r="F269" s="2" t="s">
        <v>3782</v>
      </c>
      <c r="G269" t="s">
        <v>3795</v>
      </c>
      <c r="H269" t="s">
        <v>4252</v>
      </c>
      <c r="I269">
        <v>0</v>
      </c>
      <c r="J269" s="76" t="s">
        <v>3796</v>
      </c>
      <c r="K269" s="2" t="s">
        <v>799</v>
      </c>
      <c r="M269" t="s">
        <v>4415</v>
      </c>
      <c r="N269">
        <v>180</v>
      </c>
      <c r="O269">
        <v>395</v>
      </c>
      <c r="P269" t="s">
        <v>3873</v>
      </c>
      <c r="Q269">
        <v>56</v>
      </c>
      <c r="R269" s="4"/>
      <c r="S269" s="14"/>
    </row>
    <row r="270" spans="1:19" hidden="1" x14ac:dyDescent="0.25">
      <c r="A270" s="22"/>
      <c r="B270" t="s">
        <v>4416</v>
      </c>
      <c r="C270" t="s">
        <v>4414</v>
      </c>
      <c r="D270" s="4" t="s">
        <v>4251</v>
      </c>
      <c r="E270" s="2" t="s">
        <v>3781</v>
      </c>
      <c r="F270" s="2" t="s">
        <v>3782</v>
      </c>
      <c r="G270" t="s">
        <v>3795</v>
      </c>
      <c r="H270" t="s">
        <v>4252</v>
      </c>
      <c r="I270">
        <v>0</v>
      </c>
      <c r="J270" s="76" t="s">
        <v>3785</v>
      </c>
      <c r="K270" s="2" t="s">
        <v>799</v>
      </c>
      <c r="M270" t="s">
        <v>4417</v>
      </c>
      <c r="N270">
        <v>180</v>
      </c>
      <c r="O270">
        <v>396</v>
      </c>
      <c r="P270" t="s">
        <v>3873</v>
      </c>
      <c r="Q270">
        <v>56</v>
      </c>
      <c r="R270" s="4"/>
      <c r="S270" s="14"/>
    </row>
    <row r="271" spans="1:19" hidden="1" x14ac:dyDescent="0.25">
      <c r="A271" s="22"/>
      <c r="B271" t="s">
        <v>4418</v>
      </c>
      <c r="C271" t="s">
        <v>4414</v>
      </c>
      <c r="D271" s="4" t="s">
        <v>4251</v>
      </c>
      <c r="E271" s="2" t="s">
        <v>3781</v>
      </c>
      <c r="F271" s="2" t="s">
        <v>3782</v>
      </c>
      <c r="G271" t="s">
        <v>3795</v>
      </c>
      <c r="H271" t="s">
        <v>4252</v>
      </c>
      <c r="J271" s="76" t="s">
        <v>3789</v>
      </c>
      <c r="K271" s="2" t="s">
        <v>799</v>
      </c>
      <c r="M271" t="s">
        <v>4419</v>
      </c>
      <c r="N271">
        <v>180</v>
      </c>
      <c r="O271">
        <v>398</v>
      </c>
      <c r="P271" t="s">
        <v>3873</v>
      </c>
      <c r="Q271">
        <v>56</v>
      </c>
      <c r="R271" s="4"/>
      <c r="S271" s="14"/>
    </row>
    <row r="272" spans="1:19" hidden="1" x14ac:dyDescent="0.25">
      <c r="A272" s="22"/>
      <c r="B272" t="s">
        <v>4420</v>
      </c>
      <c r="C272" t="s">
        <v>4414</v>
      </c>
      <c r="D272" s="4" t="s">
        <v>4251</v>
      </c>
      <c r="E272" s="2" t="s">
        <v>3781</v>
      </c>
      <c r="F272" s="2" t="s">
        <v>3782</v>
      </c>
      <c r="G272" t="s">
        <v>3795</v>
      </c>
      <c r="H272" t="s">
        <v>4252</v>
      </c>
      <c r="J272" s="76" t="s">
        <v>3793</v>
      </c>
      <c r="K272" s="2" t="s">
        <v>799</v>
      </c>
      <c r="M272" t="s">
        <v>4421</v>
      </c>
      <c r="N272">
        <v>180</v>
      </c>
      <c r="O272">
        <v>399</v>
      </c>
      <c r="P272" t="s">
        <v>3873</v>
      </c>
      <c r="Q272">
        <v>56</v>
      </c>
      <c r="R272" s="4"/>
      <c r="S272" s="14"/>
    </row>
    <row r="273" spans="1:19" hidden="1" x14ac:dyDescent="0.25">
      <c r="A273" s="22"/>
      <c r="B273" t="s">
        <v>4422</v>
      </c>
      <c r="C273" t="s">
        <v>4414</v>
      </c>
      <c r="D273" s="4" t="s">
        <v>4251</v>
      </c>
      <c r="E273" s="2" t="s">
        <v>3781</v>
      </c>
      <c r="F273" s="2" t="s">
        <v>3782</v>
      </c>
      <c r="G273" t="s">
        <v>3801</v>
      </c>
      <c r="H273" t="s">
        <v>4252</v>
      </c>
      <c r="I273">
        <v>0</v>
      </c>
      <c r="J273" s="76" t="s">
        <v>3796</v>
      </c>
      <c r="K273" s="2" t="s">
        <v>799</v>
      </c>
      <c r="M273" t="s">
        <v>4423</v>
      </c>
      <c r="N273">
        <v>180</v>
      </c>
      <c r="O273">
        <v>401</v>
      </c>
      <c r="P273" t="s">
        <v>3873</v>
      </c>
      <c r="Q273">
        <v>56</v>
      </c>
      <c r="R273" s="4"/>
      <c r="S273" s="14"/>
    </row>
    <row r="274" spans="1:19" hidden="1" x14ac:dyDescent="0.25">
      <c r="A274" s="22"/>
      <c r="B274" t="s">
        <v>4424</v>
      </c>
      <c r="C274" t="s">
        <v>4414</v>
      </c>
      <c r="D274" s="4" t="s">
        <v>4251</v>
      </c>
      <c r="E274" s="2" t="s">
        <v>3781</v>
      </c>
      <c r="F274" s="2" t="s">
        <v>3782</v>
      </c>
      <c r="G274" t="s">
        <v>3801</v>
      </c>
      <c r="H274" t="s">
        <v>4252</v>
      </c>
      <c r="I274">
        <v>0</v>
      </c>
      <c r="J274" s="76" t="s">
        <v>3785</v>
      </c>
      <c r="K274" s="2" t="s">
        <v>799</v>
      </c>
      <c r="M274" t="s">
        <v>4425</v>
      </c>
      <c r="N274">
        <v>180</v>
      </c>
      <c r="O274">
        <v>402</v>
      </c>
      <c r="P274" t="s">
        <v>3873</v>
      </c>
      <c r="Q274">
        <v>56</v>
      </c>
      <c r="R274" s="4"/>
      <c r="S274" s="14"/>
    </row>
    <row r="275" spans="1:19" hidden="1" x14ac:dyDescent="0.25">
      <c r="A275" s="22"/>
      <c r="B275" t="s">
        <v>4426</v>
      </c>
      <c r="C275" t="s">
        <v>4414</v>
      </c>
      <c r="D275" s="4" t="s">
        <v>4251</v>
      </c>
      <c r="E275" s="2" t="s">
        <v>3781</v>
      </c>
      <c r="F275" s="2" t="s">
        <v>3782</v>
      </c>
      <c r="G275" t="s">
        <v>3801</v>
      </c>
      <c r="H275" t="s">
        <v>4252</v>
      </c>
      <c r="J275" s="76" t="s">
        <v>3789</v>
      </c>
      <c r="K275" s="2" t="s">
        <v>799</v>
      </c>
      <c r="M275" t="s">
        <v>4427</v>
      </c>
      <c r="N275">
        <v>180</v>
      </c>
      <c r="O275">
        <v>404</v>
      </c>
      <c r="P275" t="s">
        <v>3873</v>
      </c>
      <c r="Q275">
        <v>56</v>
      </c>
      <c r="R275" s="4"/>
      <c r="S275" s="14"/>
    </row>
    <row r="276" spans="1:19" hidden="1" x14ac:dyDescent="0.25">
      <c r="A276" s="22"/>
      <c r="B276" t="s">
        <v>4428</v>
      </c>
      <c r="C276" t="s">
        <v>4414</v>
      </c>
      <c r="D276" s="4" t="s">
        <v>4251</v>
      </c>
      <c r="E276" s="2" t="s">
        <v>3781</v>
      </c>
      <c r="F276" s="2" t="s">
        <v>3782</v>
      </c>
      <c r="G276" t="s">
        <v>3801</v>
      </c>
      <c r="H276" t="s">
        <v>4252</v>
      </c>
      <c r="J276" s="76" t="s">
        <v>3793</v>
      </c>
      <c r="K276" s="2" t="s">
        <v>799</v>
      </c>
      <c r="M276" t="s">
        <v>4429</v>
      </c>
      <c r="N276">
        <v>180</v>
      </c>
      <c r="O276">
        <v>405</v>
      </c>
      <c r="P276" t="s">
        <v>3873</v>
      </c>
      <c r="Q276">
        <v>56</v>
      </c>
      <c r="R276" s="4"/>
      <c r="S276" s="14"/>
    </row>
    <row r="277" spans="1:19" hidden="1" x14ac:dyDescent="0.25">
      <c r="A277" s="22"/>
      <c r="B277" t="s">
        <v>4430</v>
      </c>
      <c r="C277" t="s">
        <v>4414</v>
      </c>
      <c r="D277" s="4" t="s">
        <v>4251</v>
      </c>
      <c r="E277" s="2" t="s">
        <v>3781</v>
      </c>
      <c r="F277" s="2" t="s">
        <v>3782</v>
      </c>
      <c r="G277" t="s">
        <v>3808</v>
      </c>
      <c r="H277" t="s">
        <v>4252</v>
      </c>
      <c r="I277">
        <v>0</v>
      </c>
      <c r="J277" s="76" t="s">
        <v>3796</v>
      </c>
      <c r="K277" s="2" t="s">
        <v>799</v>
      </c>
      <c r="M277" t="s">
        <v>4431</v>
      </c>
      <c r="N277">
        <v>210</v>
      </c>
      <c r="O277">
        <v>407</v>
      </c>
      <c r="P277" t="s">
        <v>3873</v>
      </c>
      <c r="Q277">
        <v>56</v>
      </c>
      <c r="R277" s="4"/>
      <c r="S277" s="14"/>
    </row>
    <row r="278" spans="1:19" hidden="1" x14ac:dyDescent="0.25">
      <c r="A278" s="22"/>
      <c r="B278" t="s">
        <v>4432</v>
      </c>
      <c r="C278" t="s">
        <v>4414</v>
      </c>
      <c r="D278" s="4" t="s">
        <v>4251</v>
      </c>
      <c r="E278" s="2" t="s">
        <v>3781</v>
      </c>
      <c r="F278" s="2" t="s">
        <v>3782</v>
      </c>
      <c r="G278" t="s">
        <v>3808</v>
      </c>
      <c r="H278" t="s">
        <v>4252</v>
      </c>
      <c r="I278">
        <v>0</v>
      </c>
      <c r="J278" s="76" t="s">
        <v>3785</v>
      </c>
      <c r="K278" s="2" t="s">
        <v>799</v>
      </c>
      <c r="M278" t="s">
        <v>4433</v>
      </c>
      <c r="N278">
        <v>210</v>
      </c>
      <c r="O278">
        <v>408</v>
      </c>
      <c r="P278" t="s">
        <v>3873</v>
      </c>
      <c r="Q278">
        <v>56</v>
      </c>
      <c r="R278" s="4"/>
      <c r="S278" s="14"/>
    </row>
    <row r="279" spans="1:19" hidden="1" x14ac:dyDescent="0.25">
      <c r="A279" s="22"/>
      <c r="B279" t="s">
        <v>4434</v>
      </c>
      <c r="C279" t="s">
        <v>4414</v>
      </c>
      <c r="D279" s="4" t="s">
        <v>4251</v>
      </c>
      <c r="E279" s="2" t="s">
        <v>3781</v>
      </c>
      <c r="F279" s="2" t="s">
        <v>3782</v>
      </c>
      <c r="G279" t="s">
        <v>3808</v>
      </c>
      <c r="H279" t="s">
        <v>4252</v>
      </c>
      <c r="J279" s="76" t="s">
        <v>3789</v>
      </c>
      <c r="K279" s="2" t="s">
        <v>799</v>
      </c>
      <c r="M279" t="s">
        <v>4435</v>
      </c>
      <c r="N279">
        <v>210</v>
      </c>
      <c r="O279">
        <v>410</v>
      </c>
      <c r="P279" t="s">
        <v>3873</v>
      </c>
      <c r="Q279">
        <v>56</v>
      </c>
      <c r="R279" s="4"/>
      <c r="S279" s="14"/>
    </row>
    <row r="280" spans="1:19" hidden="1" x14ac:dyDescent="0.25">
      <c r="A280" s="22"/>
      <c r="B280" t="s">
        <v>4436</v>
      </c>
      <c r="C280" t="s">
        <v>4414</v>
      </c>
      <c r="D280" s="4" t="s">
        <v>4251</v>
      </c>
      <c r="E280" s="2" t="s">
        <v>3781</v>
      </c>
      <c r="F280" s="2" t="s">
        <v>3782</v>
      </c>
      <c r="G280" t="s">
        <v>3808</v>
      </c>
      <c r="H280" t="s">
        <v>4252</v>
      </c>
      <c r="J280" s="76" t="s">
        <v>3793</v>
      </c>
      <c r="K280" s="2" t="s">
        <v>799</v>
      </c>
      <c r="M280" t="s">
        <v>4437</v>
      </c>
      <c r="N280">
        <v>210</v>
      </c>
      <c r="O280">
        <v>411</v>
      </c>
      <c r="P280" t="s">
        <v>3873</v>
      </c>
      <c r="Q280">
        <v>56</v>
      </c>
      <c r="R280" s="4"/>
      <c r="S280" s="14"/>
    </row>
    <row r="281" spans="1:19" hidden="1" x14ac:dyDescent="0.25">
      <c r="A281" s="22"/>
      <c r="B281" t="s">
        <v>4438</v>
      </c>
      <c r="C281" t="s">
        <v>4414</v>
      </c>
      <c r="D281" s="4" t="s">
        <v>4251</v>
      </c>
      <c r="E281" s="2" t="s">
        <v>3781</v>
      </c>
      <c r="F281" s="2" t="s">
        <v>3782</v>
      </c>
      <c r="G281" t="s">
        <v>3930</v>
      </c>
      <c r="H281" t="s">
        <v>4252</v>
      </c>
      <c r="I281">
        <v>0</v>
      </c>
      <c r="J281" s="76" t="s">
        <v>3796</v>
      </c>
      <c r="K281" s="2" t="s">
        <v>799</v>
      </c>
      <c r="M281" t="s">
        <v>4439</v>
      </c>
      <c r="N281">
        <v>220</v>
      </c>
      <c r="O281">
        <v>413</v>
      </c>
      <c r="P281" t="s">
        <v>3873</v>
      </c>
      <c r="Q281">
        <v>56</v>
      </c>
      <c r="R281" s="4"/>
      <c r="S281" s="14"/>
    </row>
    <row r="282" spans="1:19" hidden="1" x14ac:dyDescent="0.25">
      <c r="A282" s="22"/>
      <c r="B282" t="s">
        <v>4440</v>
      </c>
      <c r="C282" t="s">
        <v>4414</v>
      </c>
      <c r="D282" s="4" t="s">
        <v>4251</v>
      </c>
      <c r="E282" s="2" t="s">
        <v>3781</v>
      </c>
      <c r="F282" s="2" t="s">
        <v>3782</v>
      </c>
      <c r="G282" t="s">
        <v>3930</v>
      </c>
      <c r="H282" t="s">
        <v>4252</v>
      </c>
      <c r="I282">
        <v>0</v>
      </c>
      <c r="J282" s="76" t="s">
        <v>3785</v>
      </c>
      <c r="K282" s="2" t="s">
        <v>799</v>
      </c>
      <c r="M282" t="s">
        <v>4441</v>
      </c>
      <c r="N282">
        <v>220</v>
      </c>
      <c r="O282">
        <v>414</v>
      </c>
      <c r="P282" t="s">
        <v>3873</v>
      </c>
      <c r="Q282">
        <v>56</v>
      </c>
      <c r="R282" s="4"/>
      <c r="S282" s="14"/>
    </row>
    <row r="283" spans="1:19" hidden="1" x14ac:dyDescent="0.25">
      <c r="A283" s="22"/>
      <c r="B283" t="s">
        <v>4442</v>
      </c>
      <c r="C283" t="s">
        <v>4414</v>
      </c>
      <c r="D283" s="4" t="s">
        <v>4251</v>
      </c>
      <c r="E283" s="2" t="s">
        <v>3781</v>
      </c>
      <c r="F283" s="2" t="s">
        <v>3782</v>
      </c>
      <c r="G283" t="s">
        <v>3930</v>
      </c>
      <c r="H283" t="s">
        <v>4252</v>
      </c>
      <c r="J283" s="76" t="s">
        <v>3789</v>
      </c>
      <c r="K283" s="2" t="s">
        <v>799</v>
      </c>
      <c r="M283" t="s">
        <v>4443</v>
      </c>
      <c r="N283">
        <v>220</v>
      </c>
      <c r="O283">
        <v>416</v>
      </c>
      <c r="P283" t="s">
        <v>3873</v>
      </c>
      <c r="Q283">
        <v>56</v>
      </c>
      <c r="R283" s="4"/>
      <c r="S283" s="14"/>
    </row>
    <row r="284" spans="1:19" hidden="1" x14ac:dyDescent="0.25">
      <c r="A284" s="22"/>
      <c r="B284" t="s">
        <v>4444</v>
      </c>
      <c r="C284" t="s">
        <v>4414</v>
      </c>
      <c r="D284" s="4" t="s">
        <v>4251</v>
      </c>
      <c r="E284" s="2" t="s">
        <v>3781</v>
      </c>
      <c r="F284" s="2" t="s">
        <v>3782</v>
      </c>
      <c r="G284" t="s">
        <v>3930</v>
      </c>
      <c r="H284" t="s">
        <v>4252</v>
      </c>
      <c r="J284" s="76" t="s">
        <v>3793</v>
      </c>
      <c r="K284" s="2" t="s">
        <v>799</v>
      </c>
      <c r="M284" t="s">
        <v>4445</v>
      </c>
      <c r="N284">
        <v>220</v>
      </c>
      <c r="O284">
        <v>417</v>
      </c>
      <c r="P284" t="s">
        <v>3873</v>
      </c>
      <c r="Q284">
        <v>56</v>
      </c>
      <c r="R284" s="4"/>
      <c r="S284" s="14"/>
    </row>
    <row r="285" spans="1:19" hidden="1" x14ac:dyDescent="0.25">
      <c r="A285" s="22"/>
      <c r="B285" t="s">
        <v>4446</v>
      </c>
      <c r="C285" t="s">
        <v>698</v>
      </c>
      <c r="D285" s="4" t="s">
        <v>4251</v>
      </c>
      <c r="E285" s="2" t="s">
        <v>3781</v>
      </c>
      <c r="F285" s="2" t="s">
        <v>3782</v>
      </c>
      <c r="G285" t="s">
        <v>3795</v>
      </c>
      <c r="H285" t="s">
        <v>4252</v>
      </c>
      <c r="I285">
        <v>0</v>
      </c>
      <c r="J285" s="76" t="s">
        <v>3796</v>
      </c>
      <c r="K285" s="2" t="s">
        <v>799</v>
      </c>
      <c r="M285" t="s">
        <v>4447</v>
      </c>
      <c r="N285">
        <v>200</v>
      </c>
      <c r="O285">
        <v>419</v>
      </c>
      <c r="P285" t="s">
        <v>3873</v>
      </c>
      <c r="Q285">
        <v>56</v>
      </c>
      <c r="R285" s="4"/>
      <c r="S285" s="14"/>
    </row>
    <row r="286" spans="1:19" hidden="1" x14ac:dyDescent="0.25">
      <c r="A286" s="22"/>
      <c r="B286" t="s">
        <v>4448</v>
      </c>
      <c r="C286" t="s">
        <v>698</v>
      </c>
      <c r="D286" s="4" t="s">
        <v>4251</v>
      </c>
      <c r="E286" s="2" t="s">
        <v>3781</v>
      </c>
      <c r="F286" s="2" t="s">
        <v>3782</v>
      </c>
      <c r="G286" t="s">
        <v>3795</v>
      </c>
      <c r="H286" t="s">
        <v>4252</v>
      </c>
      <c r="I286">
        <v>0</v>
      </c>
      <c r="J286" s="76" t="s">
        <v>3785</v>
      </c>
      <c r="K286" s="2" t="s">
        <v>799</v>
      </c>
      <c r="M286" t="s">
        <v>4449</v>
      </c>
      <c r="N286">
        <v>200</v>
      </c>
      <c r="O286">
        <v>420</v>
      </c>
      <c r="P286" t="s">
        <v>3873</v>
      </c>
      <c r="Q286">
        <v>56</v>
      </c>
      <c r="R286" s="4"/>
      <c r="S286" s="14"/>
    </row>
    <row r="287" spans="1:19" hidden="1" x14ac:dyDescent="0.25">
      <c r="A287" s="22"/>
      <c r="B287" t="s">
        <v>4450</v>
      </c>
      <c r="C287" t="s">
        <v>698</v>
      </c>
      <c r="D287" s="4" t="s">
        <v>4251</v>
      </c>
      <c r="E287" s="2" t="s">
        <v>3781</v>
      </c>
      <c r="F287" s="2" t="s">
        <v>3782</v>
      </c>
      <c r="G287" t="s">
        <v>3795</v>
      </c>
      <c r="H287" t="s">
        <v>4252</v>
      </c>
      <c r="J287" s="76" t="s">
        <v>3789</v>
      </c>
      <c r="K287" s="2" t="s">
        <v>799</v>
      </c>
      <c r="M287" t="s">
        <v>4451</v>
      </c>
      <c r="N287">
        <v>200</v>
      </c>
      <c r="O287">
        <v>422</v>
      </c>
      <c r="P287" t="s">
        <v>3873</v>
      </c>
      <c r="Q287">
        <v>56</v>
      </c>
      <c r="R287" s="4"/>
      <c r="S287" s="14"/>
    </row>
    <row r="288" spans="1:19" hidden="1" x14ac:dyDescent="0.25">
      <c r="A288" s="22"/>
      <c r="B288" t="s">
        <v>4452</v>
      </c>
      <c r="C288" t="s">
        <v>698</v>
      </c>
      <c r="D288" s="4" t="s">
        <v>4251</v>
      </c>
      <c r="E288" s="2" t="s">
        <v>3781</v>
      </c>
      <c r="F288" s="2" t="s">
        <v>3782</v>
      </c>
      <c r="G288" t="s">
        <v>3795</v>
      </c>
      <c r="H288" t="s">
        <v>4252</v>
      </c>
      <c r="J288" s="76" t="s">
        <v>3793</v>
      </c>
      <c r="K288" s="2" t="s">
        <v>799</v>
      </c>
      <c r="M288" t="s">
        <v>4453</v>
      </c>
      <c r="N288">
        <v>200</v>
      </c>
      <c r="O288">
        <v>423</v>
      </c>
      <c r="P288" t="s">
        <v>3873</v>
      </c>
      <c r="Q288">
        <v>56</v>
      </c>
      <c r="R288" s="4"/>
      <c r="S288" s="14"/>
    </row>
    <row r="289" spans="1:19" hidden="1" x14ac:dyDescent="0.25">
      <c r="A289" s="22"/>
      <c r="B289" t="s">
        <v>4454</v>
      </c>
      <c r="C289" t="s">
        <v>698</v>
      </c>
      <c r="D289" s="4" t="s">
        <v>4251</v>
      </c>
      <c r="E289" s="2" t="s">
        <v>3781</v>
      </c>
      <c r="F289" s="2" t="s">
        <v>3782</v>
      </c>
      <c r="G289" t="s">
        <v>3801</v>
      </c>
      <c r="H289" t="s">
        <v>4252</v>
      </c>
      <c r="I289">
        <v>0</v>
      </c>
      <c r="J289" s="76" t="s">
        <v>3796</v>
      </c>
      <c r="K289" s="2" t="s">
        <v>799</v>
      </c>
      <c r="M289" t="s">
        <v>4455</v>
      </c>
      <c r="N289">
        <v>200</v>
      </c>
      <c r="O289">
        <v>425</v>
      </c>
      <c r="P289" t="s">
        <v>3873</v>
      </c>
      <c r="Q289">
        <v>56</v>
      </c>
      <c r="R289" s="4"/>
      <c r="S289" s="14"/>
    </row>
    <row r="290" spans="1:19" hidden="1" x14ac:dyDescent="0.25">
      <c r="A290" s="22"/>
      <c r="B290" t="s">
        <v>4456</v>
      </c>
      <c r="C290" t="s">
        <v>698</v>
      </c>
      <c r="D290" s="4" t="s">
        <v>4251</v>
      </c>
      <c r="E290" s="2" t="s">
        <v>3781</v>
      </c>
      <c r="F290" s="2" t="s">
        <v>3782</v>
      </c>
      <c r="G290" t="s">
        <v>3801</v>
      </c>
      <c r="H290" t="s">
        <v>4252</v>
      </c>
      <c r="I290">
        <v>0</v>
      </c>
      <c r="J290" s="76" t="s">
        <v>3785</v>
      </c>
      <c r="K290" s="2" t="s">
        <v>799</v>
      </c>
      <c r="M290" t="s">
        <v>4457</v>
      </c>
      <c r="N290">
        <v>200</v>
      </c>
      <c r="O290">
        <v>426</v>
      </c>
      <c r="P290" t="s">
        <v>3873</v>
      </c>
      <c r="Q290">
        <v>56</v>
      </c>
      <c r="R290" s="4"/>
      <c r="S290" s="14"/>
    </row>
    <row r="291" spans="1:19" hidden="1" x14ac:dyDescent="0.25">
      <c r="A291" s="22"/>
      <c r="B291" t="s">
        <v>4458</v>
      </c>
      <c r="C291" t="s">
        <v>698</v>
      </c>
      <c r="D291" s="4" t="s">
        <v>4251</v>
      </c>
      <c r="E291" s="2" t="s">
        <v>3781</v>
      </c>
      <c r="F291" s="2" t="s">
        <v>3782</v>
      </c>
      <c r="G291" t="s">
        <v>3801</v>
      </c>
      <c r="H291" t="s">
        <v>4252</v>
      </c>
      <c r="J291" s="76" t="s">
        <v>3789</v>
      </c>
      <c r="K291" s="2" t="s">
        <v>799</v>
      </c>
      <c r="M291" t="s">
        <v>4459</v>
      </c>
      <c r="N291">
        <v>200</v>
      </c>
      <c r="O291">
        <v>428</v>
      </c>
      <c r="P291" t="s">
        <v>3873</v>
      </c>
      <c r="Q291">
        <v>56</v>
      </c>
      <c r="R291" s="4"/>
      <c r="S291" s="14"/>
    </row>
    <row r="292" spans="1:19" hidden="1" x14ac:dyDescent="0.25">
      <c r="A292" s="22"/>
      <c r="B292" t="s">
        <v>4460</v>
      </c>
      <c r="C292" t="s">
        <v>698</v>
      </c>
      <c r="D292" s="4" t="s">
        <v>4251</v>
      </c>
      <c r="E292" s="2" t="s">
        <v>3781</v>
      </c>
      <c r="F292" s="2" t="s">
        <v>3782</v>
      </c>
      <c r="G292" t="s">
        <v>3801</v>
      </c>
      <c r="H292" t="s">
        <v>4252</v>
      </c>
      <c r="J292" s="76" t="s">
        <v>3793</v>
      </c>
      <c r="K292" s="2" t="s">
        <v>799</v>
      </c>
      <c r="M292" t="s">
        <v>4461</v>
      </c>
      <c r="N292">
        <v>200</v>
      </c>
      <c r="O292">
        <v>429</v>
      </c>
      <c r="P292" t="s">
        <v>3873</v>
      </c>
      <c r="Q292">
        <v>56</v>
      </c>
      <c r="R292" s="4"/>
      <c r="S292" s="14"/>
    </row>
    <row r="293" spans="1:19" hidden="1" x14ac:dyDescent="0.25">
      <c r="A293" s="22"/>
      <c r="B293" t="s">
        <v>4462</v>
      </c>
      <c r="C293" t="s">
        <v>698</v>
      </c>
      <c r="D293" s="4" t="s">
        <v>4251</v>
      </c>
      <c r="E293" s="2" t="s">
        <v>3781</v>
      </c>
      <c r="F293" s="2" t="s">
        <v>3782</v>
      </c>
      <c r="G293" t="s">
        <v>3808</v>
      </c>
      <c r="H293" t="s">
        <v>4252</v>
      </c>
      <c r="I293">
        <v>0</v>
      </c>
      <c r="J293" s="76" t="s">
        <v>3796</v>
      </c>
      <c r="K293" s="2" t="s">
        <v>799</v>
      </c>
      <c r="M293" t="s">
        <v>4463</v>
      </c>
      <c r="N293">
        <v>230</v>
      </c>
      <c r="O293">
        <v>431</v>
      </c>
      <c r="P293" t="s">
        <v>3873</v>
      </c>
      <c r="Q293">
        <v>56</v>
      </c>
      <c r="R293" s="4"/>
      <c r="S293" s="14"/>
    </row>
    <row r="294" spans="1:19" hidden="1" x14ac:dyDescent="0.25">
      <c r="A294" s="22"/>
      <c r="B294" t="s">
        <v>4464</v>
      </c>
      <c r="C294" t="s">
        <v>698</v>
      </c>
      <c r="D294" s="4" t="s">
        <v>4251</v>
      </c>
      <c r="E294" s="2" t="s">
        <v>3781</v>
      </c>
      <c r="F294" s="2" t="s">
        <v>3782</v>
      </c>
      <c r="G294" t="s">
        <v>3808</v>
      </c>
      <c r="H294" t="s">
        <v>4252</v>
      </c>
      <c r="I294">
        <v>0</v>
      </c>
      <c r="J294" s="76" t="s">
        <v>3785</v>
      </c>
      <c r="K294" s="2" t="s">
        <v>799</v>
      </c>
      <c r="M294" t="s">
        <v>4465</v>
      </c>
      <c r="N294">
        <v>230</v>
      </c>
      <c r="O294">
        <v>432</v>
      </c>
      <c r="P294" t="s">
        <v>3873</v>
      </c>
      <c r="Q294">
        <v>56</v>
      </c>
      <c r="R294" s="4"/>
      <c r="S294" s="14"/>
    </row>
    <row r="295" spans="1:19" hidden="1" x14ac:dyDescent="0.25">
      <c r="A295" s="22"/>
      <c r="B295" t="s">
        <v>4466</v>
      </c>
      <c r="C295" t="s">
        <v>698</v>
      </c>
      <c r="D295" s="4" t="s">
        <v>4251</v>
      </c>
      <c r="E295" s="2" t="s">
        <v>3781</v>
      </c>
      <c r="F295" s="2" t="s">
        <v>3782</v>
      </c>
      <c r="G295" t="s">
        <v>3808</v>
      </c>
      <c r="H295" t="s">
        <v>4252</v>
      </c>
      <c r="J295" s="76" t="s">
        <v>3789</v>
      </c>
      <c r="K295" s="2" t="s">
        <v>799</v>
      </c>
      <c r="M295" t="s">
        <v>4467</v>
      </c>
      <c r="N295">
        <v>230</v>
      </c>
      <c r="O295">
        <v>434</v>
      </c>
      <c r="P295" t="s">
        <v>3873</v>
      </c>
      <c r="Q295">
        <v>56</v>
      </c>
      <c r="R295" s="4"/>
      <c r="S295" s="14"/>
    </row>
    <row r="296" spans="1:19" hidden="1" x14ac:dyDescent="0.25">
      <c r="A296" s="22"/>
      <c r="B296" t="s">
        <v>4468</v>
      </c>
      <c r="C296" t="s">
        <v>698</v>
      </c>
      <c r="D296" s="4" t="s">
        <v>4251</v>
      </c>
      <c r="E296" s="2" t="s">
        <v>3781</v>
      </c>
      <c r="F296" s="2" t="s">
        <v>3782</v>
      </c>
      <c r="G296" t="s">
        <v>3808</v>
      </c>
      <c r="H296" t="s">
        <v>4252</v>
      </c>
      <c r="J296" s="76" t="s">
        <v>3793</v>
      </c>
      <c r="K296" s="2" t="s">
        <v>799</v>
      </c>
      <c r="M296" t="s">
        <v>4469</v>
      </c>
      <c r="N296">
        <v>230</v>
      </c>
      <c r="O296">
        <v>435</v>
      </c>
      <c r="P296" t="s">
        <v>3873</v>
      </c>
      <c r="Q296">
        <v>56</v>
      </c>
      <c r="R296" s="4"/>
      <c r="S296" s="14"/>
    </row>
    <row r="297" spans="1:19" hidden="1" x14ac:dyDescent="0.25">
      <c r="A297" s="22"/>
      <c r="B297" t="s">
        <v>4470</v>
      </c>
      <c r="C297" t="s">
        <v>698</v>
      </c>
      <c r="D297" s="4" t="s">
        <v>4251</v>
      </c>
      <c r="E297" s="2" t="s">
        <v>3781</v>
      </c>
      <c r="F297" s="2" t="s">
        <v>3782</v>
      </c>
      <c r="G297" t="s">
        <v>3930</v>
      </c>
      <c r="H297" t="s">
        <v>4252</v>
      </c>
      <c r="I297">
        <v>0</v>
      </c>
      <c r="J297" s="76" t="s">
        <v>3796</v>
      </c>
      <c r="K297" s="2" t="s">
        <v>799</v>
      </c>
      <c r="M297" t="s">
        <v>4471</v>
      </c>
      <c r="N297">
        <v>240</v>
      </c>
      <c r="O297">
        <v>437</v>
      </c>
      <c r="P297" t="s">
        <v>3873</v>
      </c>
      <c r="Q297">
        <v>56</v>
      </c>
      <c r="R297" s="4"/>
      <c r="S297" s="14"/>
    </row>
    <row r="298" spans="1:19" hidden="1" x14ac:dyDescent="0.25">
      <c r="A298" s="22"/>
      <c r="B298" t="s">
        <v>4472</v>
      </c>
      <c r="C298" t="s">
        <v>698</v>
      </c>
      <c r="D298" s="4" t="s">
        <v>4251</v>
      </c>
      <c r="E298" s="2" t="s">
        <v>3781</v>
      </c>
      <c r="F298" s="2" t="s">
        <v>3782</v>
      </c>
      <c r="G298" t="s">
        <v>3930</v>
      </c>
      <c r="H298" t="s">
        <v>4252</v>
      </c>
      <c r="I298">
        <v>0</v>
      </c>
      <c r="J298" s="76" t="s">
        <v>3785</v>
      </c>
      <c r="K298" s="2" t="s">
        <v>799</v>
      </c>
      <c r="M298" t="s">
        <v>4473</v>
      </c>
      <c r="N298">
        <v>240</v>
      </c>
      <c r="O298">
        <v>438</v>
      </c>
      <c r="P298" t="s">
        <v>3873</v>
      </c>
      <c r="Q298">
        <v>56</v>
      </c>
      <c r="R298" s="4"/>
      <c r="S298" s="14"/>
    </row>
    <row r="299" spans="1:19" hidden="1" x14ac:dyDescent="0.25">
      <c r="A299" s="22"/>
      <c r="B299" t="s">
        <v>4474</v>
      </c>
      <c r="C299" t="s">
        <v>698</v>
      </c>
      <c r="D299" s="4" t="s">
        <v>4251</v>
      </c>
      <c r="E299" s="2" t="s">
        <v>3781</v>
      </c>
      <c r="F299" s="2" t="s">
        <v>3782</v>
      </c>
      <c r="G299" t="s">
        <v>3930</v>
      </c>
      <c r="H299" t="s">
        <v>4252</v>
      </c>
      <c r="J299" s="76" t="s">
        <v>3789</v>
      </c>
      <c r="K299" s="2" t="s">
        <v>799</v>
      </c>
      <c r="M299" t="s">
        <v>4475</v>
      </c>
      <c r="N299">
        <v>240</v>
      </c>
      <c r="O299">
        <v>440</v>
      </c>
      <c r="P299" t="s">
        <v>3873</v>
      </c>
      <c r="Q299">
        <v>56</v>
      </c>
      <c r="R299" s="4"/>
      <c r="S299" s="14"/>
    </row>
    <row r="300" spans="1:19" hidden="1" x14ac:dyDescent="0.25">
      <c r="A300" s="22"/>
      <c r="B300" t="s">
        <v>4476</v>
      </c>
      <c r="C300" t="s">
        <v>698</v>
      </c>
      <c r="D300" s="4" t="s">
        <v>4251</v>
      </c>
      <c r="E300" s="2" t="s">
        <v>3781</v>
      </c>
      <c r="F300" s="2" t="s">
        <v>3782</v>
      </c>
      <c r="G300" t="s">
        <v>3930</v>
      </c>
      <c r="H300" t="s">
        <v>4252</v>
      </c>
      <c r="J300" s="76" t="s">
        <v>3793</v>
      </c>
      <c r="K300" s="2" t="s">
        <v>799</v>
      </c>
      <c r="M300" t="s">
        <v>4477</v>
      </c>
      <c r="N300">
        <v>240</v>
      </c>
      <c r="O300">
        <v>441</v>
      </c>
      <c r="P300" t="s">
        <v>3873</v>
      </c>
      <c r="Q300">
        <v>56</v>
      </c>
      <c r="R300" s="4"/>
      <c r="S300" s="14"/>
    </row>
    <row r="301" spans="1:19" hidden="1" x14ac:dyDescent="0.25">
      <c r="A301" s="22"/>
      <c r="B301" t="s">
        <v>4478</v>
      </c>
      <c r="C301" t="s">
        <v>4479</v>
      </c>
      <c r="D301" s="4" t="s">
        <v>4286</v>
      </c>
      <c r="E301" s="2" t="s">
        <v>3781</v>
      </c>
      <c r="F301" s="2" t="s">
        <v>3782</v>
      </c>
      <c r="G301" t="s">
        <v>3808</v>
      </c>
      <c r="H301" t="s">
        <v>4252</v>
      </c>
      <c r="I301">
        <v>0</v>
      </c>
      <c r="J301" s="76" t="s">
        <v>3796</v>
      </c>
      <c r="K301" s="2" t="s">
        <v>799</v>
      </c>
      <c r="M301" t="s">
        <v>4480</v>
      </c>
      <c r="N301">
        <v>250</v>
      </c>
      <c r="O301">
        <v>443</v>
      </c>
      <c r="P301" t="s">
        <v>3873</v>
      </c>
      <c r="Q301">
        <v>56</v>
      </c>
      <c r="R301" s="4"/>
      <c r="S301" s="14"/>
    </row>
    <row r="302" spans="1:19" hidden="1" x14ac:dyDescent="0.25">
      <c r="A302" s="22"/>
      <c r="B302" t="s">
        <v>4481</v>
      </c>
      <c r="C302" t="s">
        <v>4479</v>
      </c>
      <c r="D302" s="4" t="s">
        <v>4286</v>
      </c>
      <c r="E302" s="2" t="s">
        <v>3781</v>
      </c>
      <c r="F302" s="2" t="s">
        <v>3782</v>
      </c>
      <c r="G302" t="s">
        <v>3808</v>
      </c>
      <c r="H302" t="s">
        <v>4252</v>
      </c>
      <c r="I302">
        <v>0</v>
      </c>
      <c r="J302" s="76" t="s">
        <v>3785</v>
      </c>
      <c r="K302" s="2" t="s">
        <v>799</v>
      </c>
      <c r="M302" t="s">
        <v>4482</v>
      </c>
      <c r="N302">
        <v>250</v>
      </c>
      <c r="O302">
        <v>444</v>
      </c>
      <c r="P302" t="s">
        <v>3873</v>
      </c>
      <c r="Q302">
        <v>56</v>
      </c>
      <c r="R302" s="4"/>
      <c r="S302" s="14"/>
    </row>
    <row r="303" spans="1:19" hidden="1" x14ac:dyDescent="0.25">
      <c r="A303" s="22"/>
      <c r="B303" t="s">
        <v>4483</v>
      </c>
      <c r="C303" t="s">
        <v>4479</v>
      </c>
      <c r="D303" s="4" t="s">
        <v>4286</v>
      </c>
      <c r="E303" s="2" t="s">
        <v>3781</v>
      </c>
      <c r="F303" s="2" t="s">
        <v>3782</v>
      </c>
      <c r="G303" t="s">
        <v>3808</v>
      </c>
      <c r="H303" t="s">
        <v>4252</v>
      </c>
      <c r="J303" s="76" t="s">
        <v>3789</v>
      </c>
      <c r="K303" s="2" t="s">
        <v>799</v>
      </c>
      <c r="M303" t="s">
        <v>4484</v>
      </c>
      <c r="N303">
        <v>250</v>
      </c>
      <c r="O303">
        <v>446</v>
      </c>
      <c r="P303" t="s">
        <v>3873</v>
      </c>
      <c r="Q303">
        <v>56</v>
      </c>
      <c r="R303" s="4"/>
      <c r="S303" s="14"/>
    </row>
    <row r="304" spans="1:19" hidden="1" x14ac:dyDescent="0.25">
      <c r="A304" s="22"/>
      <c r="B304" t="s">
        <v>4485</v>
      </c>
      <c r="C304" t="s">
        <v>4479</v>
      </c>
      <c r="D304" s="4" t="s">
        <v>4286</v>
      </c>
      <c r="E304" s="2" t="s">
        <v>3781</v>
      </c>
      <c r="F304" s="2" t="s">
        <v>3782</v>
      </c>
      <c r="G304" t="s">
        <v>3808</v>
      </c>
      <c r="H304" t="s">
        <v>4252</v>
      </c>
      <c r="J304" s="76" t="s">
        <v>3793</v>
      </c>
      <c r="K304" s="2" t="s">
        <v>799</v>
      </c>
      <c r="M304" t="s">
        <v>4486</v>
      </c>
      <c r="N304">
        <v>250</v>
      </c>
      <c r="O304">
        <v>447</v>
      </c>
      <c r="P304" t="s">
        <v>3873</v>
      </c>
      <c r="Q304">
        <v>56</v>
      </c>
      <c r="R304" s="4"/>
      <c r="S304" s="14"/>
    </row>
    <row r="305" spans="1:19" hidden="1" x14ac:dyDescent="0.25">
      <c r="A305" s="22"/>
      <c r="B305" t="s">
        <v>4487</v>
      </c>
      <c r="C305" t="s">
        <v>4479</v>
      </c>
      <c r="D305" s="4" t="s">
        <v>4286</v>
      </c>
      <c r="E305" s="2" t="s">
        <v>3781</v>
      </c>
      <c r="F305" s="2" t="s">
        <v>3782</v>
      </c>
      <c r="G305" t="s">
        <v>3930</v>
      </c>
      <c r="H305" t="s">
        <v>4252</v>
      </c>
      <c r="I305">
        <v>0</v>
      </c>
      <c r="J305" s="76" t="s">
        <v>3796</v>
      </c>
      <c r="K305" s="2" t="s">
        <v>799</v>
      </c>
      <c r="M305" t="s">
        <v>4488</v>
      </c>
      <c r="N305">
        <v>260</v>
      </c>
      <c r="O305">
        <v>449</v>
      </c>
      <c r="P305" t="s">
        <v>3873</v>
      </c>
      <c r="Q305">
        <v>56</v>
      </c>
      <c r="R305" s="4"/>
      <c r="S305" s="14"/>
    </row>
    <row r="306" spans="1:19" hidden="1" x14ac:dyDescent="0.25">
      <c r="A306" s="22"/>
      <c r="B306" t="s">
        <v>4489</v>
      </c>
      <c r="C306" t="s">
        <v>4479</v>
      </c>
      <c r="D306" s="4" t="s">
        <v>4286</v>
      </c>
      <c r="E306" s="2" t="s">
        <v>3781</v>
      </c>
      <c r="F306" s="2" t="s">
        <v>3782</v>
      </c>
      <c r="G306" t="s">
        <v>3930</v>
      </c>
      <c r="H306" t="s">
        <v>4252</v>
      </c>
      <c r="I306">
        <v>0</v>
      </c>
      <c r="J306" s="76" t="s">
        <v>3785</v>
      </c>
      <c r="K306" s="2" t="s">
        <v>799</v>
      </c>
      <c r="M306" t="s">
        <v>4490</v>
      </c>
      <c r="N306">
        <v>260</v>
      </c>
      <c r="O306">
        <v>450</v>
      </c>
      <c r="P306" t="s">
        <v>3873</v>
      </c>
      <c r="Q306">
        <v>56</v>
      </c>
      <c r="R306" s="4"/>
      <c r="S306" s="14"/>
    </row>
    <row r="307" spans="1:19" hidden="1" x14ac:dyDescent="0.25">
      <c r="A307" s="22"/>
      <c r="B307" t="s">
        <v>4491</v>
      </c>
      <c r="C307" t="s">
        <v>4479</v>
      </c>
      <c r="D307" s="4" t="s">
        <v>4286</v>
      </c>
      <c r="E307" s="2" t="s">
        <v>3781</v>
      </c>
      <c r="F307" s="2" t="s">
        <v>3782</v>
      </c>
      <c r="G307" t="s">
        <v>3930</v>
      </c>
      <c r="H307" t="s">
        <v>4252</v>
      </c>
      <c r="J307" s="76" t="s">
        <v>3789</v>
      </c>
      <c r="K307" s="2" t="s">
        <v>799</v>
      </c>
      <c r="M307" t="s">
        <v>4492</v>
      </c>
      <c r="N307">
        <v>260</v>
      </c>
      <c r="O307">
        <v>452</v>
      </c>
      <c r="P307" t="s">
        <v>3873</v>
      </c>
      <c r="Q307">
        <v>56</v>
      </c>
      <c r="R307" s="4"/>
      <c r="S307" s="14"/>
    </row>
    <row r="308" spans="1:19" hidden="1" x14ac:dyDescent="0.25">
      <c r="A308" s="22"/>
      <c r="B308" t="s">
        <v>4493</v>
      </c>
      <c r="C308" t="s">
        <v>4479</v>
      </c>
      <c r="D308" s="4" t="s">
        <v>4286</v>
      </c>
      <c r="E308" s="2" t="s">
        <v>3781</v>
      </c>
      <c r="F308" s="2" t="s">
        <v>3782</v>
      </c>
      <c r="G308" t="s">
        <v>3930</v>
      </c>
      <c r="H308" t="s">
        <v>4252</v>
      </c>
      <c r="J308" s="76" t="s">
        <v>3793</v>
      </c>
      <c r="K308" s="2" t="s">
        <v>799</v>
      </c>
      <c r="M308" t="s">
        <v>4494</v>
      </c>
      <c r="N308">
        <v>260</v>
      </c>
      <c r="O308">
        <v>453</v>
      </c>
      <c r="P308" t="s">
        <v>3873</v>
      </c>
      <c r="Q308">
        <v>56</v>
      </c>
      <c r="R308" s="4"/>
      <c r="S308" s="14"/>
    </row>
    <row r="309" spans="1:19" hidden="1" x14ac:dyDescent="0.25">
      <c r="A309" s="22"/>
      <c r="B309" t="s">
        <v>4495</v>
      </c>
      <c r="C309" t="s">
        <v>4479</v>
      </c>
      <c r="D309" s="4" t="s">
        <v>4286</v>
      </c>
      <c r="E309" s="2" t="s">
        <v>3781</v>
      </c>
      <c r="F309" s="2" t="s">
        <v>3782</v>
      </c>
      <c r="G309" t="s">
        <v>3943</v>
      </c>
      <c r="H309" t="s">
        <v>4252</v>
      </c>
      <c r="I309">
        <v>0</v>
      </c>
      <c r="J309" s="76" t="s">
        <v>3796</v>
      </c>
      <c r="K309" s="2" t="s">
        <v>799</v>
      </c>
      <c r="M309" t="s">
        <v>4496</v>
      </c>
      <c r="N309">
        <v>270</v>
      </c>
      <c r="O309">
        <v>455</v>
      </c>
      <c r="P309" t="s">
        <v>3873</v>
      </c>
      <c r="Q309">
        <v>56</v>
      </c>
      <c r="R309" s="4"/>
      <c r="S309" s="14"/>
    </row>
    <row r="310" spans="1:19" hidden="1" x14ac:dyDescent="0.25">
      <c r="A310" s="22"/>
      <c r="B310" t="s">
        <v>4497</v>
      </c>
      <c r="C310" t="s">
        <v>4479</v>
      </c>
      <c r="D310" s="4" t="s">
        <v>4286</v>
      </c>
      <c r="E310" s="2" t="s">
        <v>3781</v>
      </c>
      <c r="F310" s="2" t="s">
        <v>3782</v>
      </c>
      <c r="G310" t="s">
        <v>3943</v>
      </c>
      <c r="H310" t="s">
        <v>4252</v>
      </c>
      <c r="I310">
        <v>0</v>
      </c>
      <c r="J310" s="76" t="s">
        <v>3785</v>
      </c>
      <c r="K310" s="2" t="s">
        <v>799</v>
      </c>
      <c r="M310" t="s">
        <v>4498</v>
      </c>
      <c r="N310">
        <v>270</v>
      </c>
      <c r="O310">
        <v>456</v>
      </c>
      <c r="P310" t="s">
        <v>3873</v>
      </c>
      <c r="Q310">
        <v>56</v>
      </c>
      <c r="R310" s="4"/>
      <c r="S310" s="14"/>
    </row>
    <row r="311" spans="1:19" hidden="1" x14ac:dyDescent="0.25">
      <c r="A311" s="22"/>
      <c r="B311" t="s">
        <v>4499</v>
      </c>
      <c r="C311" t="s">
        <v>4479</v>
      </c>
      <c r="D311" s="4" t="s">
        <v>4286</v>
      </c>
      <c r="E311" s="2" t="s">
        <v>3781</v>
      </c>
      <c r="F311" s="2" t="s">
        <v>3782</v>
      </c>
      <c r="G311" t="s">
        <v>3943</v>
      </c>
      <c r="H311" t="s">
        <v>4252</v>
      </c>
      <c r="J311" s="76" t="s">
        <v>3789</v>
      </c>
      <c r="K311" s="2" t="s">
        <v>799</v>
      </c>
      <c r="M311" t="s">
        <v>4500</v>
      </c>
      <c r="N311">
        <v>270</v>
      </c>
      <c r="O311">
        <v>458</v>
      </c>
      <c r="P311" t="s">
        <v>3873</v>
      </c>
      <c r="Q311">
        <v>56</v>
      </c>
      <c r="R311" s="4"/>
      <c r="S311" s="14"/>
    </row>
    <row r="312" spans="1:19" hidden="1" x14ac:dyDescent="0.25">
      <c r="A312" s="22"/>
      <c r="B312" t="s">
        <v>4501</v>
      </c>
      <c r="C312" t="s">
        <v>4479</v>
      </c>
      <c r="D312" s="4" t="s">
        <v>4286</v>
      </c>
      <c r="E312" s="2" t="s">
        <v>3781</v>
      </c>
      <c r="F312" s="2" t="s">
        <v>3782</v>
      </c>
      <c r="G312" t="s">
        <v>3943</v>
      </c>
      <c r="H312" t="s">
        <v>4252</v>
      </c>
      <c r="J312" s="76" t="s">
        <v>3793</v>
      </c>
      <c r="K312" s="2" t="s">
        <v>799</v>
      </c>
      <c r="M312" t="s">
        <v>4502</v>
      </c>
      <c r="N312">
        <v>270</v>
      </c>
      <c r="O312">
        <v>459</v>
      </c>
      <c r="P312" t="s">
        <v>3873</v>
      </c>
      <c r="Q312">
        <v>56</v>
      </c>
      <c r="R312" s="4"/>
      <c r="S312" s="14"/>
    </row>
    <row r="313" spans="1:19" hidden="1" x14ac:dyDescent="0.25">
      <c r="A313" s="22"/>
      <c r="B313" t="s">
        <v>4503</v>
      </c>
      <c r="C313" t="s">
        <v>4479</v>
      </c>
      <c r="D313" s="4" t="s">
        <v>4286</v>
      </c>
      <c r="E313" s="2" t="s">
        <v>3781</v>
      </c>
      <c r="F313" s="2" t="s">
        <v>3782</v>
      </c>
      <c r="G313" t="s">
        <v>3956</v>
      </c>
      <c r="H313" t="s">
        <v>4252</v>
      </c>
      <c r="I313">
        <v>0</v>
      </c>
      <c r="J313" s="76" t="s">
        <v>3796</v>
      </c>
      <c r="K313" s="2" t="s">
        <v>799</v>
      </c>
      <c r="M313" t="s">
        <v>4504</v>
      </c>
      <c r="N313">
        <v>270</v>
      </c>
      <c r="O313">
        <v>461</v>
      </c>
      <c r="P313" t="s">
        <v>3873</v>
      </c>
      <c r="Q313">
        <v>56</v>
      </c>
      <c r="R313" s="4"/>
      <c r="S313" s="14"/>
    </row>
    <row r="314" spans="1:19" hidden="1" x14ac:dyDescent="0.25">
      <c r="A314" s="22"/>
      <c r="B314" t="s">
        <v>4505</v>
      </c>
      <c r="C314" t="s">
        <v>4479</v>
      </c>
      <c r="D314" s="4" t="s">
        <v>4286</v>
      </c>
      <c r="E314" s="2" t="s">
        <v>3781</v>
      </c>
      <c r="F314" s="2" t="s">
        <v>3782</v>
      </c>
      <c r="G314" t="s">
        <v>3956</v>
      </c>
      <c r="H314" t="s">
        <v>4252</v>
      </c>
      <c r="I314">
        <v>0</v>
      </c>
      <c r="J314" s="76" t="s">
        <v>3785</v>
      </c>
      <c r="K314" s="2" t="s">
        <v>799</v>
      </c>
      <c r="M314" t="s">
        <v>4506</v>
      </c>
      <c r="N314">
        <v>270</v>
      </c>
      <c r="O314">
        <v>462</v>
      </c>
      <c r="P314" t="s">
        <v>3873</v>
      </c>
      <c r="Q314">
        <v>56</v>
      </c>
      <c r="R314" s="4"/>
      <c r="S314" s="14"/>
    </row>
    <row r="315" spans="1:19" hidden="1" x14ac:dyDescent="0.25">
      <c r="A315" s="22"/>
      <c r="B315" t="s">
        <v>4507</v>
      </c>
      <c r="C315" t="s">
        <v>4479</v>
      </c>
      <c r="D315" s="4" t="s">
        <v>4286</v>
      </c>
      <c r="E315" s="2" t="s">
        <v>3781</v>
      </c>
      <c r="F315" s="2" t="s">
        <v>3782</v>
      </c>
      <c r="G315" t="s">
        <v>3956</v>
      </c>
      <c r="H315" t="s">
        <v>4252</v>
      </c>
      <c r="J315" s="76" t="s">
        <v>3789</v>
      </c>
      <c r="K315" s="2" t="s">
        <v>799</v>
      </c>
      <c r="M315" t="s">
        <v>4508</v>
      </c>
      <c r="N315">
        <v>270</v>
      </c>
      <c r="O315">
        <v>464</v>
      </c>
      <c r="P315" t="s">
        <v>3873</v>
      </c>
      <c r="Q315">
        <v>56</v>
      </c>
      <c r="R315" s="4"/>
      <c r="S315" s="14"/>
    </row>
    <row r="316" spans="1:19" hidden="1" x14ac:dyDescent="0.25">
      <c r="A316" s="22"/>
      <c r="B316" t="s">
        <v>4509</v>
      </c>
      <c r="C316" t="s">
        <v>4479</v>
      </c>
      <c r="D316" s="4" t="s">
        <v>4286</v>
      </c>
      <c r="E316" s="2" t="s">
        <v>3781</v>
      </c>
      <c r="F316" s="2" t="s">
        <v>3782</v>
      </c>
      <c r="G316" t="s">
        <v>3956</v>
      </c>
      <c r="H316" t="s">
        <v>4252</v>
      </c>
      <c r="J316" s="76" t="s">
        <v>3793</v>
      </c>
      <c r="K316" s="2" t="s">
        <v>799</v>
      </c>
      <c r="M316" t="s">
        <v>4510</v>
      </c>
      <c r="N316">
        <v>270</v>
      </c>
      <c r="O316">
        <v>465</v>
      </c>
      <c r="P316" t="s">
        <v>3873</v>
      </c>
      <c r="Q316">
        <v>56</v>
      </c>
      <c r="R316" s="4"/>
      <c r="S316" s="14"/>
    </row>
    <row r="317" spans="1:19" hidden="1" x14ac:dyDescent="0.25">
      <c r="A317" s="22"/>
      <c r="B317" t="s">
        <v>4511</v>
      </c>
      <c r="C317" t="s">
        <v>4479</v>
      </c>
      <c r="D317" s="4" t="s">
        <v>4286</v>
      </c>
      <c r="E317" s="2" t="s">
        <v>3781</v>
      </c>
      <c r="F317" s="2" t="s">
        <v>3782</v>
      </c>
      <c r="G317" t="s">
        <v>3969</v>
      </c>
      <c r="H317" t="s">
        <v>4252</v>
      </c>
      <c r="I317">
        <v>0</v>
      </c>
      <c r="J317" s="76" t="s">
        <v>3796</v>
      </c>
      <c r="K317" s="2" t="s">
        <v>799</v>
      </c>
      <c r="M317" t="s">
        <v>4512</v>
      </c>
      <c r="N317">
        <v>290</v>
      </c>
      <c r="O317">
        <v>467</v>
      </c>
      <c r="P317" t="s">
        <v>3873</v>
      </c>
      <c r="Q317">
        <v>56</v>
      </c>
      <c r="R317" s="4"/>
      <c r="S317" s="14"/>
    </row>
    <row r="318" spans="1:19" hidden="1" x14ac:dyDescent="0.25">
      <c r="A318" s="22"/>
      <c r="B318" t="s">
        <v>4513</v>
      </c>
      <c r="C318" t="s">
        <v>4479</v>
      </c>
      <c r="D318" s="4" t="s">
        <v>4286</v>
      </c>
      <c r="E318" s="2" t="s">
        <v>3781</v>
      </c>
      <c r="F318" s="2" t="s">
        <v>3782</v>
      </c>
      <c r="G318" t="s">
        <v>3969</v>
      </c>
      <c r="H318" t="s">
        <v>4252</v>
      </c>
      <c r="I318">
        <v>0</v>
      </c>
      <c r="J318" s="76" t="s">
        <v>3785</v>
      </c>
      <c r="K318" s="2" t="s">
        <v>799</v>
      </c>
      <c r="M318" t="s">
        <v>4514</v>
      </c>
      <c r="N318">
        <v>290</v>
      </c>
      <c r="O318">
        <v>468</v>
      </c>
      <c r="P318" t="s">
        <v>3873</v>
      </c>
      <c r="Q318">
        <v>56</v>
      </c>
      <c r="R318" s="4"/>
      <c r="S318" s="14"/>
    </row>
    <row r="319" spans="1:19" hidden="1" x14ac:dyDescent="0.25">
      <c r="A319" s="22"/>
      <c r="B319" t="s">
        <v>4515</v>
      </c>
      <c r="C319" t="s">
        <v>4479</v>
      </c>
      <c r="D319" s="4" t="s">
        <v>4286</v>
      </c>
      <c r="E319" s="2" t="s">
        <v>3781</v>
      </c>
      <c r="F319" s="2" t="s">
        <v>3782</v>
      </c>
      <c r="G319" t="s">
        <v>3969</v>
      </c>
      <c r="H319" t="s">
        <v>4252</v>
      </c>
      <c r="J319" s="76" t="s">
        <v>3789</v>
      </c>
      <c r="K319" s="2" t="s">
        <v>799</v>
      </c>
      <c r="M319" t="s">
        <v>4516</v>
      </c>
      <c r="N319">
        <v>290</v>
      </c>
      <c r="O319">
        <v>470</v>
      </c>
      <c r="P319" t="s">
        <v>3873</v>
      </c>
      <c r="Q319">
        <v>56</v>
      </c>
      <c r="R319" s="4"/>
      <c r="S319" s="14"/>
    </row>
    <row r="320" spans="1:19" hidden="1" x14ac:dyDescent="0.25">
      <c r="A320" s="22"/>
      <c r="B320" t="s">
        <v>4517</v>
      </c>
      <c r="C320" t="s">
        <v>4479</v>
      </c>
      <c r="D320" s="4" t="s">
        <v>4286</v>
      </c>
      <c r="E320" s="2" t="s">
        <v>3781</v>
      </c>
      <c r="F320" s="2" t="s">
        <v>3782</v>
      </c>
      <c r="G320" t="s">
        <v>3969</v>
      </c>
      <c r="H320" t="s">
        <v>4252</v>
      </c>
      <c r="J320" s="76" t="s">
        <v>3793</v>
      </c>
      <c r="K320" s="2" t="s">
        <v>799</v>
      </c>
      <c r="M320" t="s">
        <v>4518</v>
      </c>
      <c r="N320">
        <v>290</v>
      </c>
      <c r="O320">
        <v>471</v>
      </c>
      <c r="P320" t="s">
        <v>3873</v>
      </c>
      <c r="Q320">
        <v>56</v>
      </c>
      <c r="R320" s="4"/>
      <c r="S320" s="14"/>
    </row>
    <row r="321" spans="1:19" hidden="1" x14ac:dyDescent="0.25">
      <c r="A321" s="22"/>
      <c r="B321" t="s">
        <v>4519</v>
      </c>
      <c r="C321" t="s">
        <v>4479</v>
      </c>
      <c r="D321" s="4" t="s">
        <v>4286</v>
      </c>
      <c r="E321" s="2" t="s">
        <v>3781</v>
      </c>
      <c r="F321" s="2" t="s">
        <v>3782</v>
      </c>
      <c r="G321" t="s">
        <v>3982</v>
      </c>
      <c r="H321" t="s">
        <v>4252</v>
      </c>
      <c r="I321">
        <v>0</v>
      </c>
      <c r="J321" s="76" t="s">
        <v>3796</v>
      </c>
      <c r="K321" s="2" t="s">
        <v>799</v>
      </c>
      <c r="M321" t="s">
        <v>4520</v>
      </c>
      <c r="N321">
        <v>290</v>
      </c>
      <c r="O321">
        <v>473</v>
      </c>
      <c r="P321" t="s">
        <v>3873</v>
      </c>
      <c r="Q321">
        <v>56</v>
      </c>
      <c r="R321" s="4"/>
      <c r="S321" s="14"/>
    </row>
    <row r="322" spans="1:19" hidden="1" x14ac:dyDescent="0.25">
      <c r="A322" s="22"/>
      <c r="B322" t="s">
        <v>4521</v>
      </c>
      <c r="C322" t="s">
        <v>4479</v>
      </c>
      <c r="D322" s="4" t="s">
        <v>4286</v>
      </c>
      <c r="E322" s="2" t="s">
        <v>3781</v>
      </c>
      <c r="F322" s="2" t="s">
        <v>3782</v>
      </c>
      <c r="G322" t="s">
        <v>3982</v>
      </c>
      <c r="H322" t="s">
        <v>4252</v>
      </c>
      <c r="I322">
        <v>0</v>
      </c>
      <c r="J322" s="76" t="s">
        <v>3785</v>
      </c>
      <c r="K322" s="2" t="s">
        <v>799</v>
      </c>
      <c r="M322" t="s">
        <v>4522</v>
      </c>
      <c r="N322">
        <v>290</v>
      </c>
      <c r="O322">
        <v>474</v>
      </c>
      <c r="P322" t="s">
        <v>3873</v>
      </c>
      <c r="Q322">
        <v>56</v>
      </c>
      <c r="R322" s="4"/>
      <c r="S322" s="14"/>
    </row>
    <row r="323" spans="1:19" hidden="1" x14ac:dyDescent="0.25">
      <c r="A323" s="22"/>
      <c r="B323" t="s">
        <v>4523</v>
      </c>
      <c r="C323" t="s">
        <v>4479</v>
      </c>
      <c r="D323" s="4" t="s">
        <v>4286</v>
      </c>
      <c r="E323" s="2" t="s">
        <v>3781</v>
      </c>
      <c r="F323" s="2" t="s">
        <v>3782</v>
      </c>
      <c r="G323" t="s">
        <v>3982</v>
      </c>
      <c r="H323" t="s">
        <v>4252</v>
      </c>
      <c r="J323" s="76" t="s">
        <v>3789</v>
      </c>
      <c r="K323" s="2" t="s">
        <v>799</v>
      </c>
      <c r="M323" t="s">
        <v>4524</v>
      </c>
      <c r="N323">
        <v>290</v>
      </c>
      <c r="O323">
        <v>476</v>
      </c>
      <c r="P323" t="s">
        <v>3873</v>
      </c>
      <c r="Q323">
        <v>56</v>
      </c>
      <c r="R323" s="4"/>
      <c r="S323" s="14"/>
    </row>
    <row r="324" spans="1:19" hidden="1" x14ac:dyDescent="0.25">
      <c r="A324" s="22"/>
      <c r="B324" t="s">
        <v>4525</v>
      </c>
      <c r="C324" t="s">
        <v>4479</v>
      </c>
      <c r="D324" s="4" t="s">
        <v>4286</v>
      </c>
      <c r="E324" s="2" t="s">
        <v>3781</v>
      </c>
      <c r="F324" s="2" t="s">
        <v>3782</v>
      </c>
      <c r="G324" t="s">
        <v>3982</v>
      </c>
      <c r="H324" t="s">
        <v>4252</v>
      </c>
      <c r="J324" s="76" t="s">
        <v>3793</v>
      </c>
      <c r="K324" s="2" t="s">
        <v>799</v>
      </c>
      <c r="M324" t="s">
        <v>4526</v>
      </c>
      <c r="N324">
        <v>290</v>
      </c>
      <c r="O324">
        <v>477</v>
      </c>
      <c r="P324" t="s">
        <v>3873</v>
      </c>
      <c r="Q324">
        <v>56</v>
      </c>
      <c r="R324" s="4"/>
      <c r="S324" s="14"/>
    </row>
    <row r="325" spans="1:19" hidden="1" x14ac:dyDescent="0.25">
      <c r="A325" s="22"/>
      <c r="B325" t="s">
        <v>4527</v>
      </c>
      <c r="C325" t="s">
        <v>4479</v>
      </c>
      <c r="D325" s="4" t="s">
        <v>4286</v>
      </c>
      <c r="E325" s="2" t="s">
        <v>3781</v>
      </c>
      <c r="F325" s="2" t="s">
        <v>3782</v>
      </c>
      <c r="G325" t="s">
        <v>3995</v>
      </c>
      <c r="H325" t="s">
        <v>4252</v>
      </c>
      <c r="I325">
        <v>0</v>
      </c>
      <c r="J325" s="76" t="s">
        <v>3796</v>
      </c>
      <c r="K325" s="2" t="s">
        <v>799</v>
      </c>
      <c r="M325" t="s">
        <v>4528</v>
      </c>
      <c r="N325">
        <v>310</v>
      </c>
      <c r="O325">
        <v>479</v>
      </c>
      <c r="P325" t="s">
        <v>3873</v>
      </c>
      <c r="Q325">
        <v>56</v>
      </c>
      <c r="R325" s="4"/>
      <c r="S325" s="14"/>
    </row>
    <row r="326" spans="1:19" hidden="1" x14ac:dyDescent="0.25">
      <c r="A326" s="22"/>
      <c r="B326" t="s">
        <v>4529</v>
      </c>
      <c r="C326" t="s">
        <v>4479</v>
      </c>
      <c r="D326" s="4" t="s">
        <v>4286</v>
      </c>
      <c r="E326" s="2" t="s">
        <v>3781</v>
      </c>
      <c r="F326" s="2" t="s">
        <v>3782</v>
      </c>
      <c r="G326" t="s">
        <v>3995</v>
      </c>
      <c r="H326" t="s">
        <v>4252</v>
      </c>
      <c r="I326">
        <v>0</v>
      </c>
      <c r="J326" s="76" t="s">
        <v>3785</v>
      </c>
      <c r="K326" s="2" t="s">
        <v>799</v>
      </c>
      <c r="M326" t="s">
        <v>4530</v>
      </c>
      <c r="N326">
        <v>310</v>
      </c>
      <c r="O326">
        <v>480</v>
      </c>
      <c r="P326" t="s">
        <v>3873</v>
      </c>
      <c r="Q326">
        <v>56</v>
      </c>
      <c r="R326" s="4"/>
      <c r="S326" s="14"/>
    </row>
    <row r="327" spans="1:19" hidden="1" x14ac:dyDescent="0.25">
      <c r="A327" s="22"/>
      <c r="B327" t="s">
        <v>4531</v>
      </c>
      <c r="C327" t="s">
        <v>4479</v>
      </c>
      <c r="D327" s="4" t="s">
        <v>4286</v>
      </c>
      <c r="E327" s="2" t="s">
        <v>3781</v>
      </c>
      <c r="F327" s="2" t="s">
        <v>3782</v>
      </c>
      <c r="G327" t="s">
        <v>3995</v>
      </c>
      <c r="H327" t="s">
        <v>4252</v>
      </c>
      <c r="J327" s="76" t="s">
        <v>3789</v>
      </c>
      <c r="K327" s="2" t="s">
        <v>799</v>
      </c>
      <c r="M327" t="s">
        <v>4532</v>
      </c>
      <c r="N327">
        <v>310</v>
      </c>
      <c r="O327">
        <v>482</v>
      </c>
      <c r="P327" t="s">
        <v>3873</v>
      </c>
      <c r="Q327">
        <v>56</v>
      </c>
      <c r="R327" s="4"/>
      <c r="S327" s="14"/>
    </row>
    <row r="328" spans="1:19" hidden="1" x14ac:dyDescent="0.25">
      <c r="A328" s="22"/>
      <c r="B328" t="s">
        <v>4533</v>
      </c>
      <c r="C328" t="s">
        <v>4479</v>
      </c>
      <c r="D328" s="4" t="s">
        <v>4286</v>
      </c>
      <c r="E328" s="2" t="s">
        <v>3781</v>
      </c>
      <c r="F328" s="2" t="s">
        <v>3782</v>
      </c>
      <c r="G328" t="s">
        <v>3995</v>
      </c>
      <c r="H328" t="s">
        <v>4252</v>
      </c>
      <c r="J328" s="76" t="s">
        <v>3793</v>
      </c>
      <c r="K328" s="2" t="s">
        <v>799</v>
      </c>
      <c r="M328" t="s">
        <v>4534</v>
      </c>
      <c r="N328">
        <v>310</v>
      </c>
      <c r="O328">
        <v>483</v>
      </c>
      <c r="P328" t="s">
        <v>3873</v>
      </c>
      <c r="Q328">
        <v>56</v>
      </c>
      <c r="R328" s="4"/>
      <c r="S328" s="14"/>
    </row>
    <row r="329" spans="1:19" hidden="1" x14ac:dyDescent="0.25">
      <c r="A329" s="22"/>
      <c r="B329" t="s">
        <v>4535</v>
      </c>
      <c r="C329" t="s">
        <v>4479</v>
      </c>
      <c r="D329" s="4" t="s">
        <v>4286</v>
      </c>
      <c r="E329" s="2" t="s">
        <v>3781</v>
      </c>
      <c r="F329" s="2" t="s">
        <v>3782</v>
      </c>
      <c r="G329" t="s">
        <v>4008</v>
      </c>
      <c r="H329" t="s">
        <v>4252</v>
      </c>
      <c r="I329">
        <v>0</v>
      </c>
      <c r="J329" s="76" t="s">
        <v>3796</v>
      </c>
      <c r="K329" s="2" t="s">
        <v>799</v>
      </c>
      <c r="M329" t="s">
        <v>4536</v>
      </c>
      <c r="N329">
        <v>310</v>
      </c>
      <c r="O329">
        <v>485</v>
      </c>
      <c r="P329" t="s">
        <v>3873</v>
      </c>
      <c r="Q329">
        <v>56</v>
      </c>
      <c r="R329" s="4"/>
      <c r="S329" s="14"/>
    </row>
    <row r="330" spans="1:19" hidden="1" x14ac:dyDescent="0.25">
      <c r="A330" s="22"/>
      <c r="B330" t="s">
        <v>4537</v>
      </c>
      <c r="C330" t="s">
        <v>4479</v>
      </c>
      <c r="D330" s="4" t="s">
        <v>4286</v>
      </c>
      <c r="E330" s="2" t="s">
        <v>3781</v>
      </c>
      <c r="F330" s="2" t="s">
        <v>3782</v>
      </c>
      <c r="G330" t="s">
        <v>4008</v>
      </c>
      <c r="H330" t="s">
        <v>4252</v>
      </c>
      <c r="I330">
        <v>0</v>
      </c>
      <c r="J330" s="76" t="s">
        <v>3785</v>
      </c>
      <c r="K330" s="2" t="s">
        <v>799</v>
      </c>
      <c r="M330" t="s">
        <v>4538</v>
      </c>
      <c r="N330">
        <v>310</v>
      </c>
      <c r="O330">
        <v>486</v>
      </c>
      <c r="P330" t="s">
        <v>3873</v>
      </c>
      <c r="Q330">
        <v>56</v>
      </c>
      <c r="R330" s="4"/>
      <c r="S330" s="14"/>
    </row>
    <row r="331" spans="1:19" hidden="1" x14ac:dyDescent="0.25">
      <c r="A331" s="22"/>
      <c r="B331" t="s">
        <v>4539</v>
      </c>
      <c r="C331" t="s">
        <v>4479</v>
      </c>
      <c r="D331" s="4" t="s">
        <v>4286</v>
      </c>
      <c r="E331" s="2" t="s">
        <v>3781</v>
      </c>
      <c r="F331" s="2" t="s">
        <v>3782</v>
      </c>
      <c r="G331" t="s">
        <v>4008</v>
      </c>
      <c r="H331" t="s">
        <v>4252</v>
      </c>
      <c r="J331" s="76" t="s">
        <v>3789</v>
      </c>
      <c r="K331" s="2" t="s">
        <v>799</v>
      </c>
      <c r="M331" t="s">
        <v>4540</v>
      </c>
      <c r="N331">
        <v>310</v>
      </c>
      <c r="O331">
        <v>488</v>
      </c>
      <c r="P331" t="s">
        <v>3873</v>
      </c>
      <c r="Q331">
        <v>56</v>
      </c>
      <c r="R331" s="4"/>
      <c r="S331" s="14"/>
    </row>
    <row r="332" spans="1:19" hidden="1" x14ac:dyDescent="0.25">
      <c r="A332" s="22"/>
      <c r="B332" t="s">
        <v>4541</v>
      </c>
      <c r="C332" t="s">
        <v>4479</v>
      </c>
      <c r="D332" s="4" t="s">
        <v>4286</v>
      </c>
      <c r="E332" s="2" t="s">
        <v>3781</v>
      </c>
      <c r="F332" s="2" t="s">
        <v>3782</v>
      </c>
      <c r="G332" t="s">
        <v>4008</v>
      </c>
      <c r="H332" t="s">
        <v>4252</v>
      </c>
      <c r="J332" s="76" t="s">
        <v>3793</v>
      </c>
      <c r="K332" s="2" t="s">
        <v>799</v>
      </c>
      <c r="M332" t="s">
        <v>4542</v>
      </c>
      <c r="N332">
        <v>310</v>
      </c>
      <c r="O332">
        <v>489</v>
      </c>
      <c r="P332" t="s">
        <v>3873</v>
      </c>
      <c r="Q332">
        <v>56</v>
      </c>
      <c r="R332" s="4"/>
      <c r="S332" s="14"/>
    </row>
    <row r="333" spans="1:19" hidden="1" x14ac:dyDescent="0.25">
      <c r="A333" s="22"/>
      <c r="B333" t="s">
        <v>4543</v>
      </c>
      <c r="C333" t="s">
        <v>4479</v>
      </c>
      <c r="D333" s="4" t="s">
        <v>4286</v>
      </c>
      <c r="E333" s="2" t="s">
        <v>3781</v>
      </c>
      <c r="F333" s="2" t="s">
        <v>3782</v>
      </c>
      <c r="G333" t="s">
        <v>3870</v>
      </c>
      <c r="H333" t="s">
        <v>4252</v>
      </c>
      <c r="I333">
        <v>0</v>
      </c>
      <c r="J333" s="76" t="s">
        <v>3796</v>
      </c>
      <c r="K333" s="2" t="s">
        <v>799</v>
      </c>
      <c r="M333" t="s">
        <v>4544</v>
      </c>
      <c r="N333">
        <v>310</v>
      </c>
      <c r="O333">
        <v>491</v>
      </c>
      <c r="P333" t="s">
        <v>4044</v>
      </c>
      <c r="Q333">
        <v>70</v>
      </c>
      <c r="R333" s="4"/>
      <c r="S333" s="14"/>
    </row>
    <row r="334" spans="1:19" hidden="1" x14ac:dyDescent="0.25">
      <c r="A334" s="22"/>
      <c r="B334" t="s">
        <v>4545</v>
      </c>
      <c r="C334" t="s">
        <v>4479</v>
      </c>
      <c r="D334" s="4" t="s">
        <v>4286</v>
      </c>
      <c r="E334" s="2" t="s">
        <v>3781</v>
      </c>
      <c r="F334" s="2" t="s">
        <v>3782</v>
      </c>
      <c r="G334" t="s">
        <v>3870</v>
      </c>
      <c r="H334" t="s">
        <v>4252</v>
      </c>
      <c r="I334">
        <v>0</v>
      </c>
      <c r="J334" s="76" t="s">
        <v>3785</v>
      </c>
      <c r="K334" s="2" t="s">
        <v>799</v>
      </c>
      <c r="M334" t="s">
        <v>4546</v>
      </c>
      <c r="N334">
        <v>310</v>
      </c>
      <c r="O334">
        <v>492</v>
      </c>
      <c r="P334" t="s">
        <v>4044</v>
      </c>
      <c r="Q334">
        <v>70</v>
      </c>
      <c r="R334" s="4"/>
      <c r="S334" s="14"/>
    </row>
    <row r="335" spans="1:19" hidden="1" x14ac:dyDescent="0.25">
      <c r="A335" s="22"/>
      <c r="B335" t="s">
        <v>4547</v>
      </c>
      <c r="C335" t="s">
        <v>4479</v>
      </c>
      <c r="D335" s="4" t="s">
        <v>4286</v>
      </c>
      <c r="E335" s="2" t="s">
        <v>3781</v>
      </c>
      <c r="F335" s="2" t="s">
        <v>3782</v>
      </c>
      <c r="G335" t="s">
        <v>3870</v>
      </c>
      <c r="H335" t="s">
        <v>4252</v>
      </c>
      <c r="J335" s="76" t="s">
        <v>3789</v>
      </c>
      <c r="K335" s="2" t="s">
        <v>799</v>
      </c>
      <c r="M335" t="s">
        <v>4548</v>
      </c>
      <c r="N335">
        <v>310</v>
      </c>
      <c r="O335">
        <v>494</v>
      </c>
      <c r="P335" t="s">
        <v>4044</v>
      </c>
      <c r="Q335">
        <v>70</v>
      </c>
      <c r="R335" s="4"/>
      <c r="S335" s="14"/>
    </row>
    <row r="336" spans="1:19" hidden="1" x14ac:dyDescent="0.25">
      <c r="A336" s="22"/>
      <c r="B336" t="s">
        <v>4549</v>
      </c>
      <c r="C336" t="s">
        <v>4479</v>
      </c>
      <c r="D336" s="4" t="s">
        <v>4286</v>
      </c>
      <c r="E336" s="2" t="s">
        <v>3781</v>
      </c>
      <c r="F336" s="2" t="s">
        <v>3782</v>
      </c>
      <c r="G336" t="s">
        <v>3870</v>
      </c>
      <c r="H336" t="s">
        <v>4252</v>
      </c>
      <c r="J336" s="76" t="s">
        <v>3793</v>
      </c>
      <c r="K336" s="2" t="s">
        <v>799</v>
      </c>
      <c r="M336" t="s">
        <v>4550</v>
      </c>
      <c r="N336">
        <v>310</v>
      </c>
      <c r="O336">
        <v>495</v>
      </c>
      <c r="P336" t="s">
        <v>4044</v>
      </c>
      <c r="Q336">
        <v>70</v>
      </c>
      <c r="R336" s="4"/>
      <c r="S336" s="14"/>
    </row>
    <row r="337" spans="1:19" hidden="1" x14ac:dyDescent="0.25">
      <c r="A337" s="22"/>
      <c r="B337" t="s">
        <v>4551</v>
      </c>
      <c r="C337" t="s">
        <v>4479</v>
      </c>
      <c r="D337" s="4" t="s">
        <v>4286</v>
      </c>
      <c r="E337" s="2" t="s">
        <v>3781</v>
      </c>
      <c r="F337" s="2" t="s">
        <v>3782</v>
      </c>
      <c r="G337" t="s">
        <v>3884</v>
      </c>
      <c r="H337" t="s">
        <v>4252</v>
      </c>
      <c r="I337">
        <v>0</v>
      </c>
      <c r="J337" s="76" t="s">
        <v>3796</v>
      </c>
      <c r="K337" s="2" t="s">
        <v>799</v>
      </c>
      <c r="M337" t="s">
        <v>4552</v>
      </c>
      <c r="N337">
        <v>350</v>
      </c>
      <c r="O337">
        <v>497</v>
      </c>
      <c r="P337" t="s">
        <v>4044</v>
      </c>
      <c r="Q337">
        <v>70</v>
      </c>
      <c r="R337" s="4"/>
      <c r="S337" s="14"/>
    </row>
    <row r="338" spans="1:19" hidden="1" x14ac:dyDescent="0.25">
      <c r="A338" s="22"/>
      <c r="B338" t="s">
        <v>4553</v>
      </c>
      <c r="C338" t="s">
        <v>4479</v>
      </c>
      <c r="D338" s="4" t="s">
        <v>4286</v>
      </c>
      <c r="E338" s="2" t="s">
        <v>3781</v>
      </c>
      <c r="F338" s="2" t="s">
        <v>3782</v>
      </c>
      <c r="G338" t="s">
        <v>3884</v>
      </c>
      <c r="H338" t="s">
        <v>4252</v>
      </c>
      <c r="I338">
        <v>0</v>
      </c>
      <c r="J338" s="76" t="s">
        <v>3785</v>
      </c>
      <c r="K338" s="2" t="s">
        <v>799</v>
      </c>
      <c r="M338" t="s">
        <v>4554</v>
      </c>
      <c r="N338">
        <v>350</v>
      </c>
      <c r="O338">
        <v>498</v>
      </c>
      <c r="P338" t="s">
        <v>4044</v>
      </c>
      <c r="Q338">
        <v>70</v>
      </c>
      <c r="R338" s="4"/>
      <c r="S338" s="14"/>
    </row>
    <row r="339" spans="1:19" hidden="1" x14ac:dyDescent="0.25">
      <c r="A339" s="22"/>
      <c r="B339" t="s">
        <v>4555</v>
      </c>
      <c r="C339" t="s">
        <v>4479</v>
      </c>
      <c r="D339" s="4" t="s">
        <v>4286</v>
      </c>
      <c r="E339" s="2" t="s">
        <v>3781</v>
      </c>
      <c r="F339" s="2" t="s">
        <v>3782</v>
      </c>
      <c r="G339" t="s">
        <v>3884</v>
      </c>
      <c r="H339" t="s">
        <v>4252</v>
      </c>
      <c r="J339" s="76" t="s">
        <v>3789</v>
      </c>
      <c r="K339" s="2" t="s">
        <v>799</v>
      </c>
      <c r="M339" t="s">
        <v>4556</v>
      </c>
      <c r="N339">
        <v>350</v>
      </c>
      <c r="O339">
        <v>500</v>
      </c>
      <c r="P339" t="s">
        <v>4044</v>
      </c>
      <c r="Q339">
        <v>70</v>
      </c>
      <c r="R339" s="4"/>
      <c r="S339" s="14"/>
    </row>
    <row r="340" spans="1:19" hidden="1" x14ac:dyDescent="0.25">
      <c r="A340" s="22"/>
      <c r="B340" t="s">
        <v>4557</v>
      </c>
      <c r="C340" t="s">
        <v>4479</v>
      </c>
      <c r="D340" s="4" t="s">
        <v>4286</v>
      </c>
      <c r="E340" s="2" t="s">
        <v>3781</v>
      </c>
      <c r="F340" s="2" t="s">
        <v>3782</v>
      </c>
      <c r="G340" t="s">
        <v>3884</v>
      </c>
      <c r="H340" t="s">
        <v>4252</v>
      </c>
      <c r="J340" s="76" t="s">
        <v>3793</v>
      </c>
      <c r="K340" s="2" t="s">
        <v>799</v>
      </c>
      <c r="M340" t="s">
        <v>4558</v>
      </c>
      <c r="N340">
        <v>350</v>
      </c>
      <c r="O340">
        <v>501</v>
      </c>
      <c r="P340" t="s">
        <v>4044</v>
      </c>
      <c r="Q340">
        <v>70</v>
      </c>
      <c r="R340" s="4"/>
      <c r="S340" s="14"/>
    </row>
    <row r="341" spans="1:19" hidden="1" x14ac:dyDescent="0.25">
      <c r="A341" s="22"/>
      <c r="B341" t="s">
        <v>4559</v>
      </c>
      <c r="C341" t="s">
        <v>4560</v>
      </c>
      <c r="D341" s="4" t="s">
        <v>4286</v>
      </c>
      <c r="E341" s="2" t="s">
        <v>3781</v>
      </c>
      <c r="F341" s="2" t="s">
        <v>3782</v>
      </c>
      <c r="G341" t="s">
        <v>3808</v>
      </c>
      <c r="H341" t="s">
        <v>4252</v>
      </c>
      <c r="I341">
        <v>0</v>
      </c>
      <c r="J341" s="76" t="s">
        <v>3796</v>
      </c>
      <c r="K341" s="2" t="s">
        <v>799</v>
      </c>
      <c r="M341" t="s">
        <v>4561</v>
      </c>
      <c r="N341">
        <v>260</v>
      </c>
      <c r="O341">
        <v>503</v>
      </c>
      <c r="P341" t="s">
        <v>3873</v>
      </c>
      <c r="Q341">
        <v>56</v>
      </c>
      <c r="R341" s="4"/>
      <c r="S341" s="14"/>
    </row>
    <row r="342" spans="1:19" hidden="1" x14ac:dyDescent="0.25">
      <c r="A342" s="22"/>
      <c r="B342" t="s">
        <v>4562</v>
      </c>
      <c r="C342" t="s">
        <v>4560</v>
      </c>
      <c r="D342" s="4" t="s">
        <v>4286</v>
      </c>
      <c r="E342" s="2" t="s">
        <v>3781</v>
      </c>
      <c r="F342" s="2" t="s">
        <v>3782</v>
      </c>
      <c r="G342" t="s">
        <v>3808</v>
      </c>
      <c r="H342" t="s">
        <v>4252</v>
      </c>
      <c r="I342">
        <v>0</v>
      </c>
      <c r="J342" s="76" t="s">
        <v>3785</v>
      </c>
      <c r="K342" s="2" t="s">
        <v>799</v>
      </c>
      <c r="M342" t="s">
        <v>4563</v>
      </c>
      <c r="N342">
        <v>260</v>
      </c>
      <c r="O342">
        <v>504</v>
      </c>
      <c r="P342" t="s">
        <v>3873</v>
      </c>
      <c r="Q342">
        <v>56</v>
      </c>
      <c r="R342" s="4"/>
      <c r="S342" s="14"/>
    </row>
    <row r="343" spans="1:19" hidden="1" x14ac:dyDescent="0.25">
      <c r="A343" s="22"/>
      <c r="B343" t="s">
        <v>4564</v>
      </c>
      <c r="C343" t="s">
        <v>4560</v>
      </c>
      <c r="D343" s="4" t="s">
        <v>4286</v>
      </c>
      <c r="E343" s="2" t="s">
        <v>3781</v>
      </c>
      <c r="F343" s="2" t="s">
        <v>3782</v>
      </c>
      <c r="G343" t="s">
        <v>3808</v>
      </c>
      <c r="H343" t="s">
        <v>4252</v>
      </c>
      <c r="J343" s="76" t="s">
        <v>3789</v>
      </c>
      <c r="K343" s="2" t="s">
        <v>799</v>
      </c>
      <c r="M343" t="s">
        <v>4565</v>
      </c>
      <c r="N343">
        <v>260</v>
      </c>
      <c r="O343">
        <v>506</v>
      </c>
      <c r="P343" t="s">
        <v>3873</v>
      </c>
      <c r="Q343">
        <v>56</v>
      </c>
      <c r="R343" s="4"/>
      <c r="S343" s="14"/>
    </row>
    <row r="344" spans="1:19" hidden="1" x14ac:dyDescent="0.25">
      <c r="A344" s="22"/>
      <c r="B344" t="s">
        <v>4566</v>
      </c>
      <c r="C344" t="s">
        <v>4560</v>
      </c>
      <c r="D344" s="4" t="s">
        <v>4286</v>
      </c>
      <c r="E344" s="2" t="s">
        <v>3781</v>
      </c>
      <c r="F344" s="2" t="s">
        <v>3782</v>
      </c>
      <c r="G344" t="s">
        <v>3808</v>
      </c>
      <c r="H344" t="s">
        <v>4252</v>
      </c>
      <c r="J344" s="76" t="s">
        <v>3793</v>
      </c>
      <c r="K344" s="2" t="s">
        <v>799</v>
      </c>
      <c r="M344" t="s">
        <v>4567</v>
      </c>
      <c r="N344">
        <v>260</v>
      </c>
      <c r="O344">
        <v>507</v>
      </c>
      <c r="P344" t="s">
        <v>3873</v>
      </c>
      <c r="Q344">
        <v>56</v>
      </c>
      <c r="R344" s="4"/>
      <c r="S344" s="14"/>
    </row>
    <row r="345" spans="1:19" hidden="1" x14ac:dyDescent="0.25">
      <c r="A345" s="22"/>
      <c r="B345" t="s">
        <v>4568</v>
      </c>
      <c r="C345" t="s">
        <v>4560</v>
      </c>
      <c r="D345" s="4" t="s">
        <v>4286</v>
      </c>
      <c r="E345" s="2" t="s">
        <v>3781</v>
      </c>
      <c r="F345" s="2" t="s">
        <v>3782</v>
      </c>
      <c r="G345" t="s">
        <v>3930</v>
      </c>
      <c r="H345" t="s">
        <v>4252</v>
      </c>
      <c r="I345">
        <v>0</v>
      </c>
      <c r="J345" s="76" t="s">
        <v>3796</v>
      </c>
      <c r="K345" s="2" t="s">
        <v>799</v>
      </c>
      <c r="M345" t="s">
        <v>4569</v>
      </c>
      <c r="N345">
        <v>270</v>
      </c>
      <c r="O345">
        <v>509</v>
      </c>
      <c r="P345" t="s">
        <v>3873</v>
      </c>
      <c r="Q345">
        <v>56</v>
      </c>
      <c r="R345" s="4"/>
      <c r="S345" s="14"/>
    </row>
    <row r="346" spans="1:19" hidden="1" x14ac:dyDescent="0.25">
      <c r="A346" s="22"/>
      <c r="B346" t="s">
        <v>4570</v>
      </c>
      <c r="C346" t="s">
        <v>4560</v>
      </c>
      <c r="D346" s="4" t="s">
        <v>4286</v>
      </c>
      <c r="E346" s="2" t="s">
        <v>3781</v>
      </c>
      <c r="F346" s="2" t="s">
        <v>3782</v>
      </c>
      <c r="G346" t="s">
        <v>3930</v>
      </c>
      <c r="H346" t="s">
        <v>4252</v>
      </c>
      <c r="I346">
        <v>0</v>
      </c>
      <c r="J346" s="76" t="s">
        <v>3785</v>
      </c>
      <c r="K346" s="2" t="s">
        <v>799</v>
      </c>
      <c r="M346" t="s">
        <v>4571</v>
      </c>
      <c r="N346">
        <v>270</v>
      </c>
      <c r="O346">
        <v>510</v>
      </c>
      <c r="P346" t="s">
        <v>3873</v>
      </c>
      <c r="Q346">
        <v>56</v>
      </c>
      <c r="R346" s="4"/>
      <c r="S346" s="14"/>
    </row>
    <row r="347" spans="1:19" hidden="1" x14ac:dyDescent="0.25">
      <c r="A347" s="22"/>
      <c r="B347" t="s">
        <v>4572</v>
      </c>
      <c r="C347" t="s">
        <v>4560</v>
      </c>
      <c r="D347" s="4" t="s">
        <v>4286</v>
      </c>
      <c r="E347" s="2" t="s">
        <v>3781</v>
      </c>
      <c r="F347" s="2" t="s">
        <v>3782</v>
      </c>
      <c r="G347" t="s">
        <v>3930</v>
      </c>
      <c r="H347" t="s">
        <v>4252</v>
      </c>
      <c r="J347" s="76" t="s">
        <v>3789</v>
      </c>
      <c r="K347" s="2" t="s">
        <v>799</v>
      </c>
      <c r="M347" t="s">
        <v>4573</v>
      </c>
      <c r="N347">
        <v>270</v>
      </c>
      <c r="O347">
        <v>512</v>
      </c>
      <c r="P347" t="s">
        <v>3873</v>
      </c>
      <c r="Q347">
        <v>56</v>
      </c>
      <c r="R347" s="4"/>
      <c r="S347" s="14"/>
    </row>
    <row r="348" spans="1:19" hidden="1" x14ac:dyDescent="0.25">
      <c r="A348" s="22"/>
      <c r="B348" t="s">
        <v>4574</v>
      </c>
      <c r="C348" t="s">
        <v>4560</v>
      </c>
      <c r="D348" s="4" t="s">
        <v>4286</v>
      </c>
      <c r="E348" s="2" t="s">
        <v>3781</v>
      </c>
      <c r="F348" s="2" t="s">
        <v>3782</v>
      </c>
      <c r="G348" t="s">
        <v>3930</v>
      </c>
      <c r="H348" t="s">
        <v>4252</v>
      </c>
      <c r="J348" s="76" t="s">
        <v>3793</v>
      </c>
      <c r="K348" s="2" t="s">
        <v>799</v>
      </c>
      <c r="M348" t="s">
        <v>4575</v>
      </c>
      <c r="N348">
        <v>270</v>
      </c>
      <c r="O348">
        <v>513</v>
      </c>
      <c r="P348" t="s">
        <v>3873</v>
      </c>
      <c r="Q348">
        <v>56</v>
      </c>
      <c r="R348" s="4"/>
      <c r="S348" s="14"/>
    </row>
    <row r="349" spans="1:19" hidden="1" x14ac:dyDescent="0.25">
      <c r="A349" s="22"/>
      <c r="B349" t="s">
        <v>4576</v>
      </c>
      <c r="C349" t="s">
        <v>4560</v>
      </c>
      <c r="D349" s="4" t="s">
        <v>4286</v>
      </c>
      <c r="E349" s="2" t="s">
        <v>3781</v>
      </c>
      <c r="F349" s="2" t="s">
        <v>3782</v>
      </c>
      <c r="G349" t="s">
        <v>3943</v>
      </c>
      <c r="H349" t="s">
        <v>4252</v>
      </c>
      <c r="I349">
        <v>0</v>
      </c>
      <c r="J349" s="76" t="s">
        <v>3796</v>
      </c>
      <c r="K349" s="2" t="s">
        <v>799</v>
      </c>
      <c r="M349" t="s">
        <v>4577</v>
      </c>
      <c r="N349">
        <v>280</v>
      </c>
      <c r="O349">
        <v>515</v>
      </c>
      <c r="P349" t="s">
        <v>3873</v>
      </c>
      <c r="Q349">
        <v>56</v>
      </c>
      <c r="R349" s="4"/>
      <c r="S349" s="14"/>
    </row>
    <row r="350" spans="1:19" hidden="1" x14ac:dyDescent="0.25">
      <c r="A350" s="22"/>
      <c r="B350" t="s">
        <v>4578</v>
      </c>
      <c r="C350" t="s">
        <v>4560</v>
      </c>
      <c r="D350" s="4" t="s">
        <v>4286</v>
      </c>
      <c r="E350" s="2" t="s">
        <v>3781</v>
      </c>
      <c r="F350" s="2" t="s">
        <v>3782</v>
      </c>
      <c r="G350" t="s">
        <v>3943</v>
      </c>
      <c r="H350" t="s">
        <v>4252</v>
      </c>
      <c r="I350">
        <v>0</v>
      </c>
      <c r="J350" s="76" t="s">
        <v>3785</v>
      </c>
      <c r="K350" s="2" t="s">
        <v>799</v>
      </c>
      <c r="M350" t="s">
        <v>4579</v>
      </c>
      <c r="N350">
        <v>280</v>
      </c>
      <c r="O350">
        <v>516</v>
      </c>
      <c r="P350" t="s">
        <v>3873</v>
      </c>
      <c r="Q350">
        <v>56</v>
      </c>
      <c r="R350" s="4"/>
      <c r="S350" s="14"/>
    </row>
    <row r="351" spans="1:19" hidden="1" x14ac:dyDescent="0.25">
      <c r="A351" s="22"/>
      <c r="B351" t="s">
        <v>4580</v>
      </c>
      <c r="C351" t="s">
        <v>4560</v>
      </c>
      <c r="D351" s="4" t="s">
        <v>4286</v>
      </c>
      <c r="E351" s="2" t="s">
        <v>3781</v>
      </c>
      <c r="F351" s="2" t="s">
        <v>3782</v>
      </c>
      <c r="G351" t="s">
        <v>3943</v>
      </c>
      <c r="H351" t="s">
        <v>4252</v>
      </c>
      <c r="J351" s="76" t="s">
        <v>3789</v>
      </c>
      <c r="K351" s="2" t="s">
        <v>799</v>
      </c>
      <c r="M351" t="s">
        <v>4581</v>
      </c>
      <c r="N351">
        <v>280</v>
      </c>
      <c r="O351">
        <v>518</v>
      </c>
      <c r="P351" t="s">
        <v>3873</v>
      </c>
      <c r="Q351">
        <v>56</v>
      </c>
      <c r="R351" s="4"/>
      <c r="S351" s="14"/>
    </row>
    <row r="352" spans="1:19" hidden="1" x14ac:dyDescent="0.25">
      <c r="A352" s="22"/>
      <c r="B352" t="s">
        <v>4582</v>
      </c>
      <c r="C352" t="s">
        <v>4560</v>
      </c>
      <c r="D352" s="4" t="s">
        <v>4286</v>
      </c>
      <c r="E352" s="2" t="s">
        <v>3781</v>
      </c>
      <c r="F352" s="2" t="s">
        <v>3782</v>
      </c>
      <c r="G352" t="s">
        <v>3943</v>
      </c>
      <c r="H352" t="s">
        <v>4252</v>
      </c>
      <c r="J352" s="76" t="s">
        <v>3793</v>
      </c>
      <c r="K352" s="2" t="s">
        <v>799</v>
      </c>
      <c r="M352" t="s">
        <v>4583</v>
      </c>
      <c r="N352">
        <v>280</v>
      </c>
      <c r="O352">
        <v>519</v>
      </c>
      <c r="P352" t="s">
        <v>3873</v>
      </c>
      <c r="Q352">
        <v>56</v>
      </c>
      <c r="R352" s="4"/>
      <c r="S352" s="14"/>
    </row>
    <row r="353" spans="1:19" hidden="1" x14ac:dyDescent="0.25">
      <c r="A353" s="22"/>
      <c r="B353" t="s">
        <v>4584</v>
      </c>
      <c r="C353" t="s">
        <v>4560</v>
      </c>
      <c r="D353" s="4" t="s">
        <v>4286</v>
      </c>
      <c r="E353" s="2" t="s">
        <v>3781</v>
      </c>
      <c r="F353" s="2" t="s">
        <v>3782</v>
      </c>
      <c r="G353" t="s">
        <v>3956</v>
      </c>
      <c r="H353" t="s">
        <v>4252</v>
      </c>
      <c r="I353">
        <v>0</v>
      </c>
      <c r="J353" s="76" t="s">
        <v>3796</v>
      </c>
      <c r="K353" s="2" t="s">
        <v>799</v>
      </c>
      <c r="M353" t="s">
        <v>4585</v>
      </c>
      <c r="N353">
        <v>280</v>
      </c>
      <c r="O353">
        <v>521</v>
      </c>
      <c r="P353" t="s">
        <v>3873</v>
      </c>
      <c r="Q353">
        <v>56</v>
      </c>
      <c r="R353" s="4"/>
      <c r="S353" s="14"/>
    </row>
    <row r="354" spans="1:19" hidden="1" x14ac:dyDescent="0.25">
      <c r="A354" s="22"/>
      <c r="B354" t="s">
        <v>4586</v>
      </c>
      <c r="C354" t="s">
        <v>4560</v>
      </c>
      <c r="D354" s="4" t="s">
        <v>4286</v>
      </c>
      <c r="E354" s="2" t="s">
        <v>3781</v>
      </c>
      <c r="F354" s="2" t="s">
        <v>3782</v>
      </c>
      <c r="G354" t="s">
        <v>3956</v>
      </c>
      <c r="H354" t="s">
        <v>4252</v>
      </c>
      <c r="I354">
        <v>0</v>
      </c>
      <c r="J354" s="76" t="s">
        <v>3785</v>
      </c>
      <c r="K354" s="2" t="s">
        <v>799</v>
      </c>
      <c r="M354" t="s">
        <v>4587</v>
      </c>
      <c r="N354">
        <v>280</v>
      </c>
      <c r="O354">
        <v>522</v>
      </c>
      <c r="P354" t="s">
        <v>3873</v>
      </c>
      <c r="Q354">
        <v>56</v>
      </c>
      <c r="R354" s="4"/>
      <c r="S354" s="14"/>
    </row>
    <row r="355" spans="1:19" hidden="1" x14ac:dyDescent="0.25">
      <c r="A355" s="22"/>
      <c r="B355" t="s">
        <v>4588</v>
      </c>
      <c r="C355" t="s">
        <v>4560</v>
      </c>
      <c r="D355" s="4" t="s">
        <v>4286</v>
      </c>
      <c r="E355" s="2" t="s">
        <v>3781</v>
      </c>
      <c r="F355" s="2" t="s">
        <v>3782</v>
      </c>
      <c r="G355" t="s">
        <v>3956</v>
      </c>
      <c r="H355" t="s">
        <v>4252</v>
      </c>
      <c r="J355" s="76" t="s">
        <v>3789</v>
      </c>
      <c r="K355" s="2" t="s">
        <v>799</v>
      </c>
      <c r="M355" t="s">
        <v>4589</v>
      </c>
      <c r="N355">
        <v>280</v>
      </c>
      <c r="O355">
        <v>524</v>
      </c>
      <c r="P355" t="s">
        <v>3873</v>
      </c>
      <c r="Q355">
        <v>56</v>
      </c>
      <c r="R355" s="4"/>
      <c r="S355" s="14"/>
    </row>
    <row r="356" spans="1:19" hidden="1" x14ac:dyDescent="0.25">
      <c r="A356" s="22"/>
      <c r="B356" t="s">
        <v>4590</v>
      </c>
      <c r="C356" t="s">
        <v>4560</v>
      </c>
      <c r="D356" s="4" t="s">
        <v>4286</v>
      </c>
      <c r="E356" s="2" t="s">
        <v>3781</v>
      </c>
      <c r="F356" s="2" t="s">
        <v>3782</v>
      </c>
      <c r="G356" t="s">
        <v>3956</v>
      </c>
      <c r="H356" t="s">
        <v>4252</v>
      </c>
      <c r="J356" s="76" t="s">
        <v>3793</v>
      </c>
      <c r="K356" s="2" t="s">
        <v>799</v>
      </c>
      <c r="M356" t="s">
        <v>4591</v>
      </c>
      <c r="N356">
        <v>280</v>
      </c>
      <c r="O356">
        <v>525</v>
      </c>
      <c r="P356" t="s">
        <v>3873</v>
      </c>
      <c r="Q356">
        <v>56</v>
      </c>
      <c r="R356" s="4"/>
      <c r="S356" s="14"/>
    </row>
    <row r="357" spans="1:19" hidden="1" x14ac:dyDescent="0.25">
      <c r="A357" s="22"/>
      <c r="B357" t="s">
        <v>4592</v>
      </c>
      <c r="C357" t="s">
        <v>4560</v>
      </c>
      <c r="D357" s="4" t="s">
        <v>4286</v>
      </c>
      <c r="E357" s="2" t="s">
        <v>3781</v>
      </c>
      <c r="F357" s="2" t="s">
        <v>3782</v>
      </c>
      <c r="G357" t="s">
        <v>3969</v>
      </c>
      <c r="H357" t="s">
        <v>4252</v>
      </c>
      <c r="I357">
        <v>0</v>
      </c>
      <c r="J357" s="76" t="s">
        <v>3796</v>
      </c>
      <c r="K357" s="2" t="s">
        <v>799</v>
      </c>
      <c r="M357" t="s">
        <v>4593</v>
      </c>
      <c r="N357">
        <v>300</v>
      </c>
      <c r="O357">
        <v>527</v>
      </c>
      <c r="P357" t="s">
        <v>3873</v>
      </c>
      <c r="Q357">
        <v>56</v>
      </c>
      <c r="R357" s="4"/>
      <c r="S357" s="14"/>
    </row>
    <row r="358" spans="1:19" hidden="1" x14ac:dyDescent="0.25">
      <c r="A358" s="22"/>
      <c r="B358" t="s">
        <v>4594</v>
      </c>
      <c r="C358" t="s">
        <v>4560</v>
      </c>
      <c r="D358" s="4" t="s">
        <v>4286</v>
      </c>
      <c r="E358" s="2" t="s">
        <v>3781</v>
      </c>
      <c r="F358" s="2" t="s">
        <v>3782</v>
      </c>
      <c r="G358" t="s">
        <v>3969</v>
      </c>
      <c r="H358" t="s">
        <v>4252</v>
      </c>
      <c r="I358">
        <v>0</v>
      </c>
      <c r="J358" s="76" t="s">
        <v>3785</v>
      </c>
      <c r="K358" s="2" t="s">
        <v>799</v>
      </c>
      <c r="M358" t="s">
        <v>4595</v>
      </c>
      <c r="N358">
        <v>300</v>
      </c>
      <c r="O358">
        <v>528</v>
      </c>
      <c r="P358" t="s">
        <v>3873</v>
      </c>
      <c r="Q358">
        <v>56</v>
      </c>
      <c r="R358" s="4"/>
      <c r="S358" s="14"/>
    </row>
    <row r="359" spans="1:19" hidden="1" x14ac:dyDescent="0.25">
      <c r="A359" s="22"/>
      <c r="B359" t="s">
        <v>4596</v>
      </c>
      <c r="C359" t="s">
        <v>4560</v>
      </c>
      <c r="D359" s="4" t="s">
        <v>4286</v>
      </c>
      <c r="E359" s="2" t="s">
        <v>3781</v>
      </c>
      <c r="F359" s="2" t="s">
        <v>3782</v>
      </c>
      <c r="G359" t="s">
        <v>3969</v>
      </c>
      <c r="H359" t="s">
        <v>4252</v>
      </c>
      <c r="J359" s="76" t="s">
        <v>3789</v>
      </c>
      <c r="K359" s="2" t="s">
        <v>799</v>
      </c>
      <c r="M359" t="s">
        <v>4597</v>
      </c>
      <c r="N359">
        <v>300</v>
      </c>
      <c r="O359">
        <v>530</v>
      </c>
      <c r="P359" t="s">
        <v>3873</v>
      </c>
      <c r="Q359">
        <v>56</v>
      </c>
      <c r="R359" s="4"/>
      <c r="S359" s="14"/>
    </row>
    <row r="360" spans="1:19" hidden="1" x14ac:dyDescent="0.25">
      <c r="A360" s="22"/>
      <c r="B360" t="s">
        <v>4598</v>
      </c>
      <c r="C360" t="s">
        <v>4560</v>
      </c>
      <c r="D360" s="4" t="s">
        <v>4286</v>
      </c>
      <c r="E360" s="2" t="s">
        <v>3781</v>
      </c>
      <c r="F360" s="2" t="s">
        <v>3782</v>
      </c>
      <c r="G360" t="s">
        <v>3969</v>
      </c>
      <c r="H360" t="s">
        <v>4252</v>
      </c>
      <c r="J360" s="76" t="s">
        <v>3793</v>
      </c>
      <c r="K360" s="2" t="s">
        <v>799</v>
      </c>
      <c r="M360" t="s">
        <v>4599</v>
      </c>
      <c r="N360">
        <v>300</v>
      </c>
      <c r="O360">
        <v>531</v>
      </c>
      <c r="P360" t="s">
        <v>3873</v>
      </c>
      <c r="Q360">
        <v>56</v>
      </c>
      <c r="R360" s="4"/>
      <c r="S360" s="14"/>
    </row>
    <row r="361" spans="1:19" hidden="1" x14ac:dyDescent="0.25">
      <c r="A361" s="22"/>
      <c r="B361" t="s">
        <v>4600</v>
      </c>
      <c r="C361" t="s">
        <v>4560</v>
      </c>
      <c r="D361" s="4" t="s">
        <v>4286</v>
      </c>
      <c r="E361" s="2" t="s">
        <v>3781</v>
      </c>
      <c r="F361" s="2" t="s">
        <v>3782</v>
      </c>
      <c r="G361" t="s">
        <v>3982</v>
      </c>
      <c r="H361" t="s">
        <v>4252</v>
      </c>
      <c r="I361">
        <v>0</v>
      </c>
      <c r="J361" s="76" t="s">
        <v>3796</v>
      </c>
      <c r="K361" s="2" t="s">
        <v>799</v>
      </c>
      <c r="M361" t="s">
        <v>4601</v>
      </c>
      <c r="N361">
        <v>300</v>
      </c>
      <c r="O361">
        <v>533</v>
      </c>
      <c r="P361" t="s">
        <v>3873</v>
      </c>
      <c r="Q361">
        <v>56</v>
      </c>
      <c r="R361" s="4"/>
      <c r="S361" s="14"/>
    </row>
    <row r="362" spans="1:19" hidden="1" x14ac:dyDescent="0.25">
      <c r="A362" s="22"/>
      <c r="B362" t="s">
        <v>4602</v>
      </c>
      <c r="C362" t="s">
        <v>4560</v>
      </c>
      <c r="D362" s="4" t="s">
        <v>4286</v>
      </c>
      <c r="E362" s="2" t="s">
        <v>3781</v>
      </c>
      <c r="F362" s="2" t="s">
        <v>3782</v>
      </c>
      <c r="G362" t="s">
        <v>3982</v>
      </c>
      <c r="H362" t="s">
        <v>4252</v>
      </c>
      <c r="I362">
        <v>0</v>
      </c>
      <c r="J362" s="76" t="s">
        <v>3785</v>
      </c>
      <c r="K362" s="2" t="s">
        <v>799</v>
      </c>
      <c r="M362" t="s">
        <v>4603</v>
      </c>
      <c r="N362">
        <v>300</v>
      </c>
      <c r="O362">
        <v>534</v>
      </c>
      <c r="P362" t="s">
        <v>3873</v>
      </c>
      <c r="Q362">
        <v>56</v>
      </c>
      <c r="R362" s="4"/>
      <c r="S362" s="14"/>
    </row>
    <row r="363" spans="1:19" hidden="1" x14ac:dyDescent="0.25">
      <c r="A363" s="22"/>
      <c r="B363" t="s">
        <v>4604</v>
      </c>
      <c r="C363" t="s">
        <v>4560</v>
      </c>
      <c r="D363" s="4" t="s">
        <v>4286</v>
      </c>
      <c r="E363" s="2" t="s">
        <v>3781</v>
      </c>
      <c r="F363" s="2" t="s">
        <v>3782</v>
      </c>
      <c r="G363" t="s">
        <v>3982</v>
      </c>
      <c r="H363" t="s">
        <v>4252</v>
      </c>
      <c r="J363" s="76" t="s">
        <v>3789</v>
      </c>
      <c r="K363" s="2" t="s">
        <v>799</v>
      </c>
      <c r="M363" t="s">
        <v>4605</v>
      </c>
      <c r="N363">
        <v>300</v>
      </c>
      <c r="O363">
        <v>536</v>
      </c>
      <c r="P363" t="s">
        <v>3873</v>
      </c>
      <c r="Q363">
        <v>56</v>
      </c>
      <c r="R363" s="4"/>
      <c r="S363" s="14"/>
    </row>
    <row r="364" spans="1:19" hidden="1" x14ac:dyDescent="0.25">
      <c r="A364" s="22"/>
      <c r="B364" t="s">
        <v>4606</v>
      </c>
      <c r="C364" t="s">
        <v>4560</v>
      </c>
      <c r="D364" s="4" t="s">
        <v>4286</v>
      </c>
      <c r="E364" s="2" t="s">
        <v>3781</v>
      </c>
      <c r="F364" s="2" t="s">
        <v>3782</v>
      </c>
      <c r="G364" t="s">
        <v>3982</v>
      </c>
      <c r="H364" t="s">
        <v>4252</v>
      </c>
      <c r="J364" s="76" t="s">
        <v>3793</v>
      </c>
      <c r="K364" s="2" t="s">
        <v>799</v>
      </c>
      <c r="M364" t="s">
        <v>4607</v>
      </c>
      <c r="N364">
        <v>300</v>
      </c>
      <c r="O364">
        <v>537</v>
      </c>
      <c r="P364" t="s">
        <v>3873</v>
      </c>
      <c r="Q364">
        <v>56</v>
      </c>
      <c r="R364" s="4"/>
      <c r="S364" s="14"/>
    </row>
    <row r="365" spans="1:19" hidden="1" x14ac:dyDescent="0.25">
      <c r="A365" s="22"/>
      <c r="B365" t="s">
        <v>4608</v>
      </c>
      <c r="C365" t="s">
        <v>4560</v>
      </c>
      <c r="D365" s="4" t="s">
        <v>4286</v>
      </c>
      <c r="E365" s="2" t="s">
        <v>3781</v>
      </c>
      <c r="F365" s="2" t="s">
        <v>3782</v>
      </c>
      <c r="G365" t="s">
        <v>3995</v>
      </c>
      <c r="H365" t="s">
        <v>4252</v>
      </c>
      <c r="I365">
        <v>0</v>
      </c>
      <c r="J365" s="76" t="s">
        <v>3796</v>
      </c>
      <c r="K365" s="2" t="s">
        <v>799</v>
      </c>
      <c r="M365" t="s">
        <v>4609</v>
      </c>
      <c r="N365">
        <v>320</v>
      </c>
      <c r="O365">
        <v>539</v>
      </c>
      <c r="P365" t="s">
        <v>3873</v>
      </c>
      <c r="Q365">
        <v>56</v>
      </c>
      <c r="R365" s="4"/>
      <c r="S365" s="14"/>
    </row>
    <row r="366" spans="1:19" hidden="1" x14ac:dyDescent="0.25">
      <c r="A366" s="22"/>
      <c r="B366" t="s">
        <v>4610</v>
      </c>
      <c r="C366" t="s">
        <v>4560</v>
      </c>
      <c r="D366" s="4" t="s">
        <v>4286</v>
      </c>
      <c r="E366" s="2" t="s">
        <v>3781</v>
      </c>
      <c r="F366" s="2" t="s">
        <v>3782</v>
      </c>
      <c r="G366" t="s">
        <v>3995</v>
      </c>
      <c r="H366" t="s">
        <v>4252</v>
      </c>
      <c r="I366">
        <v>0</v>
      </c>
      <c r="J366" s="76" t="s">
        <v>3785</v>
      </c>
      <c r="K366" s="2" t="s">
        <v>799</v>
      </c>
      <c r="M366" t="s">
        <v>4611</v>
      </c>
      <c r="N366">
        <v>320</v>
      </c>
      <c r="O366">
        <v>540</v>
      </c>
      <c r="P366" t="s">
        <v>3873</v>
      </c>
      <c r="Q366">
        <v>56</v>
      </c>
      <c r="R366" s="4"/>
      <c r="S366" s="14"/>
    </row>
    <row r="367" spans="1:19" hidden="1" x14ac:dyDescent="0.25">
      <c r="A367" s="22"/>
      <c r="B367" t="s">
        <v>4612</v>
      </c>
      <c r="C367" t="s">
        <v>4560</v>
      </c>
      <c r="D367" s="4" t="s">
        <v>4286</v>
      </c>
      <c r="E367" s="2" t="s">
        <v>3781</v>
      </c>
      <c r="F367" s="2" t="s">
        <v>3782</v>
      </c>
      <c r="G367" t="s">
        <v>3995</v>
      </c>
      <c r="H367" t="s">
        <v>4252</v>
      </c>
      <c r="J367" s="76" t="s">
        <v>3789</v>
      </c>
      <c r="K367" s="2" t="s">
        <v>799</v>
      </c>
      <c r="M367" t="s">
        <v>4613</v>
      </c>
      <c r="N367">
        <v>320</v>
      </c>
      <c r="O367">
        <v>542</v>
      </c>
      <c r="P367" t="s">
        <v>3873</v>
      </c>
      <c r="Q367">
        <v>56</v>
      </c>
      <c r="R367" s="4"/>
      <c r="S367" s="14"/>
    </row>
    <row r="368" spans="1:19" hidden="1" x14ac:dyDescent="0.25">
      <c r="A368" s="22"/>
      <c r="B368" t="s">
        <v>4614</v>
      </c>
      <c r="C368" t="s">
        <v>4560</v>
      </c>
      <c r="D368" s="4" t="s">
        <v>4286</v>
      </c>
      <c r="E368" s="2" t="s">
        <v>3781</v>
      </c>
      <c r="F368" s="2" t="s">
        <v>3782</v>
      </c>
      <c r="G368" t="s">
        <v>3995</v>
      </c>
      <c r="H368" t="s">
        <v>4252</v>
      </c>
      <c r="J368" s="76" t="s">
        <v>3793</v>
      </c>
      <c r="K368" s="2" t="s">
        <v>799</v>
      </c>
      <c r="M368" t="s">
        <v>4615</v>
      </c>
      <c r="N368">
        <v>320</v>
      </c>
      <c r="O368">
        <v>543</v>
      </c>
      <c r="P368" t="s">
        <v>3873</v>
      </c>
      <c r="Q368">
        <v>56</v>
      </c>
      <c r="R368" s="4"/>
      <c r="S368" s="14"/>
    </row>
    <row r="369" spans="1:19" hidden="1" x14ac:dyDescent="0.25">
      <c r="A369" s="22"/>
      <c r="B369" t="s">
        <v>4616</v>
      </c>
      <c r="C369" t="s">
        <v>4560</v>
      </c>
      <c r="D369" s="4" t="s">
        <v>4286</v>
      </c>
      <c r="E369" s="2" t="s">
        <v>3781</v>
      </c>
      <c r="F369" s="2" t="s">
        <v>3782</v>
      </c>
      <c r="G369" t="s">
        <v>4008</v>
      </c>
      <c r="H369" t="s">
        <v>4252</v>
      </c>
      <c r="I369">
        <v>0</v>
      </c>
      <c r="J369" s="76" t="s">
        <v>3796</v>
      </c>
      <c r="K369" s="2" t="s">
        <v>799</v>
      </c>
      <c r="M369" t="s">
        <v>4617</v>
      </c>
      <c r="N369">
        <v>320</v>
      </c>
      <c r="O369">
        <v>545</v>
      </c>
      <c r="P369" t="s">
        <v>3873</v>
      </c>
      <c r="Q369">
        <v>56</v>
      </c>
      <c r="R369" s="4"/>
      <c r="S369" s="14"/>
    </row>
    <row r="370" spans="1:19" hidden="1" x14ac:dyDescent="0.25">
      <c r="A370" s="22"/>
      <c r="B370" t="s">
        <v>4618</v>
      </c>
      <c r="C370" t="s">
        <v>4560</v>
      </c>
      <c r="D370" s="4" t="s">
        <v>4286</v>
      </c>
      <c r="E370" s="2" t="s">
        <v>3781</v>
      </c>
      <c r="F370" s="2" t="s">
        <v>3782</v>
      </c>
      <c r="G370" t="s">
        <v>4008</v>
      </c>
      <c r="H370" t="s">
        <v>4252</v>
      </c>
      <c r="I370">
        <v>0</v>
      </c>
      <c r="J370" s="76" t="s">
        <v>3785</v>
      </c>
      <c r="K370" s="2" t="s">
        <v>799</v>
      </c>
      <c r="M370" t="s">
        <v>4619</v>
      </c>
      <c r="N370">
        <v>320</v>
      </c>
      <c r="O370">
        <v>546</v>
      </c>
      <c r="P370" t="s">
        <v>3873</v>
      </c>
      <c r="Q370">
        <v>56</v>
      </c>
      <c r="R370" s="4"/>
      <c r="S370" s="14"/>
    </row>
    <row r="371" spans="1:19" hidden="1" x14ac:dyDescent="0.25">
      <c r="A371" s="22"/>
      <c r="B371" t="s">
        <v>4620</v>
      </c>
      <c r="C371" t="s">
        <v>4560</v>
      </c>
      <c r="D371" s="4" t="s">
        <v>4286</v>
      </c>
      <c r="E371" s="2" t="s">
        <v>3781</v>
      </c>
      <c r="F371" s="2" t="s">
        <v>3782</v>
      </c>
      <c r="G371" t="s">
        <v>4008</v>
      </c>
      <c r="H371" t="s">
        <v>4252</v>
      </c>
      <c r="J371" s="76" t="s">
        <v>3789</v>
      </c>
      <c r="K371" s="2" t="s">
        <v>799</v>
      </c>
      <c r="M371" t="s">
        <v>4621</v>
      </c>
      <c r="N371">
        <v>320</v>
      </c>
      <c r="O371">
        <v>548</v>
      </c>
      <c r="P371" t="s">
        <v>3873</v>
      </c>
      <c r="Q371">
        <v>56</v>
      </c>
      <c r="R371" s="4"/>
      <c r="S371" s="14"/>
    </row>
    <row r="372" spans="1:19" hidden="1" x14ac:dyDescent="0.25">
      <c r="A372" s="22"/>
      <c r="B372" t="s">
        <v>4622</v>
      </c>
      <c r="C372" t="s">
        <v>4560</v>
      </c>
      <c r="D372" s="4" t="s">
        <v>4286</v>
      </c>
      <c r="E372" s="2" t="s">
        <v>3781</v>
      </c>
      <c r="F372" s="2" t="s">
        <v>3782</v>
      </c>
      <c r="G372" t="s">
        <v>4008</v>
      </c>
      <c r="H372" t="s">
        <v>4252</v>
      </c>
      <c r="J372" s="76" t="s">
        <v>3793</v>
      </c>
      <c r="K372" s="2" t="s">
        <v>799</v>
      </c>
      <c r="M372" t="s">
        <v>4623</v>
      </c>
      <c r="N372">
        <v>320</v>
      </c>
      <c r="O372">
        <v>549</v>
      </c>
      <c r="P372" t="s">
        <v>3873</v>
      </c>
      <c r="Q372">
        <v>56</v>
      </c>
      <c r="R372" s="4"/>
      <c r="S372" s="14"/>
    </row>
    <row r="373" spans="1:19" hidden="1" x14ac:dyDescent="0.25">
      <c r="A373" s="22"/>
      <c r="B373" t="s">
        <v>4624</v>
      </c>
      <c r="C373" t="s">
        <v>4625</v>
      </c>
      <c r="D373" s="4" t="s">
        <v>4286</v>
      </c>
      <c r="E373" s="2" t="s">
        <v>3781</v>
      </c>
      <c r="F373" s="2" t="s">
        <v>3782</v>
      </c>
      <c r="G373" t="s">
        <v>3808</v>
      </c>
      <c r="H373" t="s">
        <v>4252</v>
      </c>
      <c r="I373">
        <v>0</v>
      </c>
      <c r="J373" s="76" t="s">
        <v>3796</v>
      </c>
      <c r="K373" s="2" t="s">
        <v>799</v>
      </c>
      <c r="M373" t="s">
        <v>4626</v>
      </c>
      <c r="N373">
        <v>270</v>
      </c>
      <c r="O373">
        <v>551</v>
      </c>
      <c r="P373" t="s">
        <v>3873</v>
      </c>
      <c r="Q373">
        <v>56</v>
      </c>
      <c r="R373" s="4"/>
      <c r="S373" s="14"/>
    </row>
    <row r="374" spans="1:19" hidden="1" x14ac:dyDescent="0.25">
      <c r="A374" s="22"/>
      <c r="B374" t="s">
        <v>4627</v>
      </c>
      <c r="C374" t="s">
        <v>4625</v>
      </c>
      <c r="D374" s="4" t="s">
        <v>4286</v>
      </c>
      <c r="E374" s="2" t="s">
        <v>3781</v>
      </c>
      <c r="F374" s="2" t="s">
        <v>3782</v>
      </c>
      <c r="G374" t="s">
        <v>3808</v>
      </c>
      <c r="H374" t="s">
        <v>4252</v>
      </c>
      <c r="I374">
        <v>0</v>
      </c>
      <c r="J374" s="76" t="s">
        <v>3785</v>
      </c>
      <c r="K374" s="2" t="s">
        <v>799</v>
      </c>
      <c r="M374" t="s">
        <v>4628</v>
      </c>
      <c r="N374">
        <v>270</v>
      </c>
      <c r="O374">
        <v>552</v>
      </c>
      <c r="P374" t="s">
        <v>3873</v>
      </c>
      <c r="Q374">
        <v>56</v>
      </c>
      <c r="R374" s="4"/>
      <c r="S374" s="14"/>
    </row>
    <row r="375" spans="1:19" hidden="1" x14ac:dyDescent="0.25">
      <c r="A375" s="22"/>
      <c r="B375" t="s">
        <v>4629</v>
      </c>
      <c r="C375" t="s">
        <v>4625</v>
      </c>
      <c r="D375" s="4" t="s">
        <v>4286</v>
      </c>
      <c r="E375" s="2" t="s">
        <v>3781</v>
      </c>
      <c r="F375" s="2" t="s">
        <v>3782</v>
      </c>
      <c r="G375" t="s">
        <v>3808</v>
      </c>
      <c r="H375" t="s">
        <v>4252</v>
      </c>
      <c r="J375" s="76" t="s">
        <v>3789</v>
      </c>
      <c r="K375" s="2" t="s">
        <v>799</v>
      </c>
      <c r="M375" t="s">
        <v>4630</v>
      </c>
      <c r="N375">
        <v>270</v>
      </c>
      <c r="O375">
        <v>554</v>
      </c>
      <c r="P375" t="s">
        <v>3873</v>
      </c>
      <c r="Q375">
        <v>56</v>
      </c>
      <c r="R375" s="4"/>
      <c r="S375" s="14"/>
    </row>
    <row r="376" spans="1:19" hidden="1" x14ac:dyDescent="0.25">
      <c r="A376" s="22"/>
      <c r="B376" t="s">
        <v>4631</v>
      </c>
      <c r="C376" t="s">
        <v>4625</v>
      </c>
      <c r="D376" s="4" t="s">
        <v>4286</v>
      </c>
      <c r="E376" s="2" t="s">
        <v>3781</v>
      </c>
      <c r="F376" s="2" t="s">
        <v>3782</v>
      </c>
      <c r="G376" t="s">
        <v>3808</v>
      </c>
      <c r="H376" t="s">
        <v>4252</v>
      </c>
      <c r="J376" s="76" t="s">
        <v>3793</v>
      </c>
      <c r="K376" s="2" t="s">
        <v>799</v>
      </c>
      <c r="M376" t="s">
        <v>4632</v>
      </c>
      <c r="N376">
        <v>270</v>
      </c>
      <c r="O376">
        <v>555</v>
      </c>
      <c r="P376" t="s">
        <v>3873</v>
      </c>
      <c r="Q376">
        <v>56</v>
      </c>
      <c r="R376" s="4"/>
      <c r="S376" s="14"/>
    </row>
    <row r="377" spans="1:19" hidden="1" x14ac:dyDescent="0.25">
      <c r="A377" s="22"/>
      <c r="B377" t="s">
        <v>4633</v>
      </c>
      <c r="C377" t="s">
        <v>4625</v>
      </c>
      <c r="D377" s="4" t="s">
        <v>4286</v>
      </c>
      <c r="E377" s="2" t="s">
        <v>3781</v>
      </c>
      <c r="F377" s="2" t="s">
        <v>3782</v>
      </c>
      <c r="G377" t="s">
        <v>3930</v>
      </c>
      <c r="H377" t="s">
        <v>4252</v>
      </c>
      <c r="I377">
        <v>0</v>
      </c>
      <c r="J377" s="76" t="s">
        <v>3796</v>
      </c>
      <c r="K377" s="2" t="s">
        <v>799</v>
      </c>
      <c r="M377" t="s">
        <v>4634</v>
      </c>
      <c r="N377">
        <v>270</v>
      </c>
      <c r="O377">
        <v>557</v>
      </c>
      <c r="P377" t="s">
        <v>3873</v>
      </c>
      <c r="Q377">
        <v>56</v>
      </c>
      <c r="R377" s="4"/>
      <c r="S377" s="14"/>
    </row>
    <row r="378" spans="1:19" hidden="1" x14ac:dyDescent="0.25">
      <c r="A378" s="22"/>
      <c r="B378" t="s">
        <v>4635</v>
      </c>
      <c r="C378" t="s">
        <v>4625</v>
      </c>
      <c r="D378" s="4" t="s">
        <v>4286</v>
      </c>
      <c r="E378" s="2" t="s">
        <v>3781</v>
      </c>
      <c r="F378" s="2" t="s">
        <v>3782</v>
      </c>
      <c r="G378" t="s">
        <v>3930</v>
      </c>
      <c r="H378" t="s">
        <v>4252</v>
      </c>
      <c r="I378">
        <v>0</v>
      </c>
      <c r="J378" s="76" t="s">
        <v>3785</v>
      </c>
      <c r="K378" s="2" t="s">
        <v>799</v>
      </c>
      <c r="M378" t="s">
        <v>4636</v>
      </c>
      <c r="N378">
        <v>270</v>
      </c>
      <c r="O378">
        <v>558</v>
      </c>
      <c r="P378" t="s">
        <v>3873</v>
      </c>
      <c r="Q378">
        <v>56</v>
      </c>
      <c r="R378" s="4"/>
      <c r="S378" s="14"/>
    </row>
    <row r="379" spans="1:19" hidden="1" x14ac:dyDescent="0.25">
      <c r="A379" s="22"/>
      <c r="B379" t="s">
        <v>4637</v>
      </c>
      <c r="C379" t="s">
        <v>4625</v>
      </c>
      <c r="D379" s="4" t="s">
        <v>4286</v>
      </c>
      <c r="E379" s="2" t="s">
        <v>3781</v>
      </c>
      <c r="F379" s="2" t="s">
        <v>3782</v>
      </c>
      <c r="G379" t="s">
        <v>3930</v>
      </c>
      <c r="H379" t="s">
        <v>4252</v>
      </c>
      <c r="J379" s="76" t="s">
        <v>3789</v>
      </c>
      <c r="K379" s="2" t="s">
        <v>799</v>
      </c>
      <c r="M379" t="s">
        <v>4638</v>
      </c>
      <c r="N379">
        <v>270</v>
      </c>
      <c r="O379">
        <v>560</v>
      </c>
      <c r="P379" t="s">
        <v>3873</v>
      </c>
      <c r="Q379">
        <v>56</v>
      </c>
      <c r="R379" s="4"/>
      <c r="S379" s="14"/>
    </row>
    <row r="380" spans="1:19" hidden="1" x14ac:dyDescent="0.25">
      <c r="A380" s="22"/>
      <c r="B380" t="s">
        <v>4639</v>
      </c>
      <c r="C380" t="s">
        <v>4625</v>
      </c>
      <c r="D380" s="4" t="s">
        <v>4286</v>
      </c>
      <c r="E380" s="2" t="s">
        <v>3781</v>
      </c>
      <c r="F380" s="2" t="s">
        <v>3782</v>
      </c>
      <c r="G380" t="s">
        <v>3930</v>
      </c>
      <c r="H380" t="s">
        <v>4252</v>
      </c>
      <c r="J380" s="76" t="s">
        <v>3793</v>
      </c>
      <c r="K380" s="2" t="s">
        <v>799</v>
      </c>
      <c r="M380" t="s">
        <v>4640</v>
      </c>
      <c r="N380">
        <v>270</v>
      </c>
      <c r="O380">
        <v>561</v>
      </c>
      <c r="P380" t="s">
        <v>3873</v>
      </c>
      <c r="Q380">
        <v>56</v>
      </c>
      <c r="R380" s="4"/>
      <c r="S380" s="14"/>
    </row>
    <row r="381" spans="1:19" hidden="1" x14ac:dyDescent="0.25">
      <c r="A381" s="22"/>
      <c r="B381" t="s">
        <v>4641</v>
      </c>
      <c r="C381" t="s">
        <v>4625</v>
      </c>
      <c r="D381" s="4" t="s">
        <v>4286</v>
      </c>
      <c r="E381" s="2" t="s">
        <v>3781</v>
      </c>
      <c r="F381" s="2" t="s">
        <v>3782</v>
      </c>
      <c r="G381" t="s">
        <v>3943</v>
      </c>
      <c r="H381" t="s">
        <v>4252</v>
      </c>
      <c r="I381">
        <v>0</v>
      </c>
      <c r="J381" s="76" t="s">
        <v>3796</v>
      </c>
      <c r="K381" s="2" t="s">
        <v>799</v>
      </c>
      <c r="M381" t="s">
        <v>4642</v>
      </c>
      <c r="N381">
        <v>290</v>
      </c>
      <c r="O381">
        <v>563</v>
      </c>
      <c r="P381" t="s">
        <v>3873</v>
      </c>
      <c r="Q381">
        <v>56</v>
      </c>
      <c r="R381" s="4"/>
      <c r="S381" s="14"/>
    </row>
    <row r="382" spans="1:19" hidden="1" x14ac:dyDescent="0.25">
      <c r="A382" s="22"/>
      <c r="B382" t="s">
        <v>4643</v>
      </c>
      <c r="C382" t="s">
        <v>4625</v>
      </c>
      <c r="D382" s="4" t="s">
        <v>4286</v>
      </c>
      <c r="E382" s="2" t="s">
        <v>3781</v>
      </c>
      <c r="F382" s="2" t="s">
        <v>3782</v>
      </c>
      <c r="G382" t="s">
        <v>3943</v>
      </c>
      <c r="H382" t="s">
        <v>4252</v>
      </c>
      <c r="I382">
        <v>0</v>
      </c>
      <c r="J382" s="76" t="s">
        <v>3785</v>
      </c>
      <c r="K382" s="2" t="s">
        <v>799</v>
      </c>
      <c r="M382" t="s">
        <v>4644</v>
      </c>
      <c r="N382">
        <v>290</v>
      </c>
      <c r="O382">
        <v>564</v>
      </c>
      <c r="P382" t="s">
        <v>3873</v>
      </c>
      <c r="Q382">
        <v>56</v>
      </c>
      <c r="R382" s="4"/>
      <c r="S382" s="14"/>
    </row>
    <row r="383" spans="1:19" hidden="1" x14ac:dyDescent="0.25">
      <c r="A383" s="22"/>
      <c r="B383" t="s">
        <v>4645</v>
      </c>
      <c r="C383" t="s">
        <v>4625</v>
      </c>
      <c r="D383" s="4" t="s">
        <v>4286</v>
      </c>
      <c r="E383" s="2" t="s">
        <v>3781</v>
      </c>
      <c r="F383" s="2" t="s">
        <v>3782</v>
      </c>
      <c r="G383" t="s">
        <v>3943</v>
      </c>
      <c r="H383" t="s">
        <v>4252</v>
      </c>
      <c r="J383" s="76" t="s">
        <v>3789</v>
      </c>
      <c r="K383" s="2" t="s">
        <v>799</v>
      </c>
      <c r="M383" t="s">
        <v>4646</v>
      </c>
      <c r="N383">
        <v>290</v>
      </c>
      <c r="O383">
        <v>566</v>
      </c>
      <c r="P383" t="s">
        <v>3873</v>
      </c>
      <c r="Q383">
        <v>56</v>
      </c>
      <c r="R383" s="4"/>
      <c r="S383" s="14"/>
    </row>
    <row r="384" spans="1:19" hidden="1" x14ac:dyDescent="0.25">
      <c r="A384" s="22"/>
      <c r="B384" t="s">
        <v>4647</v>
      </c>
      <c r="C384" t="s">
        <v>4625</v>
      </c>
      <c r="D384" s="4" t="s">
        <v>4286</v>
      </c>
      <c r="E384" s="2" t="s">
        <v>3781</v>
      </c>
      <c r="F384" s="2" t="s">
        <v>3782</v>
      </c>
      <c r="G384" t="s">
        <v>3943</v>
      </c>
      <c r="H384" t="s">
        <v>4252</v>
      </c>
      <c r="J384" s="76" t="s">
        <v>3793</v>
      </c>
      <c r="K384" s="2" t="s">
        <v>799</v>
      </c>
      <c r="M384" t="s">
        <v>4648</v>
      </c>
      <c r="N384">
        <v>290</v>
      </c>
      <c r="O384">
        <v>567</v>
      </c>
      <c r="P384" t="s">
        <v>3873</v>
      </c>
      <c r="Q384">
        <v>56</v>
      </c>
      <c r="R384" s="4"/>
      <c r="S384" s="14"/>
    </row>
    <row r="385" spans="1:19" hidden="1" x14ac:dyDescent="0.25">
      <c r="A385" s="22"/>
      <c r="B385" t="s">
        <v>4649</v>
      </c>
      <c r="C385" t="s">
        <v>4625</v>
      </c>
      <c r="D385" s="4" t="s">
        <v>4286</v>
      </c>
      <c r="E385" s="2" t="s">
        <v>3781</v>
      </c>
      <c r="F385" s="2" t="s">
        <v>3782</v>
      </c>
      <c r="G385" t="s">
        <v>3956</v>
      </c>
      <c r="H385" t="s">
        <v>4252</v>
      </c>
      <c r="I385">
        <v>0</v>
      </c>
      <c r="J385" s="76" t="s">
        <v>3796</v>
      </c>
      <c r="K385" s="2" t="s">
        <v>799</v>
      </c>
      <c r="M385" t="s">
        <v>4650</v>
      </c>
      <c r="N385">
        <v>290</v>
      </c>
      <c r="O385">
        <v>569</v>
      </c>
      <c r="P385" t="s">
        <v>3873</v>
      </c>
      <c r="Q385">
        <v>56</v>
      </c>
      <c r="R385" s="4"/>
      <c r="S385" s="14"/>
    </row>
    <row r="386" spans="1:19" hidden="1" x14ac:dyDescent="0.25">
      <c r="A386" s="22"/>
      <c r="B386" t="s">
        <v>4651</v>
      </c>
      <c r="C386" t="s">
        <v>4625</v>
      </c>
      <c r="D386" s="4" t="s">
        <v>4286</v>
      </c>
      <c r="E386" s="2" t="s">
        <v>3781</v>
      </c>
      <c r="F386" s="2" t="s">
        <v>3782</v>
      </c>
      <c r="G386" t="s">
        <v>3956</v>
      </c>
      <c r="H386" t="s">
        <v>4252</v>
      </c>
      <c r="I386">
        <v>0</v>
      </c>
      <c r="J386" s="76" t="s">
        <v>3785</v>
      </c>
      <c r="K386" s="2" t="s">
        <v>799</v>
      </c>
      <c r="M386" t="s">
        <v>4652</v>
      </c>
      <c r="N386">
        <v>290</v>
      </c>
      <c r="O386">
        <v>570</v>
      </c>
      <c r="P386" t="s">
        <v>3873</v>
      </c>
      <c r="Q386">
        <v>56</v>
      </c>
      <c r="R386" s="4"/>
      <c r="S386" s="14"/>
    </row>
    <row r="387" spans="1:19" hidden="1" x14ac:dyDescent="0.25">
      <c r="A387" s="22"/>
      <c r="B387" t="s">
        <v>4653</v>
      </c>
      <c r="C387" t="s">
        <v>4625</v>
      </c>
      <c r="D387" s="4" t="s">
        <v>4286</v>
      </c>
      <c r="E387" s="2" t="s">
        <v>3781</v>
      </c>
      <c r="F387" s="2" t="s">
        <v>3782</v>
      </c>
      <c r="G387" t="s">
        <v>3956</v>
      </c>
      <c r="H387" t="s">
        <v>4252</v>
      </c>
      <c r="J387" s="76" t="s">
        <v>3789</v>
      </c>
      <c r="K387" s="2" t="s">
        <v>799</v>
      </c>
      <c r="M387" t="s">
        <v>4654</v>
      </c>
      <c r="N387">
        <v>290</v>
      </c>
      <c r="O387">
        <v>572</v>
      </c>
      <c r="P387" t="s">
        <v>3873</v>
      </c>
      <c r="Q387">
        <v>56</v>
      </c>
      <c r="R387" s="4"/>
      <c r="S387" s="14"/>
    </row>
    <row r="388" spans="1:19" hidden="1" x14ac:dyDescent="0.25">
      <c r="A388" s="22"/>
      <c r="B388" t="s">
        <v>4655</v>
      </c>
      <c r="C388" t="s">
        <v>4625</v>
      </c>
      <c r="D388" s="4" t="s">
        <v>4286</v>
      </c>
      <c r="E388" s="2" t="s">
        <v>3781</v>
      </c>
      <c r="F388" s="2" t="s">
        <v>3782</v>
      </c>
      <c r="G388" t="s">
        <v>3956</v>
      </c>
      <c r="H388" t="s">
        <v>4252</v>
      </c>
      <c r="J388" s="76" t="s">
        <v>3793</v>
      </c>
      <c r="K388" s="2" t="s">
        <v>799</v>
      </c>
      <c r="M388" t="s">
        <v>4656</v>
      </c>
      <c r="N388">
        <v>290</v>
      </c>
      <c r="O388">
        <v>573</v>
      </c>
      <c r="P388" t="s">
        <v>3873</v>
      </c>
      <c r="Q388">
        <v>56</v>
      </c>
      <c r="R388" s="4"/>
      <c r="S388" s="14"/>
    </row>
    <row r="389" spans="1:19" hidden="1" x14ac:dyDescent="0.25">
      <c r="A389" s="22"/>
      <c r="B389" t="s">
        <v>4657</v>
      </c>
      <c r="C389" t="s">
        <v>4625</v>
      </c>
      <c r="D389" s="4" t="s">
        <v>4286</v>
      </c>
      <c r="E389" s="2" t="s">
        <v>3781</v>
      </c>
      <c r="F389" s="2" t="s">
        <v>3782</v>
      </c>
      <c r="G389" t="s">
        <v>3969</v>
      </c>
      <c r="H389" t="s">
        <v>4252</v>
      </c>
      <c r="I389">
        <v>0</v>
      </c>
      <c r="J389" s="76" t="s">
        <v>3796</v>
      </c>
      <c r="K389" s="2" t="s">
        <v>799</v>
      </c>
      <c r="M389" t="s">
        <v>4658</v>
      </c>
      <c r="N389">
        <v>310</v>
      </c>
      <c r="O389">
        <v>575</v>
      </c>
      <c r="P389" t="s">
        <v>3873</v>
      </c>
      <c r="Q389">
        <v>56</v>
      </c>
      <c r="R389" s="4"/>
      <c r="S389" s="14"/>
    </row>
    <row r="390" spans="1:19" hidden="1" x14ac:dyDescent="0.25">
      <c r="A390" s="22"/>
      <c r="B390" t="s">
        <v>4659</v>
      </c>
      <c r="C390" t="s">
        <v>4625</v>
      </c>
      <c r="D390" s="4" t="s">
        <v>4286</v>
      </c>
      <c r="E390" s="2" t="s">
        <v>3781</v>
      </c>
      <c r="F390" s="2" t="s">
        <v>3782</v>
      </c>
      <c r="G390" t="s">
        <v>3969</v>
      </c>
      <c r="H390" t="s">
        <v>4252</v>
      </c>
      <c r="I390">
        <v>0</v>
      </c>
      <c r="J390" s="76" t="s">
        <v>3785</v>
      </c>
      <c r="K390" s="2" t="s">
        <v>799</v>
      </c>
      <c r="M390" t="s">
        <v>4660</v>
      </c>
      <c r="N390">
        <v>310</v>
      </c>
      <c r="O390">
        <v>576</v>
      </c>
      <c r="P390" t="s">
        <v>3873</v>
      </c>
      <c r="Q390">
        <v>56</v>
      </c>
      <c r="R390" s="4"/>
      <c r="S390" s="14"/>
    </row>
    <row r="391" spans="1:19" hidden="1" x14ac:dyDescent="0.25">
      <c r="A391" s="22"/>
      <c r="B391" t="s">
        <v>4661</v>
      </c>
      <c r="C391" t="s">
        <v>4625</v>
      </c>
      <c r="D391" s="4" t="s">
        <v>4286</v>
      </c>
      <c r="E391" s="2" t="s">
        <v>3781</v>
      </c>
      <c r="F391" s="2" t="s">
        <v>3782</v>
      </c>
      <c r="G391" t="s">
        <v>3969</v>
      </c>
      <c r="H391" t="s">
        <v>4252</v>
      </c>
      <c r="J391" s="76" t="s">
        <v>3789</v>
      </c>
      <c r="K391" s="2" t="s">
        <v>799</v>
      </c>
      <c r="M391" t="s">
        <v>4662</v>
      </c>
      <c r="N391">
        <v>310</v>
      </c>
      <c r="O391">
        <v>578</v>
      </c>
      <c r="P391" t="s">
        <v>3873</v>
      </c>
      <c r="Q391">
        <v>56</v>
      </c>
      <c r="R391" s="4"/>
      <c r="S391" s="14"/>
    </row>
    <row r="392" spans="1:19" hidden="1" x14ac:dyDescent="0.25">
      <c r="A392" s="22"/>
      <c r="B392" t="s">
        <v>4663</v>
      </c>
      <c r="C392" t="s">
        <v>4625</v>
      </c>
      <c r="D392" s="4" t="s">
        <v>4286</v>
      </c>
      <c r="E392" s="2" t="s">
        <v>3781</v>
      </c>
      <c r="F392" s="2" t="s">
        <v>3782</v>
      </c>
      <c r="G392" t="s">
        <v>3969</v>
      </c>
      <c r="H392" t="s">
        <v>4252</v>
      </c>
      <c r="J392" s="76" t="s">
        <v>3793</v>
      </c>
      <c r="K392" s="2" t="s">
        <v>799</v>
      </c>
      <c r="M392" t="s">
        <v>4664</v>
      </c>
      <c r="N392">
        <v>310</v>
      </c>
      <c r="O392">
        <v>579</v>
      </c>
      <c r="P392" t="s">
        <v>3873</v>
      </c>
      <c r="Q392">
        <v>56</v>
      </c>
      <c r="R392" s="4"/>
      <c r="S392" s="14"/>
    </row>
    <row r="393" spans="1:19" hidden="1" x14ac:dyDescent="0.25">
      <c r="A393" s="22"/>
      <c r="B393" t="s">
        <v>4665</v>
      </c>
      <c r="C393" t="s">
        <v>4625</v>
      </c>
      <c r="D393" s="4" t="s">
        <v>4286</v>
      </c>
      <c r="E393" s="2" t="s">
        <v>3781</v>
      </c>
      <c r="F393" s="2" t="s">
        <v>3782</v>
      </c>
      <c r="G393" t="s">
        <v>3982</v>
      </c>
      <c r="H393" t="s">
        <v>4252</v>
      </c>
      <c r="I393">
        <v>0</v>
      </c>
      <c r="J393" s="76" t="s">
        <v>3796</v>
      </c>
      <c r="K393" s="2" t="s">
        <v>799</v>
      </c>
      <c r="M393" t="s">
        <v>4666</v>
      </c>
      <c r="N393">
        <v>310</v>
      </c>
      <c r="O393">
        <v>581</v>
      </c>
      <c r="P393" t="s">
        <v>3873</v>
      </c>
      <c r="Q393">
        <v>56</v>
      </c>
      <c r="R393" s="4"/>
      <c r="S393" s="14"/>
    </row>
    <row r="394" spans="1:19" hidden="1" x14ac:dyDescent="0.25">
      <c r="A394" s="22"/>
      <c r="B394" t="s">
        <v>4667</v>
      </c>
      <c r="C394" t="s">
        <v>4625</v>
      </c>
      <c r="D394" s="4" t="s">
        <v>4286</v>
      </c>
      <c r="E394" s="2" t="s">
        <v>3781</v>
      </c>
      <c r="F394" s="2" t="s">
        <v>3782</v>
      </c>
      <c r="G394" t="s">
        <v>3982</v>
      </c>
      <c r="H394" t="s">
        <v>4252</v>
      </c>
      <c r="I394">
        <v>0</v>
      </c>
      <c r="J394" s="76" t="s">
        <v>3785</v>
      </c>
      <c r="K394" s="2" t="s">
        <v>799</v>
      </c>
      <c r="M394" t="s">
        <v>4668</v>
      </c>
      <c r="N394">
        <v>310</v>
      </c>
      <c r="O394">
        <v>582</v>
      </c>
      <c r="P394" t="s">
        <v>3873</v>
      </c>
      <c r="Q394">
        <v>56</v>
      </c>
      <c r="R394" s="4"/>
      <c r="S394" s="14"/>
    </row>
    <row r="395" spans="1:19" hidden="1" x14ac:dyDescent="0.25">
      <c r="A395" s="22"/>
      <c r="B395" t="s">
        <v>4669</v>
      </c>
      <c r="C395" t="s">
        <v>4625</v>
      </c>
      <c r="D395" s="4" t="s">
        <v>4286</v>
      </c>
      <c r="E395" s="2" t="s">
        <v>3781</v>
      </c>
      <c r="F395" s="2" t="s">
        <v>3782</v>
      </c>
      <c r="G395" t="s">
        <v>3982</v>
      </c>
      <c r="H395" t="s">
        <v>4252</v>
      </c>
      <c r="J395" s="76" t="s">
        <v>3789</v>
      </c>
      <c r="K395" s="2" t="s">
        <v>799</v>
      </c>
      <c r="M395" t="s">
        <v>4670</v>
      </c>
      <c r="N395">
        <v>310</v>
      </c>
      <c r="O395">
        <v>584</v>
      </c>
      <c r="P395" t="s">
        <v>3873</v>
      </c>
      <c r="Q395">
        <v>56</v>
      </c>
      <c r="R395" s="4"/>
      <c r="S395" s="14"/>
    </row>
    <row r="396" spans="1:19" hidden="1" x14ac:dyDescent="0.25">
      <c r="A396" s="22"/>
      <c r="B396" t="s">
        <v>4671</v>
      </c>
      <c r="C396" t="s">
        <v>4625</v>
      </c>
      <c r="D396" s="4" t="s">
        <v>4286</v>
      </c>
      <c r="E396" s="2" t="s">
        <v>3781</v>
      </c>
      <c r="F396" s="2" t="s">
        <v>3782</v>
      </c>
      <c r="G396" t="s">
        <v>3982</v>
      </c>
      <c r="H396" t="s">
        <v>4252</v>
      </c>
      <c r="J396" s="76" t="s">
        <v>3793</v>
      </c>
      <c r="K396" s="2" t="s">
        <v>799</v>
      </c>
      <c r="M396" t="s">
        <v>4672</v>
      </c>
      <c r="N396">
        <v>310</v>
      </c>
      <c r="O396">
        <v>585</v>
      </c>
      <c r="P396" t="s">
        <v>3873</v>
      </c>
      <c r="Q396">
        <v>56</v>
      </c>
      <c r="R396" s="4"/>
      <c r="S396" s="14"/>
    </row>
    <row r="397" spans="1:19" hidden="1" x14ac:dyDescent="0.25">
      <c r="A397" s="22"/>
      <c r="B397" t="s">
        <v>4673</v>
      </c>
      <c r="C397" t="s">
        <v>4625</v>
      </c>
      <c r="D397" s="4" t="s">
        <v>4286</v>
      </c>
      <c r="E397" s="2" t="s">
        <v>3781</v>
      </c>
      <c r="F397" s="2" t="s">
        <v>3782</v>
      </c>
      <c r="G397" t="s">
        <v>3995</v>
      </c>
      <c r="H397" t="s">
        <v>4252</v>
      </c>
      <c r="I397">
        <v>0</v>
      </c>
      <c r="J397" s="76" t="s">
        <v>3796</v>
      </c>
      <c r="K397" s="2" t="s">
        <v>799</v>
      </c>
      <c r="M397" t="s">
        <v>4674</v>
      </c>
      <c r="N397">
        <v>330</v>
      </c>
      <c r="O397">
        <v>587</v>
      </c>
      <c r="P397" t="s">
        <v>3873</v>
      </c>
      <c r="Q397">
        <v>56</v>
      </c>
      <c r="R397" s="4"/>
      <c r="S397" s="14"/>
    </row>
    <row r="398" spans="1:19" hidden="1" x14ac:dyDescent="0.25">
      <c r="A398" s="22"/>
      <c r="B398" t="s">
        <v>4675</v>
      </c>
      <c r="C398" t="s">
        <v>4625</v>
      </c>
      <c r="D398" s="4" t="s">
        <v>4286</v>
      </c>
      <c r="E398" s="2" t="s">
        <v>3781</v>
      </c>
      <c r="F398" s="2" t="s">
        <v>3782</v>
      </c>
      <c r="G398" t="s">
        <v>3995</v>
      </c>
      <c r="H398" t="s">
        <v>4252</v>
      </c>
      <c r="I398">
        <v>0</v>
      </c>
      <c r="J398" s="76" t="s">
        <v>3785</v>
      </c>
      <c r="K398" s="2" t="s">
        <v>799</v>
      </c>
      <c r="M398" t="s">
        <v>4676</v>
      </c>
      <c r="N398">
        <v>330</v>
      </c>
      <c r="O398">
        <v>588</v>
      </c>
      <c r="P398" t="s">
        <v>3873</v>
      </c>
      <c r="Q398">
        <v>56</v>
      </c>
      <c r="R398" s="4"/>
      <c r="S398" s="14"/>
    </row>
    <row r="399" spans="1:19" hidden="1" x14ac:dyDescent="0.25">
      <c r="A399" s="22"/>
      <c r="B399" t="s">
        <v>4677</v>
      </c>
      <c r="C399" t="s">
        <v>4625</v>
      </c>
      <c r="D399" s="4" t="s">
        <v>4286</v>
      </c>
      <c r="E399" s="2" t="s">
        <v>3781</v>
      </c>
      <c r="F399" s="2" t="s">
        <v>3782</v>
      </c>
      <c r="G399" t="s">
        <v>3995</v>
      </c>
      <c r="H399" t="s">
        <v>4252</v>
      </c>
      <c r="J399" s="76" t="s">
        <v>3789</v>
      </c>
      <c r="K399" s="2" t="s">
        <v>799</v>
      </c>
      <c r="M399" t="s">
        <v>4678</v>
      </c>
      <c r="N399">
        <v>330</v>
      </c>
      <c r="O399">
        <v>590</v>
      </c>
      <c r="P399" t="s">
        <v>3873</v>
      </c>
      <c r="Q399">
        <v>56</v>
      </c>
      <c r="R399" s="4"/>
      <c r="S399" s="14"/>
    </row>
    <row r="400" spans="1:19" hidden="1" x14ac:dyDescent="0.25">
      <c r="A400" s="22"/>
      <c r="B400" t="s">
        <v>4679</v>
      </c>
      <c r="C400" t="s">
        <v>4625</v>
      </c>
      <c r="D400" s="4" t="s">
        <v>4286</v>
      </c>
      <c r="E400" s="2" t="s">
        <v>3781</v>
      </c>
      <c r="F400" s="2" t="s">
        <v>3782</v>
      </c>
      <c r="G400" t="s">
        <v>3995</v>
      </c>
      <c r="H400" t="s">
        <v>4252</v>
      </c>
      <c r="J400" s="76" t="s">
        <v>3793</v>
      </c>
      <c r="K400" s="2" t="s">
        <v>799</v>
      </c>
      <c r="M400" t="s">
        <v>4680</v>
      </c>
      <c r="N400">
        <v>330</v>
      </c>
      <c r="O400">
        <v>591</v>
      </c>
      <c r="P400" t="s">
        <v>3873</v>
      </c>
      <c r="Q400">
        <v>56</v>
      </c>
      <c r="R400" s="4"/>
      <c r="S400" s="14"/>
    </row>
    <row r="401" spans="1:19" hidden="1" x14ac:dyDescent="0.25">
      <c r="A401" s="22"/>
      <c r="B401" t="s">
        <v>4681</v>
      </c>
      <c r="C401" t="s">
        <v>4625</v>
      </c>
      <c r="D401" s="4" t="s">
        <v>4286</v>
      </c>
      <c r="E401" s="2" t="s">
        <v>3781</v>
      </c>
      <c r="F401" s="2" t="s">
        <v>3782</v>
      </c>
      <c r="G401" t="s">
        <v>4008</v>
      </c>
      <c r="H401" t="s">
        <v>4252</v>
      </c>
      <c r="I401">
        <v>0</v>
      </c>
      <c r="J401" s="76" t="s">
        <v>3796</v>
      </c>
      <c r="K401" s="2" t="s">
        <v>799</v>
      </c>
      <c r="M401" t="s">
        <v>4682</v>
      </c>
      <c r="N401">
        <v>330</v>
      </c>
      <c r="O401">
        <v>593</v>
      </c>
      <c r="P401" t="s">
        <v>3873</v>
      </c>
      <c r="Q401">
        <v>56</v>
      </c>
      <c r="R401" s="4"/>
      <c r="S401" s="14"/>
    </row>
    <row r="402" spans="1:19" hidden="1" x14ac:dyDescent="0.25">
      <c r="A402" s="22"/>
      <c r="B402" t="s">
        <v>4683</v>
      </c>
      <c r="C402" t="s">
        <v>4625</v>
      </c>
      <c r="D402" s="4" t="s">
        <v>4286</v>
      </c>
      <c r="E402" s="2" t="s">
        <v>3781</v>
      </c>
      <c r="F402" s="2" t="s">
        <v>3782</v>
      </c>
      <c r="G402" t="s">
        <v>4008</v>
      </c>
      <c r="H402" t="s">
        <v>4252</v>
      </c>
      <c r="I402">
        <v>0</v>
      </c>
      <c r="J402" s="76" t="s">
        <v>3785</v>
      </c>
      <c r="K402" s="2" t="s">
        <v>799</v>
      </c>
      <c r="M402" t="s">
        <v>4684</v>
      </c>
      <c r="N402">
        <v>330</v>
      </c>
      <c r="O402">
        <v>594</v>
      </c>
      <c r="P402" t="s">
        <v>3873</v>
      </c>
      <c r="Q402">
        <v>56</v>
      </c>
      <c r="R402" s="4"/>
      <c r="S402" s="14"/>
    </row>
    <row r="403" spans="1:19" hidden="1" x14ac:dyDescent="0.25">
      <c r="A403" s="22"/>
      <c r="B403" t="s">
        <v>4685</v>
      </c>
      <c r="C403" t="s">
        <v>4625</v>
      </c>
      <c r="D403" s="4" t="s">
        <v>4286</v>
      </c>
      <c r="E403" s="2" t="s">
        <v>3781</v>
      </c>
      <c r="F403" s="2" t="s">
        <v>3782</v>
      </c>
      <c r="G403" t="s">
        <v>4008</v>
      </c>
      <c r="H403" t="s">
        <v>4252</v>
      </c>
      <c r="J403" s="76" t="s">
        <v>3789</v>
      </c>
      <c r="K403" s="2" t="s">
        <v>799</v>
      </c>
      <c r="M403" t="s">
        <v>4686</v>
      </c>
      <c r="N403">
        <v>330</v>
      </c>
      <c r="O403">
        <v>596</v>
      </c>
      <c r="P403" t="s">
        <v>3873</v>
      </c>
      <c r="Q403">
        <v>56</v>
      </c>
      <c r="R403" s="4"/>
      <c r="S403" s="14"/>
    </row>
    <row r="404" spans="1:19" hidden="1" x14ac:dyDescent="0.25">
      <c r="A404" s="22"/>
      <c r="B404" t="s">
        <v>4687</v>
      </c>
      <c r="C404" t="s">
        <v>4625</v>
      </c>
      <c r="D404" s="4" t="s">
        <v>4286</v>
      </c>
      <c r="E404" s="2" t="s">
        <v>3781</v>
      </c>
      <c r="F404" s="2" t="s">
        <v>3782</v>
      </c>
      <c r="G404" t="s">
        <v>4008</v>
      </c>
      <c r="H404" t="s">
        <v>4252</v>
      </c>
      <c r="J404" s="76" t="s">
        <v>3793</v>
      </c>
      <c r="K404" s="2" t="s">
        <v>799</v>
      </c>
      <c r="M404" t="s">
        <v>4688</v>
      </c>
      <c r="N404">
        <v>330</v>
      </c>
      <c r="O404">
        <v>597</v>
      </c>
      <c r="P404" t="s">
        <v>3873</v>
      </c>
      <c r="Q404">
        <v>56</v>
      </c>
      <c r="R404" s="4"/>
      <c r="S404" s="14"/>
    </row>
    <row r="405" spans="1:19" hidden="1" x14ac:dyDescent="0.25">
      <c r="A405" s="22"/>
      <c r="B405" t="s">
        <v>4689</v>
      </c>
      <c r="C405" t="s">
        <v>4690</v>
      </c>
      <c r="D405" s="4" t="s">
        <v>4286</v>
      </c>
      <c r="E405" s="2" t="s">
        <v>3781</v>
      </c>
      <c r="F405" s="2" t="s">
        <v>3782</v>
      </c>
      <c r="G405" t="s">
        <v>3808</v>
      </c>
      <c r="H405" t="s">
        <v>4252</v>
      </c>
      <c r="I405">
        <v>0</v>
      </c>
      <c r="J405" s="76" t="s">
        <v>3796</v>
      </c>
      <c r="K405" s="2" t="s">
        <v>799</v>
      </c>
      <c r="M405" t="s">
        <v>4691</v>
      </c>
      <c r="N405">
        <v>280</v>
      </c>
      <c r="O405">
        <v>599</v>
      </c>
      <c r="P405" t="s">
        <v>3873</v>
      </c>
      <c r="Q405">
        <v>56</v>
      </c>
      <c r="R405" s="4"/>
      <c r="S405" s="14"/>
    </row>
    <row r="406" spans="1:19" hidden="1" x14ac:dyDescent="0.25">
      <c r="A406" s="22"/>
      <c r="B406" t="s">
        <v>4692</v>
      </c>
      <c r="C406" t="s">
        <v>4690</v>
      </c>
      <c r="D406" s="4" t="s">
        <v>4286</v>
      </c>
      <c r="E406" s="2" t="s">
        <v>3781</v>
      </c>
      <c r="F406" s="2" t="s">
        <v>3782</v>
      </c>
      <c r="G406" t="s">
        <v>3808</v>
      </c>
      <c r="H406" t="s">
        <v>4252</v>
      </c>
      <c r="I406">
        <v>0</v>
      </c>
      <c r="J406" s="76" t="s">
        <v>3785</v>
      </c>
      <c r="K406" s="2" t="s">
        <v>799</v>
      </c>
      <c r="M406" t="s">
        <v>4693</v>
      </c>
      <c r="N406">
        <v>280</v>
      </c>
      <c r="O406">
        <v>600</v>
      </c>
      <c r="P406" t="s">
        <v>3873</v>
      </c>
      <c r="Q406">
        <v>56</v>
      </c>
      <c r="R406" s="4"/>
      <c r="S406" s="14"/>
    </row>
    <row r="407" spans="1:19" hidden="1" x14ac:dyDescent="0.25">
      <c r="A407" s="22"/>
      <c r="B407" t="s">
        <v>4694</v>
      </c>
      <c r="C407" t="s">
        <v>4690</v>
      </c>
      <c r="D407" s="4" t="s">
        <v>4286</v>
      </c>
      <c r="E407" s="2" t="s">
        <v>3781</v>
      </c>
      <c r="F407" s="2" t="s">
        <v>3782</v>
      </c>
      <c r="G407" t="s">
        <v>3808</v>
      </c>
      <c r="H407" t="s">
        <v>4252</v>
      </c>
      <c r="J407" s="76" t="s">
        <v>3789</v>
      </c>
      <c r="K407" s="2" t="s">
        <v>799</v>
      </c>
      <c r="M407" t="s">
        <v>4695</v>
      </c>
      <c r="N407">
        <v>280</v>
      </c>
      <c r="O407">
        <v>602</v>
      </c>
      <c r="P407" t="s">
        <v>3873</v>
      </c>
      <c r="Q407">
        <v>56</v>
      </c>
      <c r="R407" s="4"/>
      <c r="S407" s="14"/>
    </row>
    <row r="408" spans="1:19" hidden="1" x14ac:dyDescent="0.25">
      <c r="A408" s="22"/>
      <c r="B408" t="s">
        <v>4696</v>
      </c>
      <c r="C408" t="s">
        <v>4690</v>
      </c>
      <c r="D408" s="4" t="s">
        <v>4286</v>
      </c>
      <c r="E408" s="2" t="s">
        <v>3781</v>
      </c>
      <c r="F408" s="2" t="s">
        <v>3782</v>
      </c>
      <c r="G408" t="s">
        <v>3808</v>
      </c>
      <c r="H408" t="s">
        <v>4252</v>
      </c>
      <c r="J408" s="76" t="s">
        <v>3793</v>
      </c>
      <c r="K408" s="2" t="s">
        <v>799</v>
      </c>
      <c r="M408" t="s">
        <v>4697</v>
      </c>
      <c r="N408">
        <v>280</v>
      </c>
      <c r="O408">
        <v>603</v>
      </c>
      <c r="P408" t="s">
        <v>3873</v>
      </c>
      <c r="Q408">
        <v>56</v>
      </c>
      <c r="R408" s="4"/>
      <c r="S408" s="14"/>
    </row>
    <row r="409" spans="1:19" hidden="1" x14ac:dyDescent="0.25">
      <c r="A409" s="22"/>
      <c r="B409" t="s">
        <v>4698</v>
      </c>
      <c r="C409" t="s">
        <v>4690</v>
      </c>
      <c r="D409" s="4" t="s">
        <v>4286</v>
      </c>
      <c r="E409" s="2" t="s">
        <v>3781</v>
      </c>
      <c r="F409" s="2" t="s">
        <v>3782</v>
      </c>
      <c r="G409" t="s">
        <v>3930</v>
      </c>
      <c r="H409" t="s">
        <v>4252</v>
      </c>
      <c r="I409">
        <v>0</v>
      </c>
      <c r="J409" s="76" t="s">
        <v>3796</v>
      </c>
      <c r="K409" s="2" t="s">
        <v>799</v>
      </c>
      <c r="M409" t="s">
        <v>4699</v>
      </c>
      <c r="N409">
        <v>280</v>
      </c>
      <c r="O409">
        <v>605</v>
      </c>
      <c r="P409" t="s">
        <v>3873</v>
      </c>
      <c r="Q409">
        <v>56</v>
      </c>
      <c r="R409" s="4"/>
      <c r="S409" s="14"/>
    </row>
    <row r="410" spans="1:19" hidden="1" x14ac:dyDescent="0.25">
      <c r="A410" s="22"/>
      <c r="B410" t="s">
        <v>4700</v>
      </c>
      <c r="C410" t="s">
        <v>4690</v>
      </c>
      <c r="D410" s="4" t="s">
        <v>4286</v>
      </c>
      <c r="E410" s="2" t="s">
        <v>3781</v>
      </c>
      <c r="F410" s="2" t="s">
        <v>3782</v>
      </c>
      <c r="G410" t="s">
        <v>3930</v>
      </c>
      <c r="H410" t="s">
        <v>4252</v>
      </c>
      <c r="I410">
        <v>0</v>
      </c>
      <c r="J410" s="76" t="s">
        <v>3785</v>
      </c>
      <c r="K410" s="2" t="s">
        <v>799</v>
      </c>
      <c r="M410" t="s">
        <v>4701</v>
      </c>
      <c r="N410">
        <v>280</v>
      </c>
      <c r="O410">
        <v>606</v>
      </c>
      <c r="P410" t="s">
        <v>3873</v>
      </c>
      <c r="Q410">
        <v>56</v>
      </c>
      <c r="R410" s="4"/>
      <c r="S410" s="14"/>
    </row>
    <row r="411" spans="1:19" hidden="1" x14ac:dyDescent="0.25">
      <c r="A411" s="22"/>
      <c r="B411" t="s">
        <v>4702</v>
      </c>
      <c r="C411" t="s">
        <v>4690</v>
      </c>
      <c r="D411" s="4" t="s">
        <v>4286</v>
      </c>
      <c r="E411" s="2" t="s">
        <v>3781</v>
      </c>
      <c r="F411" s="2" t="s">
        <v>3782</v>
      </c>
      <c r="G411" t="s">
        <v>3930</v>
      </c>
      <c r="H411" t="s">
        <v>4252</v>
      </c>
      <c r="J411" s="76" t="s">
        <v>3789</v>
      </c>
      <c r="K411" s="2" t="s">
        <v>799</v>
      </c>
      <c r="M411" t="s">
        <v>4703</v>
      </c>
      <c r="N411">
        <v>280</v>
      </c>
      <c r="O411">
        <v>608</v>
      </c>
      <c r="P411" t="s">
        <v>3873</v>
      </c>
      <c r="Q411">
        <v>56</v>
      </c>
      <c r="R411" s="4"/>
      <c r="S411" s="14"/>
    </row>
    <row r="412" spans="1:19" hidden="1" x14ac:dyDescent="0.25">
      <c r="A412" s="22"/>
      <c r="B412" t="s">
        <v>4704</v>
      </c>
      <c r="C412" t="s">
        <v>4690</v>
      </c>
      <c r="D412" s="4" t="s">
        <v>4286</v>
      </c>
      <c r="E412" s="2" t="s">
        <v>3781</v>
      </c>
      <c r="F412" s="2" t="s">
        <v>3782</v>
      </c>
      <c r="G412" t="s">
        <v>3930</v>
      </c>
      <c r="H412" t="s">
        <v>4252</v>
      </c>
      <c r="J412" s="76" t="s">
        <v>3793</v>
      </c>
      <c r="K412" s="2" t="s">
        <v>799</v>
      </c>
      <c r="M412" t="s">
        <v>4705</v>
      </c>
      <c r="N412">
        <v>280</v>
      </c>
      <c r="O412">
        <v>609</v>
      </c>
      <c r="P412" t="s">
        <v>3873</v>
      </c>
      <c r="Q412">
        <v>56</v>
      </c>
      <c r="R412" s="4"/>
      <c r="S412" s="14"/>
    </row>
    <row r="413" spans="1:19" hidden="1" x14ac:dyDescent="0.25">
      <c r="A413" s="22"/>
      <c r="B413" t="s">
        <v>4706</v>
      </c>
      <c r="C413" t="s">
        <v>4690</v>
      </c>
      <c r="D413" s="4" t="s">
        <v>4286</v>
      </c>
      <c r="E413" s="2" t="s">
        <v>3781</v>
      </c>
      <c r="F413" s="2" t="s">
        <v>3782</v>
      </c>
      <c r="G413" t="s">
        <v>3943</v>
      </c>
      <c r="H413" t="s">
        <v>4252</v>
      </c>
      <c r="I413">
        <v>0</v>
      </c>
      <c r="J413" s="76" t="s">
        <v>3796</v>
      </c>
      <c r="K413" s="2" t="s">
        <v>799</v>
      </c>
      <c r="M413" t="s">
        <v>4707</v>
      </c>
      <c r="N413">
        <v>300</v>
      </c>
      <c r="O413">
        <v>611</v>
      </c>
      <c r="P413" t="s">
        <v>3873</v>
      </c>
      <c r="Q413">
        <v>56</v>
      </c>
      <c r="R413" s="4"/>
      <c r="S413" s="14"/>
    </row>
    <row r="414" spans="1:19" hidden="1" x14ac:dyDescent="0.25">
      <c r="A414" s="22"/>
      <c r="B414" t="s">
        <v>4708</v>
      </c>
      <c r="C414" t="s">
        <v>4690</v>
      </c>
      <c r="D414" s="4" t="s">
        <v>4286</v>
      </c>
      <c r="E414" s="2" t="s">
        <v>3781</v>
      </c>
      <c r="F414" s="2" t="s">
        <v>3782</v>
      </c>
      <c r="G414" t="s">
        <v>3943</v>
      </c>
      <c r="H414" t="s">
        <v>4252</v>
      </c>
      <c r="I414">
        <v>0</v>
      </c>
      <c r="J414" s="76" t="s">
        <v>3785</v>
      </c>
      <c r="K414" s="2" t="s">
        <v>799</v>
      </c>
      <c r="M414" t="s">
        <v>4709</v>
      </c>
      <c r="N414">
        <v>300</v>
      </c>
      <c r="O414">
        <v>612</v>
      </c>
      <c r="P414" t="s">
        <v>3873</v>
      </c>
      <c r="Q414">
        <v>56</v>
      </c>
      <c r="R414" s="4"/>
      <c r="S414" s="14"/>
    </row>
    <row r="415" spans="1:19" hidden="1" x14ac:dyDescent="0.25">
      <c r="A415" s="22"/>
      <c r="B415" t="s">
        <v>4710</v>
      </c>
      <c r="C415" t="s">
        <v>4690</v>
      </c>
      <c r="D415" s="4" t="s">
        <v>4286</v>
      </c>
      <c r="E415" s="2" t="s">
        <v>3781</v>
      </c>
      <c r="F415" s="2" t="s">
        <v>3782</v>
      </c>
      <c r="G415" t="s">
        <v>3943</v>
      </c>
      <c r="H415" t="s">
        <v>4252</v>
      </c>
      <c r="J415" s="76" t="s">
        <v>3789</v>
      </c>
      <c r="K415" s="2" t="s">
        <v>799</v>
      </c>
      <c r="M415" t="s">
        <v>4711</v>
      </c>
      <c r="N415">
        <v>300</v>
      </c>
      <c r="O415">
        <v>614</v>
      </c>
      <c r="P415" t="s">
        <v>3873</v>
      </c>
      <c r="Q415">
        <v>56</v>
      </c>
      <c r="R415" s="4"/>
      <c r="S415" s="14"/>
    </row>
    <row r="416" spans="1:19" hidden="1" x14ac:dyDescent="0.25">
      <c r="A416" s="22"/>
      <c r="B416" t="s">
        <v>4712</v>
      </c>
      <c r="C416" t="s">
        <v>4690</v>
      </c>
      <c r="D416" s="4" t="s">
        <v>4286</v>
      </c>
      <c r="E416" s="2" t="s">
        <v>3781</v>
      </c>
      <c r="F416" s="2" t="s">
        <v>3782</v>
      </c>
      <c r="G416" t="s">
        <v>3943</v>
      </c>
      <c r="H416" t="s">
        <v>4252</v>
      </c>
      <c r="J416" s="76" t="s">
        <v>3793</v>
      </c>
      <c r="K416" s="2" t="s">
        <v>799</v>
      </c>
      <c r="M416" t="s">
        <v>4713</v>
      </c>
      <c r="N416">
        <v>300</v>
      </c>
      <c r="O416">
        <v>615</v>
      </c>
      <c r="P416" t="s">
        <v>3873</v>
      </c>
      <c r="Q416">
        <v>56</v>
      </c>
      <c r="R416" s="4"/>
      <c r="S416" s="14"/>
    </row>
    <row r="417" spans="1:19" hidden="1" x14ac:dyDescent="0.25">
      <c r="A417" s="22"/>
      <c r="B417" t="s">
        <v>4714</v>
      </c>
      <c r="C417" t="s">
        <v>4690</v>
      </c>
      <c r="D417" s="4" t="s">
        <v>4286</v>
      </c>
      <c r="E417" s="2" t="s">
        <v>3781</v>
      </c>
      <c r="F417" s="2" t="s">
        <v>3782</v>
      </c>
      <c r="G417" t="s">
        <v>3956</v>
      </c>
      <c r="H417" t="s">
        <v>4252</v>
      </c>
      <c r="I417">
        <v>0</v>
      </c>
      <c r="J417" s="76" t="s">
        <v>3796</v>
      </c>
      <c r="K417" s="2" t="s">
        <v>799</v>
      </c>
      <c r="M417" t="s">
        <v>4715</v>
      </c>
      <c r="N417">
        <v>300</v>
      </c>
      <c r="O417">
        <v>617</v>
      </c>
      <c r="P417" t="s">
        <v>3873</v>
      </c>
      <c r="Q417">
        <v>56</v>
      </c>
      <c r="R417" s="4"/>
      <c r="S417" s="14"/>
    </row>
    <row r="418" spans="1:19" hidden="1" x14ac:dyDescent="0.25">
      <c r="A418" s="22"/>
      <c r="B418" t="s">
        <v>4716</v>
      </c>
      <c r="C418" t="s">
        <v>4690</v>
      </c>
      <c r="D418" s="4" t="s">
        <v>4286</v>
      </c>
      <c r="E418" s="2" t="s">
        <v>3781</v>
      </c>
      <c r="F418" s="2" t="s">
        <v>3782</v>
      </c>
      <c r="G418" t="s">
        <v>3956</v>
      </c>
      <c r="H418" t="s">
        <v>4252</v>
      </c>
      <c r="I418">
        <v>0</v>
      </c>
      <c r="J418" s="76" t="s">
        <v>3785</v>
      </c>
      <c r="K418" s="2" t="s">
        <v>799</v>
      </c>
      <c r="M418" t="s">
        <v>4717</v>
      </c>
      <c r="N418">
        <v>300</v>
      </c>
      <c r="O418">
        <v>618</v>
      </c>
      <c r="P418" t="s">
        <v>3873</v>
      </c>
      <c r="Q418">
        <v>56</v>
      </c>
      <c r="R418" s="4"/>
      <c r="S418" s="14"/>
    </row>
    <row r="419" spans="1:19" hidden="1" x14ac:dyDescent="0.25">
      <c r="A419" s="22"/>
      <c r="B419" t="s">
        <v>4718</v>
      </c>
      <c r="C419" t="s">
        <v>4690</v>
      </c>
      <c r="D419" s="4" t="s">
        <v>4286</v>
      </c>
      <c r="E419" s="2" t="s">
        <v>3781</v>
      </c>
      <c r="F419" s="2" t="s">
        <v>3782</v>
      </c>
      <c r="G419" t="s">
        <v>3956</v>
      </c>
      <c r="H419" t="s">
        <v>4252</v>
      </c>
      <c r="J419" s="76" t="s">
        <v>3789</v>
      </c>
      <c r="K419" s="2" t="s">
        <v>799</v>
      </c>
      <c r="M419" t="s">
        <v>4719</v>
      </c>
      <c r="N419">
        <v>300</v>
      </c>
      <c r="O419">
        <v>620</v>
      </c>
      <c r="P419" t="s">
        <v>3873</v>
      </c>
      <c r="Q419">
        <v>56</v>
      </c>
      <c r="R419" s="4"/>
      <c r="S419" s="14"/>
    </row>
    <row r="420" spans="1:19" hidden="1" x14ac:dyDescent="0.25">
      <c r="A420" s="22"/>
      <c r="B420" t="s">
        <v>4720</v>
      </c>
      <c r="C420" t="s">
        <v>4690</v>
      </c>
      <c r="D420" s="4" t="s">
        <v>4286</v>
      </c>
      <c r="E420" s="2" t="s">
        <v>3781</v>
      </c>
      <c r="F420" s="2" t="s">
        <v>3782</v>
      </c>
      <c r="G420" t="s">
        <v>3956</v>
      </c>
      <c r="H420" t="s">
        <v>4252</v>
      </c>
      <c r="J420" s="76" t="s">
        <v>3793</v>
      </c>
      <c r="K420" s="2" t="s">
        <v>799</v>
      </c>
      <c r="M420" t="s">
        <v>4721</v>
      </c>
      <c r="N420">
        <v>300</v>
      </c>
      <c r="O420">
        <v>621</v>
      </c>
      <c r="P420" t="s">
        <v>3873</v>
      </c>
      <c r="Q420">
        <v>56</v>
      </c>
      <c r="R420" s="4"/>
      <c r="S420" s="14"/>
    </row>
    <row r="421" spans="1:19" hidden="1" x14ac:dyDescent="0.25">
      <c r="A421" s="22"/>
      <c r="B421" t="s">
        <v>4722</v>
      </c>
      <c r="C421" t="s">
        <v>4690</v>
      </c>
      <c r="D421" s="4" t="s">
        <v>4286</v>
      </c>
      <c r="E421" s="2" t="s">
        <v>3781</v>
      </c>
      <c r="F421" s="2" t="s">
        <v>3782</v>
      </c>
      <c r="G421" t="s">
        <v>3969</v>
      </c>
      <c r="H421" t="s">
        <v>4252</v>
      </c>
      <c r="I421">
        <v>0</v>
      </c>
      <c r="J421" s="76" t="s">
        <v>3796</v>
      </c>
      <c r="K421" s="2" t="s">
        <v>799</v>
      </c>
      <c r="M421" t="s">
        <v>4723</v>
      </c>
      <c r="N421">
        <v>320</v>
      </c>
      <c r="O421">
        <v>623</v>
      </c>
      <c r="P421" t="s">
        <v>3873</v>
      </c>
      <c r="Q421">
        <v>56</v>
      </c>
      <c r="R421" s="4"/>
      <c r="S421" s="14"/>
    </row>
    <row r="422" spans="1:19" hidden="1" x14ac:dyDescent="0.25">
      <c r="A422" s="22"/>
      <c r="B422" t="s">
        <v>4724</v>
      </c>
      <c r="C422" t="s">
        <v>4690</v>
      </c>
      <c r="D422" s="4" t="s">
        <v>4286</v>
      </c>
      <c r="E422" s="2" t="s">
        <v>3781</v>
      </c>
      <c r="F422" s="2" t="s">
        <v>3782</v>
      </c>
      <c r="G422" t="s">
        <v>3969</v>
      </c>
      <c r="H422" t="s">
        <v>4252</v>
      </c>
      <c r="I422">
        <v>0</v>
      </c>
      <c r="J422" s="76" t="s">
        <v>3785</v>
      </c>
      <c r="K422" s="2" t="s">
        <v>799</v>
      </c>
      <c r="M422" t="s">
        <v>4725</v>
      </c>
      <c r="N422">
        <v>320</v>
      </c>
      <c r="O422">
        <v>624</v>
      </c>
      <c r="P422" t="s">
        <v>3873</v>
      </c>
      <c r="Q422">
        <v>56</v>
      </c>
      <c r="R422" s="4"/>
      <c r="S422" s="14"/>
    </row>
    <row r="423" spans="1:19" hidden="1" x14ac:dyDescent="0.25">
      <c r="A423" s="22"/>
      <c r="B423" t="s">
        <v>4726</v>
      </c>
      <c r="C423" t="s">
        <v>4690</v>
      </c>
      <c r="D423" s="4" t="s">
        <v>4286</v>
      </c>
      <c r="E423" s="2" t="s">
        <v>3781</v>
      </c>
      <c r="F423" s="2" t="s">
        <v>3782</v>
      </c>
      <c r="G423" t="s">
        <v>3969</v>
      </c>
      <c r="H423" t="s">
        <v>4252</v>
      </c>
      <c r="J423" s="76" t="s">
        <v>3789</v>
      </c>
      <c r="K423" s="2" t="s">
        <v>799</v>
      </c>
      <c r="M423" t="s">
        <v>4727</v>
      </c>
      <c r="N423">
        <v>320</v>
      </c>
      <c r="O423">
        <v>626</v>
      </c>
      <c r="P423" t="s">
        <v>3873</v>
      </c>
      <c r="Q423">
        <v>56</v>
      </c>
      <c r="R423" s="4"/>
      <c r="S423" s="14"/>
    </row>
    <row r="424" spans="1:19" hidden="1" x14ac:dyDescent="0.25">
      <c r="A424" s="22"/>
      <c r="B424" t="s">
        <v>4728</v>
      </c>
      <c r="C424" t="s">
        <v>4690</v>
      </c>
      <c r="D424" s="4" t="s">
        <v>4286</v>
      </c>
      <c r="E424" s="2" t="s">
        <v>3781</v>
      </c>
      <c r="F424" s="2" t="s">
        <v>3782</v>
      </c>
      <c r="G424" t="s">
        <v>3969</v>
      </c>
      <c r="H424" t="s">
        <v>4252</v>
      </c>
      <c r="J424" s="76" t="s">
        <v>3793</v>
      </c>
      <c r="K424" s="2" t="s">
        <v>799</v>
      </c>
      <c r="M424" t="s">
        <v>4729</v>
      </c>
      <c r="N424">
        <v>320</v>
      </c>
      <c r="O424">
        <v>627</v>
      </c>
      <c r="P424" t="s">
        <v>3873</v>
      </c>
      <c r="Q424">
        <v>56</v>
      </c>
      <c r="R424" s="4"/>
      <c r="S424" s="14"/>
    </row>
    <row r="425" spans="1:19" hidden="1" x14ac:dyDescent="0.25">
      <c r="A425" s="22"/>
      <c r="B425" t="s">
        <v>4730</v>
      </c>
      <c r="C425" t="s">
        <v>4690</v>
      </c>
      <c r="D425" s="4" t="s">
        <v>4286</v>
      </c>
      <c r="E425" s="2" t="s">
        <v>3781</v>
      </c>
      <c r="F425" s="2" t="s">
        <v>3782</v>
      </c>
      <c r="G425" t="s">
        <v>3982</v>
      </c>
      <c r="H425" t="s">
        <v>4252</v>
      </c>
      <c r="I425">
        <v>0</v>
      </c>
      <c r="J425" s="76" t="s">
        <v>3796</v>
      </c>
      <c r="K425" s="2" t="s">
        <v>799</v>
      </c>
      <c r="M425" t="s">
        <v>4731</v>
      </c>
      <c r="N425">
        <v>320</v>
      </c>
      <c r="O425">
        <v>629</v>
      </c>
      <c r="P425" t="s">
        <v>3873</v>
      </c>
      <c r="Q425">
        <v>56</v>
      </c>
      <c r="R425" s="4"/>
      <c r="S425" s="14"/>
    </row>
    <row r="426" spans="1:19" hidden="1" x14ac:dyDescent="0.25">
      <c r="A426" s="22"/>
      <c r="B426" t="s">
        <v>4732</v>
      </c>
      <c r="C426" t="s">
        <v>4690</v>
      </c>
      <c r="D426" s="4" t="s">
        <v>4286</v>
      </c>
      <c r="E426" s="2" t="s">
        <v>3781</v>
      </c>
      <c r="F426" s="2" t="s">
        <v>3782</v>
      </c>
      <c r="G426" t="s">
        <v>3982</v>
      </c>
      <c r="H426" t="s">
        <v>4252</v>
      </c>
      <c r="I426">
        <v>0</v>
      </c>
      <c r="J426" s="76" t="s">
        <v>3785</v>
      </c>
      <c r="K426" s="2" t="s">
        <v>799</v>
      </c>
      <c r="M426" t="s">
        <v>4733</v>
      </c>
      <c r="N426">
        <v>320</v>
      </c>
      <c r="O426">
        <v>630</v>
      </c>
      <c r="P426" t="s">
        <v>3873</v>
      </c>
      <c r="Q426">
        <v>56</v>
      </c>
      <c r="R426" s="4"/>
      <c r="S426" s="14"/>
    </row>
    <row r="427" spans="1:19" hidden="1" x14ac:dyDescent="0.25">
      <c r="A427" s="22"/>
      <c r="B427" t="s">
        <v>4734</v>
      </c>
      <c r="C427" t="s">
        <v>4690</v>
      </c>
      <c r="D427" s="4" t="s">
        <v>4286</v>
      </c>
      <c r="E427" s="2" t="s">
        <v>3781</v>
      </c>
      <c r="F427" s="2" t="s">
        <v>3782</v>
      </c>
      <c r="G427" t="s">
        <v>3982</v>
      </c>
      <c r="H427" t="s">
        <v>4252</v>
      </c>
      <c r="J427" s="76" t="s">
        <v>3789</v>
      </c>
      <c r="K427" s="2" t="s">
        <v>799</v>
      </c>
      <c r="M427" t="s">
        <v>4735</v>
      </c>
      <c r="N427">
        <v>320</v>
      </c>
      <c r="O427">
        <v>632</v>
      </c>
      <c r="P427" t="s">
        <v>3873</v>
      </c>
      <c r="Q427">
        <v>56</v>
      </c>
      <c r="R427" s="4"/>
      <c r="S427" s="14"/>
    </row>
    <row r="428" spans="1:19" hidden="1" x14ac:dyDescent="0.25">
      <c r="A428" s="22"/>
      <c r="B428" t="s">
        <v>4736</v>
      </c>
      <c r="C428" t="s">
        <v>4690</v>
      </c>
      <c r="D428" s="4" t="s">
        <v>4286</v>
      </c>
      <c r="E428" s="2" t="s">
        <v>3781</v>
      </c>
      <c r="F428" s="2" t="s">
        <v>3782</v>
      </c>
      <c r="G428" t="s">
        <v>3982</v>
      </c>
      <c r="H428" t="s">
        <v>4252</v>
      </c>
      <c r="J428" s="76" t="s">
        <v>3793</v>
      </c>
      <c r="K428" s="2" t="s">
        <v>799</v>
      </c>
      <c r="M428" t="s">
        <v>4737</v>
      </c>
      <c r="N428">
        <v>320</v>
      </c>
      <c r="O428">
        <v>633</v>
      </c>
      <c r="P428" t="s">
        <v>3873</v>
      </c>
      <c r="Q428">
        <v>56</v>
      </c>
      <c r="R428" s="4"/>
      <c r="S428" s="14"/>
    </row>
    <row r="429" spans="1:19" hidden="1" x14ac:dyDescent="0.25">
      <c r="A429" s="22"/>
      <c r="B429" t="s">
        <v>4738</v>
      </c>
      <c r="C429" t="s">
        <v>4690</v>
      </c>
      <c r="D429" s="4" t="s">
        <v>4286</v>
      </c>
      <c r="E429" s="2" t="s">
        <v>3781</v>
      </c>
      <c r="F429" s="2" t="s">
        <v>3782</v>
      </c>
      <c r="G429" t="s">
        <v>3995</v>
      </c>
      <c r="H429" t="s">
        <v>4252</v>
      </c>
      <c r="I429">
        <v>0</v>
      </c>
      <c r="J429" s="76" t="s">
        <v>3796</v>
      </c>
      <c r="K429" s="2" t="s">
        <v>799</v>
      </c>
      <c r="M429" t="s">
        <v>4739</v>
      </c>
      <c r="N429">
        <v>340</v>
      </c>
      <c r="O429">
        <v>635</v>
      </c>
      <c r="P429" t="s">
        <v>3873</v>
      </c>
      <c r="Q429">
        <v>56</v>
      </c>
      <c r="R429" s="4"/>
      <c r="S429" s="14"/>
    </row>
    <row r="430" spans="1:19" hidden="1" x14ac:dyDescent="0.25">
      <c r="A430" s="22"/>
      <c r="B430" t="s">
        <v>4740</v>
      </c>
      <c r="C430" t="s">
        <v>4690</v>
      </c>
      <c r="D430" s="4" t="s">
        <v>4286</v>
      </c>
      <c r="E430" s="2" t="s">
        <v>3781</v>
      </c>
      <c r="F430" s="2" t="s">
        <v>3782</v>
      </c>
      <c r="G430" t="s">
        <v>3995</v>
      </c>
      <c r="H430" t="s">
        <v>4252</v>
      </c>
      <c r="I430">
        <v>0</v>
      </c>
      <c r="J430" s="76" t="s">
        <v>3785</v>
      </c>
      <c r="K430" s="2" t="s">
        <v>799</v>
      </c>
      <c r="M430" t="s">
        <v>4741</v>
      </c>
      <c r="N430">
        <v>340</v>
      </c>
      <c r="O430">
        <v>636</v>
      </c>
      <c r="P430" t="s">
        <v>3873</v>
      </c>
      <c r="Q430">
        <v>56</v>
      </c>
      <c r="R430" s="4"/>
      <c r="S430" s="14"/>
    </row>
    <row r="431" spans="1:19" hidden="1" x14ac:dyDescent="0.25">
      <c r="A431" s="22"/>
      <c r="B431" t="s">
        <v>4742</v>
      </c>
      <c r="C431" t="s">
        <v>4690</v>
      </c>
      <c r="D431" s="4" t="s">
        <v>4286</v>
      </c>
      <c r="E431" s="2" t="s">
        <v>3781</v>
      </c>
      <c r="F431" s="2" t="s">
        <v>3782</v>
      </c>
      <c r="G431" t="s">
        <v>3995</v>
      </c>
      <c r="H431" t="s">
        <v>4252</v>
      </c>
      <c r="J431" s="76" t="s">
        <v>3789</v>
      </c>
      <c r="K431" s="2" t="s">
        <v>799</v>
      </c>
      <c r="M431" t="s">
        <v>4743</v>
      </c>
      <c r="N431">
        <v>340</v>
      </c>
      <c r="O431">
        <v>638</v>
      </c>
      <c r="P431" t="s">
        <v>3873</v>
      </c>
      <c r="Q431">
        <v>56</v>
      </c>
      <c r="R431" s="4"/>
      <c r="S431" s="14"/>
    </row>
    <row r="432" spans="1:19" hidden="1" x14ac:dyDescent="0.25">
      <c r="A432" s="22"/>
      <c r="B432" t="s">
        <v>4744</v>
      </c>
      <c r="C432" t="s">
        <v>4690</v>
      </c>
      <c r="D432" s="4" t="s">
        <v>4286</v>
      </c>
      <c r="E432" s="2" t="s">
        <v>3781</v>
      </c>
      <c r="F432" s="2" t="s">
        <v>3782</v>
      </c>
      <c r="G432" t="s">
        <v>3995</v>
      </c>
      <c r="H432" t="s">
        <v>4252</v>
      </c>
      <c r="J432" s="76" t="s">
        <v>3793</v>
      </c>
      <c r="K432" s="2" t="s">
        <v>799</v>
      </c>
      <c r="M432" t="s">
        <v>4745</v>
      </c>
      <c r="N432">
        <v>340</v>
      </c>
      <c r="O432">
        <v>639</v>
      </c>
      <c r="P432" t="s">
        <v>3873</v>
      </c>
      <c r="Q432">
        <v>56</v>
      </c>
      <c r="R432" s="4"/>
      <c r="S432" s="14"/>
    </row>
    <row r="433" spans="1:19" hidden="1" x14ac:dyDescent="0.25">
      <c r="A433" s="22"/>
      <c r="B433" t="s">
        <v>4746</v>
      </c>
      <c r="C433" t="s">
        <v>4690</v>
      </c>
      <c r="D433" s="4" t="s">
        <v>4286</v>
      </c>
      <c r="E433" s="2" t="s">
        <v>3781</v>
      </c>
      <c r="F433" s="2" t="s">
        <v>3782</v>
      </c>
      <c r="G433" t="s">
        <v>4008</v>
      </c>
      <c r="H433" t="s">
        <v>4252</v>
      </c>
      <c r="I433">
        <v>0</v>
      </c>
      <c r="J433" s="76" t="s">
        <v>3796</v>
      </c>
      <c r="K433" s="2" t="s">
        <v>799</v>
      </c>
      <c r="M433" t="s">
        <v>4747</v>
      </c>
      <c r="N433">
        <v>340</v>
      </c>
      <c r="O433">
        <v>641</v>
      </c>
      <c r="P433" t="s">
        <v>3873</v>
      </c>
      <c r="Q433">
        <v>56</v>
      </c>
      <c r="R433" s="4"/>
      <c r="S433" s="14"/>
    </row>
    <row r="434" spans="1:19" hidden="1" x14ac:dyDescent="0.25">
      <c r="A434" s="22"/>
      <c r="B434" t="s">
        <v>4748</v>
      </c>
      <c r="C434" t="s">
        <v>4690</v>
      </c>
      <c r="D434" s="4" t="s">
        <v>4286</v>
      </c>
      <c r="E434" s="2" t="s">
        <v>3781</v>
      </c>
      <c r="F434" s="2" t="s">
        <v>3782</v>
      </c>
      <c r="G434" t="s">
        <v>4008</v>
      </c>
      <c r="H434" t="s">
        <v>4252</v>
      </c>
      <c r="I434">
        <v>0</v>
      </c>
      <c r="J434" s="76" t="s">
        <v>3785</v>
      </c>
      <c r="K434" s="2" t="s">
        <v>799</v>
      </c>
      <c r="M434" t="s">
        <v>4749</v>
      </c>
      <c r="N434">
        <v>340</v>
      </c>
      <c r="O434">
        <v>642</v>
      </c>
      <c r="P434" t="s">
        <v>3873</v>
      </c>
      <c r="Q434">
        <v>56</v>
      </c>
      <c r="R434" s="4"/>
      <c r="S434" s="14"/>
    </row>
    <row r="435" spans="1:19" hidden="1" x14ac:dyDescent="0.25">
      <c r="A435" s="22"/>
      <c r="B435" t="s">
        <v>4750</v>
      </c>
      <c r="C435" t="s">
        <v>4690</v>
      </c>
      <c r="D435" s="4" t="s">
        <v>4286</v>
      </c>
      <c r="E435" s="2" t="s">
        <v>3781</v>
      </c>
      <c r="F435" s="2" t="s">
        <v>3782</v>
      </c>
      <c r="G435" t="s">
        <v>4008</v>
      </c>
      <c r="H435" t="s">
        <v>4252</v>
      </c>
      <c r="J435" s="76" t="s">
        <v>3789</v>
      </c>
      <c r="K435" s="2" t="s">
        <v>799</v>
      </c>
      <c r="M435" t="s">
        <v>4751</v>
      </c>
      <c r="N435">
        <v>340</v>
      </c>
      <c r="O435">
        <v>644</v>
      </c>
      <c r="P435" t="s">
        <v>3873</v>
      </c>
      <c r="Q435">
        <v>56</v>
      </c>
      <c r="R435" s="4"/>
      <c r="S435" s="14"/>
    </row>
    <row r="436" spans="1:19" hidden="1" x14ac:dyDescent="0.25">
      <c r="A436" s="22"/>
      <c r="B436" t="s">
        <v>4752</v>
      </c>
      <c r="C436" t="s">
        <v>4690</v>
      </c>
      <c r="D436" s="4" t="s">
        <v>4286</v>
      </c>
      <c r="E436" s="2" t="s">
        <v>3781</v>
      </c>
      <c r="F436" s="2" t="s">
        <v>3782</v>
      </c>
      <c r="G436" t="s">
        <v>4008</v>
      </c>
      <c r="H436" t="s">
        <v>4252</v>
      </c>
      <c r="J436" s="76" t="s">
        <v>3793</v>
      </c>
      <c r="K436" s="2" t="s">
        <v>799</v>
      </c>
      <c r="M436" t="s">
        <v>4753</v>
      </c>
      <c r="N436">
        <v>340</v>
      </c>
      <c r="O436">
        <v>645</v>
      </c>
      <c r="P436" t="s">
        <v>3873</v>
      </c>
      <c r="Q436">
        <v>56</v>
      </c>
      <c r="R436" s="4"/>
      <c r="S436" s="14"/>
    </row>
    <row r="437" spans="1:19" hidden="1" x14ac:dyDescent="0.25">
      <c r="A437" s="22"/>
      <c r="B437" t="s">
        <v>4754</v>
      </c>
      <c r="C437" t="s">
        <v>728</v>
      </c>
      <c r="D437" s="4" t="s">
        <v>4286</v>
      </c>
      <c r="E437" s="2" t="s">
        <v>3781</v>
      </c>
      <c r="F437" s="2" t="s">
        <v>3782</v>
      </c>
      <c r="G437" t="s">
        <v>3930</v>
      </c>
      <c r="H437" t="s">
        <v>4252</v>
      </c>
      <c r="I437">
        <v>0</v>
      </c>
      <c r="J437" s="76" t="s">
        <v>3796</v>
      </c>
      <c r="K437" s="2" t="s">
        <v>799</v>
      </c>
      <c r="M437" t="s">
        <v>4755</v>
      </c>
      <c r="N437">
        <v>290</v>
      </c>
      <c r="O437">
        <v>647</v>
      </c>
      <c r="P437" t="s">
        <v>3873</v>
      </c>
      <c r="Q437">
        <v>56</v>
      </c>
      <c r="R437" s="4"/>
      <c r="S437" s="14"/>
    </row>
    <row r="438" spans="1:19" hidden="1" x14ac:dyDescent="0.25">
      <c r="A438" s="22"/>
      <c r="B438" t="s">
        <v>4756</v>
      </c>
      <c r="C438" t="s">
        <v>728</v>
      </c>
      <c r="D438" s="4" t="s">
        <v>4286</v>
      </c>
      <c r="E438" s="2" t="s">
        <v>3781</v>
      </c>
      <c r="F438" s="2" t="s">
        <v>3782</v>
      </c>
      <c r="G438" t="s">
        <v>3930</v>
      </c>
      <c r="H438" t="s">
        <v>4252</v>
      </c>
      <c r="I438">
        <v>0</v>
      </c>
      <c r="J438" s="76" t="s">
        <v>3785</v>
      </c>
      <c r="K438" s="2" t="s">
        <v>799</v>
      </c>
      <c r="M438" t="s">
        <v>4757</v>
      </c>
      <c r="N438">
        <v>290</v>
      </c>
      <c r="O438">
        <v>648</v>
      </c>
      <c r="P438" t="s">
        <v>3873</v>
      </c>
      <c r="Q438">
        <v>56</v>
      </c>
      <c r="R438" s="4"/>
      <c r="S438" s="14"/>
    </row>
    <row r="439" spans="1:19" hidden="1" x14ac:dyDescent="0.25">
      <c r="A439" s="22"/>
      <c r="B439" t="s">
        <v>4758</v>
      </c>
      <c r="C439" t="s">
        <v>728</v>
      </c>
      <c r="D439" s="4" t="s">
        <v>4286</v>
      </c>
      <c r="E439" s="2" t="s">
        <v>3781</v>
      </c>
      <c r="F439" s="2" t="s">
        <v>3782</v>
      </c>
      <c r="G439" t="s">
        <v>3930</v>
      </c>
      <c r="H439" t="s">
        <v>4252</v>
      </c>
      <c r="J439" s="76" t="s">
        <v>3789</v>
      </c>
      <c r="K439" s="2" t="s">
        <v>799</v>
      </c>
      <c r="M439" t="s">
        <v>4759</v>
      </c>
      <c r="N439">
        <v>290</v>
      </c>
      <c r="O439">
        <v>650</v>
      </c>
      <c r="P439" t="s">
        <v>3873</v>
      </c>
      <c r="Q439">
        <v>56</v>
      </c>
      <c r="R439" s="4"/>
      <c r="S439" s="14"/>
    </row>
    <row r="440" spans="1:19" hidden="1" x14ac:dyDescent="0.25">
      <c r="A440" s="22"/>
      <c r="B440" t="s">
        <v>4760</v>
      </c>
      <c r="C440" t="s">
        <v>728</v>
      </c>
      <c r="D440" s="4" t="s">
        <v>4286</v>
      </c>
      <c r="E440" s="2" t="s">
        <v>3781</v>
      </c>
      <c r="F440" s="2" t="s">
        <v>3782</v>
      </c>
      <c r="G440" t="s">
        <v>3930</v>
      </c>
      <c r="H440" t="s">
        <v>4252</v>
      </c>
      <c r="J440" s="76" t="s">
        <v>3793</v>
      </c>
      <c r="K440" s="2" t="s">
        <v>799</v>
      </c>
      <c r="M440" t="s">
        <v>4761</v>
      </c>
      <c r="N440">
        <v>290</v>
      </c>
      <c r="O440">
        <v>651</v>
      </c>
      <c r="P440" t="s">
        <v>3873</v>
      </c>
      <c r="Q440">
        <v>56</v>
      </c>
      <c r="R440" s="4"/>
      <c r="S440" s="14"/>
    </row>
    <row r="441" spans="1:19" hidden="1" x14ac:dyDescent="0.25">
      <c r="A441" s="22"/>
      <c r="B441" t="s">
        <v>4762</v>
      </c>
      <c r="C441" t="s">
        <v>728</v>
      </c>
      <c r="D441" s="4" t="s">
        <v>4286</v>
      </c>
      <c r="E441" s="2" t="s">
        <v>3781</v>
      </c>
      <c r="F441" s="2" t="s">
        <v>3782</v>
      </c>
      <c r="G441" t="s">
        <v>3943</v>
      </c>
      <c r="H441" t="s">
        <v>4252</v>
      </c>
      <c r="I441">
        <v>0</v>
      </c>
      <c r="J441" s="76" t="s">
        <v>3796</v>
      </c>
      <c r="K441" s="2" t="s">
        <v>799</v>
      </c>
      <c r="M441" t="s">
        <v>4763</v>
      </c>
      <c r="N441">
        <v>310</v>
      </c>
      <c r="O441">
        <v>653</v>
      </c>
      <c r="P441" t="s">
        <v>3873</v>
      </c>
      <c r="Q441">
        <v>56</v>
      </c>
      <c r="R441" s="4"/>
      <c r="S441" s="14"/>
    </row>
    <row r="442" spans="1:19" hidden="1" x14ac:dyDescent="0.25">
      <c r="A442" s="22"/>
      <c r="B442" t="s">
        <v>4764</v>
      </c>
      <c r="C442" t="s">
        <v>728</v>
      </c>
      <c r="D442" s="4" t="s">
        <v>4286</v>
      </c>
      <c r="E442" s="2" t="s">
        <v>3781</v>
      </c>
      <c r="F442" s="2" t="s">
        <v>3782</v>
      </c>
      <c r="G442" t="s">
        <v>3943</v>
      </c>
      <c r="H442" t="s">
        <v>4252</v>
      </c>
      <c r="I442">
        <v>0</v>
      </c>
      <c r="J442" s="76" t="s">
        <v>3785</v>
      </c>
      <c r="K442" s="2" t="s">
        <v>799</v>
      </c>
      <c r="M442" t="s">
        <v>4765</v>
      </c>
      <c r="N442">
        <v>310</v>
      </c>
      <c r="O442">
        <v>654</v>
      </c>
      <c r="P442" t="s">
        <v>3873</v>
      </c>
      <c r="Q442">
        <v>56</v>
      </c>
      <c r="R442" s="4"/>
      <c r="S442" s="14"/>
    </row>
    <row r="443" spans="1:19" hidden="1" x14ac:dyDescent="0.25">
      <c r="A443" s="22"/>
      <c r="B443" t="s">
        <v>4766</v>
      </c>
      <c r="C443" t="s">
        <v>728</v>
      </c>
      <c r="D443" s="4" t="s">
        <v>4286</v>
      </c>
      <c r="E443" s="2" t="s">
        <v>3781</v>
      </c>
      <c r="F443" s="2" t="s">
        <v>3782</v>
      </c>
      <c r="G443" t="s">
        <v>3943</v>
      </c>
      <c r="H443" t="s">
        <v>4252</v>
      </c>
      <c r="J443" s="76" t="s">
        <v>3789</v>
      </c>
      <c r="K443" s="2" t="s">
        <v>799</v>
      </c>
      <c r="M443" t="s">
        <v>4767</v>
      </c>
      <c r="N443">
        <v>310</v>
      </c>
      <c r="O443">
        <v>656</v>
      </c>
      <c r="P443" t="s">
        <v>3873</v>
      </c>
      <c r="Q443">
        <v>56</v>
      </c>
      <c r="R443" s="4"/>
      <c r="S443" s="14"/>
    </row>
    <row r="444" spans="1:19" hidden="1" x14ac:dyDescent="0.25">
      <c r="A444" s="22"/>
      <c r="B444" t="s">
        <v>4768</v>
      </c>
      <c r="C444" t="s">
        <v>728</v>
      </c>
      <c r="D444" s="4" t="s">
        <v>4286</v>
      </c>
      <c r="E444" s="2" t="s">
        <v>3781</v>
      </c>
      <c r="F444" s="2" t="s">
        <v>3782</v>
      </c>
      <c r="G444" t="s">
        <v>3943</v>
      </c>
      <c r="H444" t="s">
        <v>4252</v>
      </c>
      <c r="J444" s="76" t="s">
        <v>3793</v>
      </c>
      <c r="K444" s="2" t="s">
        <v>799</v>
      </c>
      <c r="M444" t="s">
        <v>4769</v>
      </c>
      <c r="N444">
        <v>310</v>
      </c>
      <c r="O444">
        <v>657</v>
      </c>
      <c r="P444" t="s">
        <v>3873</v>
      </c>
      <c r="Q444">
        <v>56</v>
      </c>
      <c r="R444" s="4"/>
      <c r="S444" s="14"/>
    </row>
    <row r="445" spans="1:19" hidden="1" x14ac:dyDescent="0.25">
      <c r="A445" s="22"/>
      <c r="B445" t="s">
        <v>4770</v>
      </c>
      <c r="C445" t="s">
        <v>728</v>
      </c>
      <c r="D445" s="4" t="s">
        <v>4286</v>
      </c>
      <c r="E445" s="2" t="s">
        <v>3781</v>
      </c>
      <c r="F445" s="2" t="s">
        <v>3782</v>
      </c>
      <c r="G445" t="s">
        <v>3956</v>
      </c>
      <c r="H445" t="s">
        <v>4252</v>
      </c>
      <c r="I445">
        <v>0</v>
      </c>
      <c r="J445" s="76" t="s">
        <v>3796</v>
      </c>
      <c r="K445" s="2" t="s">
        <v>799</v>
      </c>
      <c r="M445" t="s">
        <v>4771</v>
      </c>
      <c r="N445">
        <v>310</v>
      </c>
      <c r="O445">
        <v>659</v>
      </c>
      <c r="P445" t="s">
        <v>3873</v>
      </c>
      <c r="Q445">
        <v>56</v>
      </c>
      <c r="R445" s="4"/>
      <c r="S445" s="14"/>
    </row>
    <row r="446" spans="1:19" hidden="1" x14ac:dyDescent="0.25">
      <c r="A446" s="22"/>
      <c r="B446" t="s">
        <v>4772</v>
      </c>
      <c r="C446" t="s">
        <v>728</v>
      </c>
      <c r="D446" s="4" t="s">
        <v>4286</v>
      </c>
      <c r="E446" s="2" t="s">
        <v>3781</v>
      </c>
      <c r="F446" s="2" t="s">
        <v>3782</v>
      </c>
      <c r="G446" t="s">
        <v>3956</v>
      </c>
      <c r="H446" t="s">
        <v>4252</v>
      </c>
      <c r="I446">
        <v>0</v>
      </c>
      <c r="J446" s="76" t="s">
        <v>3785</v>
      </c>
      <c r="K446" s="2" t="s">
        <v>799</v>
      </c>
      <c r="M446" t="s">
        <v>4773</v>
      </c>
      <c r="N446">
        <v>310</v>
      </c>
      <c r="O446">
        <v>660</v>
      </c>
      <c r="P446" t="s">
        <v>3873</v>
      </c>
      <c r="Q446">
        <v>56</v>
      </c>
      <c r="R446" s="4"/>
      <c r="S446" s="14"/>
    </row>
    <row r="447" spans="1:19" hidden="1" x14ac:dyDescent="0.25">
      <c r="A447" s="22"/>
      <c r="B447" t="s">
        <v>4774</v>
      </c>
      <c r="C447" t="s">
        <v>728</v>
      </c>
      <c r="D447" s="4" t="s">
        <v>4286</v>
      </c>
      <c r="E447" s="2" t="s">
        <v>3781</v>
      </c>
      <c r="F447" s="2" t="s">
        <v>3782</v>
      </c>
      <c r="G447" t="s">
        <v>3956</v>
      </c>
      <c r="H447" t="s">
        <v>4252</v>
      </c>
      <c r="J447" s="76" t="s">
        <v>3789</v>
      </c>
      <c r="K447" s="2" t="s">
        <v>799</v>
      </c>
      <c r="M447" t="s">
        <v>4775</v>
      </c>
      <c r="N447">
        <v>310</v>
      </c>
      <c r="O447">
        <v>662</v>
      </c>
      <c r="P447" t="s">
        <v>3873</v>
      </c>
      <c r="Q447">
        <v>56</v>
      </c>
      <c r="R447" s="4"/>
      <c r="S447" s="14"/>
    </row>
    <row r="448" spans="1:19" hidden="1" x14ac:dyDescent="0.25">
      <c r="A448" s="22"/>
      <c r="B448" t="s">
        <v>4776</v>
      </c>
      <c r="C448" t="s">
        <v>728</v>
      </c>
      <c r="D448" s="4" t="s">
        <v>4286</v>
      </c>
      <c r="E448" s="2" t="s">
        <v>3781</v>
      </c>
      <c r="F448" s="2" t="s">
        <v>3782</v>
      </c>
      <c r="G448" t="s">
        <v>3956</v>
      </c>
      <c r="H448" t="s">
        <v>4252</v>
      </c>
      <c r="J448" s="76" t="s">
        <v>3793</v>
      </c>
      <c r="K448" s="2" t="s">
        <v>799</v>
      </c>
      <c r="M448" t="s">
        <v>4777</v>
      </c>
      <c r="N448">
        <v>310</v>
      </c>
      <c r="O448">
        <v>663</v>
      </c>
      <c r="P448" t="s">
        <v>3873</v>
      </c>
      <c r="Q448">
        <v>56</v>
      </c>
      <c r="R448" s="4"/>
      <c r="S448" s="14"/>
    </row>
    <row r="449" spans="1:19" hidden="1" x14ac:dyDescent="0.25">
      <c r="A449" s="22"/>
      <c r="B449" t="s">
        <v>4778</v>
      </c>
      <c r="C449" t="s">
        <v>728</v>
      </c>
      <c r="D449" s="4" t="s">
        <v>4286</v>
      </c>
      <c r="E449" s="2" t="s">
        <v>3781</v>
      </c>
      <c r="F449" s="2" t="s">
        <v>3782</v>
      </c>
      <c r="G449" t="s">
        <v>3969</v>
      </c>
      <c r="H449" t="s">
        <v>4252</v>
      </c>
      <c r="I449">
        <v>0</v>
      </c>
      <c r="J449" s="76" t="s">
        <v>3796</v>
      </c>
      <c r="K449" s="2" t="s">
        <v>799</v>
      </c>
      <c r="M449" t="s">
        <v>4779</v>
      </c>
      <c r="N449">
        <v>330</v>
      </c>
      <c r="O449">
        <v>665</v>
      </c>
      <c r="P449" t="s">
        <v>3873</v>
      </c>
      <c r="Q449">
        <v>56</v>
      </c>
      <c r="R449" s="4"/>
      <c r="S449" s="14"/>
    </row>
    <row r="450" spans="1:19" hidden="1" x14ac:dyDescent="0.25">
      <c r="A450" s="22"/>
      <c r="B450" t="s">
        <v>4780</v>
      </c>
      <c r="C450" t="s">
        <v>728</v>
      </c>
      <c r="D450" s="4" t="s">
        <v>4286</v>
      </c>
      <c r="E450" s="2" t="s">
        <v>3781</v>
      </c>
      <c r="F450" s="2" t="s">
        <v>3782</v>
      </c>
      <c r="G450" t="s">
        <v>3969</v>
      </c>
      <c r="H450" t="s">
        <v>4252</v>
      </c>
      <c r="I450">
        <v>0</v>
      </c>
      <c r="J450" s="76" t="s">
        <v>3785</v>
      </c>
      <c r="K450" s="2" t="s">
        <v>799</v>
      </c>
      <c r="M450" t="s">
        <v>4781</v>
      </c>
      <c r="N450">
        <v>330</v>
      </c>
      <c r="O450">
        <v>666</v>
      </c>
      <c r="P450" t="s">
        <v>3873</v>
      </c>
      <c r="Q450">
        <v>56</v>
      </c>
      <c r="R450" s="4"/>
      <c r="S450" s="14"/>
    </row>
    <row r="451" spans="1:19" hidden="1" x14ac:dyDescent="0.25">
      <c r="A451" s="22"/>
      <c r="B451" t="s">
        <v>4782</v>
      </c>
      <c r="C451" t="s">
        <v>728</v>
      </c>
      <c r="D451" s="4" t="s">
        <v>4286</v>
      </c>
      <c r="E451" s="2" t="s">
        <v>3781</v>
      </c>
      <c r="F451" s="2" t="s">
        <v>3782</v>
      </c>
      <c r="G451" t="s">
        <v>3969</v>
      </c>
      <c r="H451" t="s">
        <v>4252</v>
      </c>
      <c r="J451" s="76" t="s">
        <v>3789</v>
      </c>
      <c r="K451" s="2" t="s">
        <v>799</v>
      </c>
      <c r="M451" t="s">
        <v>4783</v>
      </c>
      <c r="N451">
        <v>330</v>
      </c>
      <c r="O451">
        <v>668</v>
      </c>
      <c r="P451" t="s">
        <v>3873</v>
      </c>
      <c r="Q451">
        <v>56</v>
      </c>
      <c r="R451" s="4"/>
      <c r="S451" s="14"/>
    </row>
    <row r="452" spans="1:19" hidden="1" x14ac:dyDescent="0.25">
      <c r="A452" s="22"/>
      <c r="B452" t="s">
        <v>4784</v>
      </c>
      <c r="C452" t="s">
        <v>728</v>
      </c>
      <c r="D452" s="4" t="s">
        <v>4286</v>
      </c>
      <c r="E452" s="2" t="s">
        <v>3781</v>
      </c>
      <c r="F452" s="2" t="s">
        <v>3782</v>
      </c>
      <c r="G452" t="s">
        <v>3969</v>
      </c>
      <c r="H452" t="s">
        <v>4252</v>
      </c>
      <c r="J452" s="76" t="s">
        <v>3793</v>
      </c>
      <c r="K452" s="2" t="s">
        <v>799</v>
      </c>
      <c r="M452" t="s">
        <v>4785</v>
      </c>
      <c r="N452">
        <v>330</v>
      </c>
      <c r="O452">
        <v>669</v>
      </c>
      <c r="P452" t="s">
        <v>3873</v>
      </c>
      <c r="Q452">
        <v>56</v>
      </c>
      <c r="R452" s="4"/>
      <c r="S452" s="14"/>
    </row>
    <row r="453" spans="1:19" hidden="1" x14ac:dyDescent="0.25">
      <c r="A453" s="22"/>
      <c r="B453" t="s">
        <v>4786</v>
      </c>
      <c r="C453" t="s">
        <v>728</v>
      </c>
      <c r="D453" s="4" t="s">
        <v>4286</v>
      </c>
      <c r="E453" s="2" t="s">
        <v>3781</v>
      </c>
      <c r="F453" s="2" t="s">
        <v>3782</v>
      </c>
      <c r="G453" t="s">
        <v>3982</v>
      </c>
      <c r="H453" t="s">
        <v>4252</v>
      </c>
      <c r="I453">
        <v>0</v>
      </c>
      <c r="J453" s="76" t="s">
        <v>3796</v>
      </c>
      <c r="K453" s="2" t="s">
        <v>799</v>
      </c>
      <c r="M453" t="s">
        <v>4787</v>
      </c>
      <c r="N453">
        <v>330</v>
      </c>
      <c r="O453">
        <v>671</v>
      </c>
      <c r="P453" t="s">
        <v>3873</v>
      </c>
      <c r="Q453">
        <v>56</v>
      </c>
      <c r="R453" s="4"/>
      <c r="S453" s="14"/>
    </row>
    <row r="454" spans="1:19" hidden="1" x14ac:dyDescent="0.25">
      <c r="A454" s="22"/>
      <c r="B454" t="s">
        <v>4788</v>
      </c>
      <c r="C454" t="s">
        <v>728</v>
      </c>
      <c r="D454" s="4" t="s">
        <v>4286</v>
      </c>
      <c r="E454" s="2" t="s">
        <v>3781</v>
      </c>
      <c r="F454" s="2" t="s">
        <v>3782</v>
      </c>
      <c r="G454" t="s">
        <v>3982</v>
      </c>
      <c r="H454" t="s">
        <v>4252</v>
      </c>
      <c r="I454">
        <v>0</v>
      </c>
      <c r="J454" s="76" t="s">
        <v>3785</v>
      </c>
      <c r="K454" s="2" t="s">
        <v>799</v>
      </c>
      <c r="M454" t="s">
        <v>4789</v>
      </c>
      <c r="N454">
        <v>330</v>
      </c>
      <c r="O454">
        <v>672</v>
      </c>
      <c r="P454" t="s">
        <v>3873</v>
      </c>
      <c r="Q454">
        <v>56</v>
      </c>
      <c r="R454" s="4"/>
      <c r="S454" s="14"/>
    </row>
    <row r="455" spans="1:19" hidden="1" x14ac:dyDescent="0.25">
      <c r="A455" s="22"/>
      <c r="B455" t="s">
        <v>4790</v>
      </c>
      <c r="C455" t="s">
        <v>728</v>
      </c>
      <c r="D455" s="4" t="s">
        <v>4286</v>
      </c>
      <c r="E455" s="2" t="s">
        <v>3781</v>
      </c>
      <c r="F455" s="2" t="s">
        <v>3782</v>
      </c>
      <c r="G455" t="s">
        <v>3982</v>
      </c>
      <c r="H455" t="s">
        <v>4252</v>
      </c>
      <c r="J455" s="76" t="s">
        <v>3789</v>
      </c>
      <c r="K455" s="2" t="s">
        <v>799</v>
      </c>
      <c r="M455" t="s">
        <v>4791</v>
      </c>
      <c r="N455">
        <v>330</v>
      </c>
      <c r="O455">
        <v>674</v>
      </c>
      <c r="P455" t="s">
        <v>3873</v>
      </c>
      <c r="Q455">
        <v>56</v>
      </c>
      <c r="R455" s="4"/>
      <c r="S455" s="14"/>
    </row>
    <row r="456" spans="1:19" hidden="1" x14ac:dyDescent="0.25">
      <c r="A456" s="22"/>
      <c r="B456" t="s">
        <v>4792</v>
      </c>
      <c r="C456" t="s">
        <v>728</v>
      </c>
      <c r="D456" s="4" t="s">
        <v>4286</v>
      </c>
      <c r="E456" s="2" t="s">
        <v>3781</v>
      </c>
      <c r="F456" s="2" t="s">
        <v>3782</v>
      </c>
      <c r="G456" t="s">
        <v>3982</v>
      </c>
      <c r="H456" t="s">
        <v>4252</v>
      </c>
      <c r="J456" s="76" t="s">
        <v>3793</v>
      </c>
      <c r="K456" s="2" t="s">
        <v>799</v>
      </c>
      <c r="M456" t="s">
        <v>4793</v>
      </c>
      <c r="N456">
        <v>330</v>
      </c>
      <c r="O456">
        <v>675</v>
      </c>
      <c r="P456" t="s">
        <v>3873</v>
      </c>
      <c r="Q456">
        <v>56</v>
      </c>
      <c r="R456" s="4"/>
      <c r="S456" s="14"/>
    </row>
    <row r="457" spans="1:19" hidden="1" x14ac:dyDescent="0.25">
      <c r="A457" s="22"/>
      <c r="B457" t="s">
        <v>4794</v>
      </c>
      <c r="C457" t="s">
        <v>728</v>
      </c>
      <c r="D457" s="4" t="s">
        <v>4286</v>
      </c>
      <c r="E457" s="2" t="s">
        <v>3781</v>
      </c>
      <c r="F457" s="2" t="s">
        <v>3782</v>
      </c>
      <c r="G457" t="s">
        <v>3995</v>
      </c>
      <c r="H457" t="s">
        <v>4252</v>
      </c>
      <c r="I457">
        <v>0</v>
      </c>
      <c r="J457" s="76" t="s">
        <v>3796</v>
      </c>
      <c r="K457" s="2" t="s">
        <v>799</v>
      </c>
      <c r="M457" t="s">
        <v>4795</v>
      </c>
      <c r="N457">
        <v>350</v>
      </c>
      <c r="O457">
        <v>677</v>
      </c>
      <c r="P457" t="s">
        <v>3873</v>
      </c>
      <c r="Q457">
        <v>56</v>
      </c>
      <c r="R457" s="4"/>
      <c r="S457" s="14"/>
    </row>
    <row r="458" spans="1:19" hidden="1" x14ac:dyDescent="0.25">
      <c r="A458" s="22"/>
      <c r="B458" t="s">
        <v>4796</v>
      </c>
      <c r="C458" t="s">
        <v>728</v>
      </c>
      <c r="D458" s="4" t="s">
        <v>4286</v>
      </c>
      <c r="E458" s="2" t="s">
        <v>3781</v>
      </c>
      <c r="F458" s="2" t="s">
        <v>3782</v>
      </c>
      <c r="G458" t="s">
        <v>3995</v>
      </c>
      <c r="H458" t="s">
        <v>4252</v>
      </c>
      <c r="I458">
        <v>0</v>
      </c>
      <c r="J458" s="76" t="s">
        <v>3785</v>
      </c>
      <c r="K458" s="2" t="s">
        <v>799</v>
      </c>
      <c r="M458" t="s">
        <v>4797</v>
      </c>
      <c r="N458">
        <v>350</v>
      </c>
      <c r="O458">
        <v>678</v>
      </c>
      <c r="P458" t="s">
        <v>3873</v>
      </c>
      <c r="Q458">
        <v>56</v>
      </c>
      <c r="R458" s="4"/>
      <c r="S458" s="14"/>
    </row>
    <row r="459" spans="1:19" hidden="1" x14ac:dyDescent="0.25">
      <c r="A459" s="22"/>
      <c r="B459" t="s">
        <v>4798</v>
      </c>
      <c r="C459" t="s">
        <v>728</v>
      </c>
      <c r="D459" s="4" t="s">
        <v>4286</v>
      </c>
      <c r="E459" s="2" t="s">
        <v>3781</v>
      </c>
      <c r="F459" s="2" t="s">
        <v>3782</v>
      </c>
      <c r="G459" t="s">
        <v>3995</v>
      </c>
      <c r="H459" t="s">
        <v>4252</v>
      </c>
      <c r="J459" s="76" t="s">
        <v>3789</v>
      </c>
      <c r="K459" s="2" t="s">
        <v>799</v>
      </c>
      <c r="M459" t="s">
        <v>4799</v>
      </c>
      <c r="N459">
        <v>350</v>
      </c>
      <c r="O459">
        <v>680</v>
      </c>
      <c r="P459" t="s">
        <v>3873</v>
      </c>
      <c r="Q459">
        <v>56</v>
      </c>
      <c r="R459" s="4"/>
      <c r="S459" s="14"/>
    </row>
    <row r="460" spans="1:19" hidden="1" x14ac:dyDescent="0.25">
      <c r="A460" s="22"/>
      <c r="B460" t="s">
        <v>4800</v>
      </c>
      <c r="C460" t="s">
        <v>728</v>
      </c>
      <c r="D460" s="4" t="s">
        <v>4286</v>
      </c>
      <c r="E460" s="2" t="s">
        <v>3781</v>
      </c>
      <c r="F460" s="2" t="s">
        <v>3782</v>
      </c>
      <c r="G460" t="s">
        <v>3995</v>
      </c>
      <c r="H460" t="s">
        <v>4252</v>
      </c>
      <c r="J460" s="76" t="s">
        <v>3793</v>
      </c>
      <c r="K460" s="2" t="s">
        <v>799</v>
      </c>
      <c r="M460" t="s">
        <v>4801</v>
      </c>
      <c r="N460">
        <v>350</v>
      </c>
      <c r="O460">
        <v>681</v>
      </c>
      <c r="P460" t="s">
        <v>3873</v>
      </c>
      <c r="Q460">
        <v>56</v>
      </c>
      <c r="R460" s="4"/>
      <c r="S460" s="14"/>
    </row>
    <row r="461" spans="1:19" hidden="1" x14ac:dyDescent="0.25">
      <c r="A461" s="22"/>
      <c r="B461" t="s">
        <v>4802</v>
      </c>
      <c r="C461" t="s">
        <v>728</v>
      </c>
      <c r="D461" s="4" t="s">
        <v>4286</v>
      </c>
      <c r="E461" s="2" t="s">
        <v>3781</v>
      </c>
      <c r="F461" s="2" t="s">
        <v>3782</v>
      </c>
      <c r="G461" t="s">
        <v>4008</v>
      </c>
      <c r="H461" t="s">
        <v>4252</v>
      </c>
      <c r="I461">
        <v>0</v>
      </c>
      <c r="J461" s="76" t="s">
        <v>3796</v>
      </c>
      <c r="K461" s="2" t="s">
        <v>799</v>
      </c>
      <c r="M461" t="s">
        <v>4803</v>
      </c>
      <c r="N461">
        <v>350</v>
      </c>
      <c r="O461">
        <v>683</v>
      </c>
      <c r="P461" t="s">
        <v>3873</v>
      </c>
      <c r="Q461">
        <v>56</v>
      </c>
      <c r="R461" s="4"/>
      <c r="S461" s="14"/>
    </row>
    <row r="462" spans="1:19" hidden="1" x14ac:dyDescent="0.25">
      <c r="A462" s="22"/>
      <c r="B462" t="s">
        <v>4804</v>
      </c>
      <c r="C462" t="s">
        <v>728</v>
      </c>
      <c r="D462" s="4" t="s">
        <v>4286</v>
      </c>
      <c r="E462" s="2" t="s">
        <v>3781</v>
      </c>
      <c r="F462" s="2" t="s">
        <v>3782</v>
      </c>
      <c r="G462" t="s">
        <v>4008</v>
      </c>
      <c r="H462" t="s">
        <v>4252</v>
      </c>
      <c r="I462">
        <v>0</v>
      </c>
      <c r="J462" s="76" t="s">
        <v>3785</v>
      </c>
      <c r="K462" s="2" t="s">
        <v>799</v>
      </c>
      <c r="M462" t="s">
        <v>4805</v>
      </c>
      <c r="N462">
        <v>350</v>
      </c>
      <c r="O462">
        <v>684</v>
      </c>
      <c r="P462" t="s">
        <v>3873</v>
      </c>
      <c r="Q462">
        <v>56</v>
      </c>
      <c r="R462" s="4"/>
      <c r="S462" s="14"/>
    </row>
    <row r="463" spans="1:19" hidden="1" x14ac:dyDescent="0.25">
      <c r="A463" s="22"/>
      <c r="B463" t="s">
        <v>4806</v>
      </c>
      <c r="C463" t="s">
        <v>728</v>
      </c>
      <c r="D463" s="4" t="s">
        <v>4286</v>
      </c>
      <c r="E463" s="2" t="s">
        <v>3781</v>
      </c>
      <c r="F463" s="2" t="s">
        <v>3782</v>
      </c>
      <c r="G463" t="s">
        <v>4008</v>
      </c>
      <c r="H463" t="s">
        <v>4252</v>
      </c>
      <c r="J463" s="76" t="s">
        <v>3789</v>
      </c>
      <c r="K463" s="2" t="s">
        <v>799</v>
      </c>
      <c r="M463" t="s">
        <v>4807</v>
      </c>
      <c r="N463">
        <v>350</v>
      </c>
      <c r="O463">
        <v>686</v>
      </c>
      <c r="P463" t="s">
        <v>3873</v>
      </c>
      <c r="Q463">
        <v>56</v>
      </c>
      <c r="R463" s="4"/>
      <c r="S463" s="14"/>
    </row>
    <row r="464" spans="1:19" hidden="1" x14ac:dyDescent="0.25">
      <c r="A464" s="22"/>
      <c r="B464" t="s">
        <v>4808</v>
      </c>
      <c r="C464" t="s">
        <v>728</v>
      </c>
      <c r="D464" s="4" t="s">
        <v>4286</v>
      </c>
      <c r="E464" s="2" t="s">
        <v>3781</v>
      </c>
      <c r="F464" s="2" t="s">
        <v>3782</v>
      </c>
      <c r="G464" t="s">
        <v>4008</v>
      </c>
      <c r="H464" t="s">
        <v>4252</v>
      </c>
      <c r="J464" s="76" t="s">
        <v>3793</v>
      </c>
      <c r="K464" s="2" t="s">
        <v>799</v>
      </c>
      <c r="M464" t="s">
        <v>4809</v>
      </c>
      <c r="N464">
        <v>350</v>
      </c>
      <c r="O464">
        <v>687</v>
      </c>
      <c r="P464" t="s">
        <v>3873</v>
      </c>
      <c r="Q464">
        <v>56</v>
      </c>
      <c r="R464" s="4"/>
      <c r="S464" s="14"/>
    </row>
    <row r="465" spans="1:19" hidden="1" x14ac:dyDescent="0.25">
      <c r="A465" s="22"/>
      <c r="B465" t="s">
        <v>4810</v>
      </c>
      <c r="C465" t="s">
        <v>4811</v>
      </c>
      <c r="D465" s="76" t="s">
        <v>3916</v>
      </c>
      <c r="E465" s="2" t="s">
        <v>3781</v>
      </c>
      <c r="F465" s="2" t="s">
        <v>3782</v>
      </c>
      <c r="G465" t="s">
        <v>3808</v>
      </c>
      <c r="H465" t="s">
        <v>4252</v>
      </c>
      <c r="I465">
        <v>0</v>
      </c>
      <c r="J465" s="76" t="s">
        <v>3796</v>
      </c>
      <c r="K465" s="2" t="s">
        <v>799</v>
      </c>
      <c r="M465" t="s">
        <v>4812</v>
      </c>
      <c r="N465">
        <v>280</v>
      </c>
      <c r="O465">
        <v>689</v>
      </c>
      <c r="P465" t="s">
        <v>3873</v>
      </c>
      <c r="Q465">
        <v>56</v>
      </c>
      <c r="R465" s="4"/>
      <c r="S465" s="14"/>
    </row>
    <row r="466" spans="1:19" hidden="1" x14ac:dyDescent="0.25">
      <c r="A466" s="22"/>
      <c r="B466" t="s">
        <v>4813</v>
      </c>
      <c r="C466" t="s">
        <v>4811</v>
      </c>
      <c r="D466" s="76" t="s">
        <v>3916</v>
      </c>
      <c r="E466" s="2" t="s">
        <v>3781</v>
      </c>
      <c r="F466" s="2" t="s">
        <v>3782</v>
      </c>
      <c r="G466" t="s">
        <v>3808</v>
      </c>
      <c r="H466" t="s">
        <v>4252</v>
      </c>
      <c r="I466">
        <v>0</v>
      </c>
      <c r="J466" s="76" t="s">
        <v>3785</v>
      </c>
      <c r="K466" s="2" t="s">
        <v>799</v>
      </c>
      <c r="M466" t="s">
        <v>4814</v>
      </c>
      <c r="N466">
        <v>280</v>
      </c>
      <c r="O466">
        <v>690</v>
      </c>
      <c r="P466" t="s">
        <v>3873</v>
      </c>
      <c r="Q466">
        <v>56</v>
      </c>
      <c r="R466" s="4"/>
      <c r="S466" s="14"/>
    </row>
    <row r="467" spans="1:19" hidden="1" x14ac:dyDescent="0.25">
      <c r="A467" s="22"/>
      <c r="B467" t="s">
        <v>4815</v>
      </c>
      <c r="C467" t="s">
        <v>4811</v>
      </c>
      <c r="D467" s="76" t="s">
        <v>3916</v>
      </c>
      <c r="E467" s="2" t="s">
        <v>3781</v>
      </c>
      <c r="F467" s="2" t="s">
        <v>3782</v>
      </c>
      <c r="G467" t="s">
        <v>3808</v>
      </c>
      <c r="H467" t="s">
        <v>4252</v>
      </c>
      <c r="J467" s="76" t="s">
        <v>3789</v>
      </c>
      <c r="K467" s="2" t="s">
        <v>799</v>
      </c>
      <c r="M467" t="s">
        <v>4816</v>
      </c>
      <c r="N467">
        <v>280</v>
      </c>
      <c r="O467">
        <v>692</v>
      </c>
      <c r="P467" t="s">
        <v>3873</v>
      </c>
      <c r="Q467">
        <v>56</v>
      </c>
      <c r="R467" s="4"/>
      <c r="S467" s="14"/>
    </row>
    <row r="468" spans="1:19" hidden="1" x14ac:dyDescent="0.25">
      <c r="A468" s="22"/>
      <c r="B468" t="s">
        <v>4817</v>
      </c>
      <c r="C468" t="s">
        <v>4811</v>
      </c>
      <c r="D468" s="76" t="s">
        <v>3916</v>
      </c>
      <c r="E468" s="2" t="s">
        <v>3781</v>
      </c>
      <c r="F468" s="2" t="s">
        <v>3782</v>
      </c>
      <c r="G468" t="s">
        <v>3808</v>
      </c>
      <c r="H468" t="s">
        <v>4252</v>
      </c>
      <c r="J468" s="76" t="s">
        <v>3793</v>
      </c>
      <c r="K468" s="2" t="s">
        <v>799</v>
      </c>
      <c r="M468" t="s">
        <v>4818</v>
      </c>
      <c r="N468">
        <v>280</v>
      </c>
      <c r="O468">
        <v>693</v>
      </c>
      <c r="P468" t="s">
        <v>3873</v>
      </c>
      <c r="Q468">
        <v>56</v>
      </c>
      <c r="R468" s="4"/>
      <c r="S468" s="14"/>
    </row>
    <row r="469" spans="1:19" hidden="1" x14ac:dyDescent="0.25">
      <c r="A469" s="22"/>
      <c r="B469" t="s">
        <v>4819</v>
      </c>
      <c r="C469" t="s">
        <v>4811</v>
      </c>
      <c r="D469" s="76" t="s">
        <v>3916</v>
      </c>
      <c r="E469" s="2" t="s">
        <v>3781</v>
      </c>
      <c r="F469" s="2" t="s">
        <v>3782</v>
      </c>
      <c r="G469" t="s">
        <v>3930</v>
      </c>
      <c r="H469" t="s">
        <v>4252</v>
      </c>
      <c r="I469">
        <v>0</v>
      </c>
      <c r="J469" s="76" t="s">
        <v>3796</v>
      </c>
      <c r="K469" s="2" t="s">
        <v>799</v>
      </c>
      <c r="M469" t="s">
        <v>4820</v>
      </c>
      <c r="N469">
        <v>290</v>
      </c>
      <c r="O469">
        <v>695</v>
      </c>
      <c r="P469" t="s">
        <v>3873</v>
      </c>
      <c r="Q469">
        <v>56</v>
      </c>
      <c r="R469" s="4"/>
      <c r="S469" s="14"/>
    </row>
    <row r="470" spans="1:19" hidden="1" x14ac:dyDescent="0.25">
      <c r="A470" s="22"/>
      <c r="B470" t="s">
        <v>4821</v>
      </c>
      <c r="C470" t="s">
        <v>4811</v>
      </c>
      <c r="D470" s="76" t="s">
        <v>3916</v>
      </c>
      <c r="E470" s="2" t="s">
        <v>3781</v>
      </c>
      <c r="F470" s="2" t="s">
        <v>3782</v>
      </c>
      <c r="G470" t="s">
        <v>3930</v>
      </c>
      <c r="H470" t="s">
        <v>4252</v>
      </c>
      <c r="I470">
        <v>0</v>
      </c>
      <c r="J470" s="76" t="s">
        <v>3785</v>
      </c>
      <c r="K470" s="2" t="s">
        <v>799</v>
      </c>
      <c r="M470" t="s">
        <v>4822</v>
      </c>
      <c r="N470">
        <v>290</v>
      </c>
      <c r="O470">
        <v>696</v>
      </c>
      <c r="P470" t="s">
        <v>3873</v>
      </c>
      <c r="Q470">
        <v>56</v>
      </c>
      <c r="R470" s="4"/>
      <c r="S470" s="14"/>
    </row>
    <row r="471" spans="1:19" hidden="1" x14ac:dyDescent="0.25">
      <c r="A471" s="22"/>
      <c r="B471" t="s">
        <v>4823</v>
      </c>
      <c r="C471" t="s">
        <v>4811</v>
      </c>
      <c r="D471" s="76" t="s">
        <v>3916</v>
      </c>
      <c r="E471" s="2" t="s">
        <v>3781</v>
      </c>
      <c r="F471" s="2" t="s">
        <v>3782</v>
      </c>
      <c r="G471" t="s">
        <v>3930</v>
      </c>
      <c r="H471" t="s">
        <v>4252</v>
      </c>
      <c r="J471" s="76" t="s">
        <v>3789</v>
      </c>
      <c r="K471" s="2" t="s">
        <v>799</v>
      </c>
      <c r="M471" t="s">
        <v>4824</v>
      </c>
      <c r="N471">
        <v>290</v>
      </c>
      <c r="O471">
        <v>698</v>
      </c>
      <c r="P471" t="s">
        <v>3873</v>
      </c>
      <c r="Q471">
        <v>56</v>
      </c>
      <c r="R471" s="4"/>
      <c r="S471" s="14"/>
    </row>
    <row r="472" spans="1:19" hidden="1" x14ac:dyDescent="0.25">
      <c r="A472" s="22"/>
      <c r="B472" t="s">
        <v>4825</v>
      </c>
      <c r="C472" t="s">
        <v>4811</v>
      </c>
      <c r="D472" s="76" t="s">
        <v>3916</v>
      </c>
      <c r="E472" s="2" t="s">
        <v>3781</v>
      </c>
      <c r="F472" s="2" t="s">
        <v>3782</v>
      </c>
      <c r="G472" t="s">
        <v>3930</v>
      </c>
      <c r="H472" t="s">
        <v>4252</v>
      </c>
      <c r="J472" s="76" t="s">
        <v>3793</v>
      </c>
      <c r="K472" s="2" t="s">
        <v>799</v>
      </c>
      <c r="M472" t="s">
        <v>4826</v>
      </c>
      <c r="N472">
        <v>290</v>
      </c>
      <c r="O472">
        <v>699</v>
      </c>
      <c r="P472" t="s">
        <v>3873</v>
      </c>
      <c r="Q472">
        <v>56</v>
      </c>
      <c r="R472" s="4"/>
      <c r="S472" s="14"/>
    </row>
    <row r="473" spans="1:19" hidden="1" x14ac:dyDescent="0.25">
      <c r="A473" s="22"/>
      <c r="B473" t="s">
        <v>4827</v>
      </c>
      <c r="C473" t="s">
        <v>4811</v>
      </c>
      <c r="D473" s="76" t="s">
        <v>3916</v>
      </c>
      <c r="E473" s="2" t="s">
        <v>3781</v>
      </c>
      <c r="F473" s="2" t="s">
        <v>3782</v>
      </c>
      <c r="G473" t="s">
        <v>3943</v>
      </c>
      <c r="H473" t="s">
        <v>4252</v>
      </c>
      <c r="I473">
        <v>0</v>
      </c>
      <c r="J473" s="76" t="s">
        <v>3796</v>
      </c>
      <c r="K473" s="2" t="s">
        <v>799</v>
      </c>
      <c r="M473" t="s">
        <v>4828</v>
      </c>
      <c r="N473">
        <v>310</v>
      </c>
      <c r="O473">
        <v>701</v>
      </c>
      <c r="P473" t="s">
        <v>3873</v>
      </c>
      <c r="Q473">
        <v>56</v>
      </c>
      <c r="R473" s="4"/>
      <c r="S473" s="14"/>
    </row>
    <row r="474" spans="1:19" hidden="1" x14ac:dyDescent="0.25">
      <c r="A474" s="22"/>
      <c r="B474" t="s">
        <v>4829</v>
      </c>
      <c r="C474" t="s">
        <v>4811</v>
      </c>
      <c r="D474" s="76" t="s">
        <v>3916</v>
      </c>
      <c r="E474" s="2" t="s">
        <v>3781</v>
      </c>
      <c r="F474" s="2" t="s">
        <v>3782</v>
      </c>
      <c r="G474" t="s">
        <v>3943</v>
      </c>
      <c r="H474" t="s">
        <v>4252</v>
      </c>
      <c r="I474">
        <v>0</v>
      </c>
      <c r="J474" s="76" t="s">
        <v>3785</v>
      </c>
      <c r="K474" s="2" t="s">
        <v>799</v>
      </c>
      <c r="M474" t="s">
        <v>4830</v>
      </c>
      <c r="N474">
        <v>310</v>
      </c>
      <c r="O474">
        <v>702</v>
      </c>
      <c r="P474" t="s">
        <v>3873</v>
      </c>
      <c r="Q474">
        <v>56</v>
      </c>
      <c r="R474" s="4"/>
      <c r="S474" s="14"/>
    </row>
    <row r="475" spans="1:19" hidden="1" x14ac:dyDescent="0.25">
      <c r="A475" s="22"/>
      <c r="B475" t="s">
        <v>4831</v>
      </c>
      <c r="C475" t="s">
        <v>4811</v>
      </c>
      <c r="D475" s="76" t="s">
        <v>3916</v>
      </c>
      <c r="E475" s="2" t="s">
        <v>3781</v>
      </c>
      <c r="F475" s="2" t="s">
        <v>3782</v>
      </c>
      <c r="G475" t="s">
        <v>3943</v>
      </c>
      <c r="H475" t="s">
        <v>4252</v>
      </c>
      <c r="J475" s="76" t="s">
        <v>3789</v>
      </c>
      <c r="K475" s="2" t="s">
        <v>799</v>
      </c>
      <c r="M475" t="s">
        <v>4832</v>
      </c>
      <c r="N475">
        <v>310</v>
      </c>
      <c r="O475">
        <v>704</v>
      </c>
      <c r="P475" t="s">
        <v>3873</v>
      </c>
      <c r="Q475">
        <v>56</v>
      </c>
      <c r="R475" s="4"/>
      <c r="S475" s="14"/>
    </row>
    <row r="476" spans="1:19" hidden="1" x14ac:dyDescent="0.25">
      <c r="A476" s="22"/>
      <c r="B476" t="s">
        <v>4833</v>
      </c>
      <c r="C476" t="s">
        <v>4811</v>
      </c>
      <c r="D476" s="76" t="s">
        <v>3916</v>
      </c>
      <c r="E476" s="2" t="s">
        <v>3781</v>
      </c>
      <c r="F476" s="2" t="s">
        <v>3782</v>
      </c>
      <c r="G476" t="s">
        <v>3943</v>
      </c>
      <c r="H476" t="s">
        <v>4252</v>
      </c>
      <c r="J476" s="76" t="s">
        <v>3793</v>
      </c>
      <c r="K476" s="2" t="s">
        <v>799</v>
      </c>
      <c r="M476" t="s">
        <v>4834</v>
      </c>
      <c r="N476">
        <v>310</v>
      </c>
      <c r="O476">
        <v>705</v>
      </c>
      <c r="P476" t="s">
        <v>3873</v>
      </c>
      <c r="Q476">
        <v>56</v>
      </c>
      <c r="R476" s="4"/>
      <c r="S476" s="14"/>
    </row>
    <row r="477" spans="1:19" hidden="1" x14ac:dyDescent="0.25">
      <c r="A477" s="22"/>
      <c r="B477" t="s">
        <v>4835</v>
      </c>
      <c r="C477" t="s">
        <v>4811</v>
      </c>
      <c r="D477" s="76" t="s">
        <v>3916</v>
      </c>
      <c r="E477" s="2" t="s">
        <v>3781</v>
      </c>
      <c r="F477" s="2" t="s">
        <v>3782</v>
      </c>
      <c r="G477" t="s">
        <v>3956</v>
      </c>
      <c r="H477" t="s">
        <v>4252</v>
      </c>
      <c r="I477">
        <v>0</v>
      </c>
      <c r="J477" s="76" t="s">
        <v>3796</v>
      </c>
      <c r="K477" s="2" t="s">
        <v>799</v>
      </c>
      <c r="M477" t="s">
        <v>4836</v>
      </c>
      <c r="N477">
        <v>300</v>
      </c>
      <c r="O477">
        <v>707</v>
      </c>
      <c r="P477" t="s">
        <v>3873</v>
      </c>
      <c r="Q477">
        <v>56</v>
      </c>
      <c r="R477" s="4"/>
      <c r="S477" s="14"/>
    </row>
    <row r="478" spans="1:19" hidden="1" x14ac:dyDescent="0.25">
      <c r="A478" s="22"/>
      <c r="B478" t="s">
        <v>4837</v>
      </c>
      <c r="C478" t="s">
        <v>4811</v>
      </c>
      <c r="D478" s="76" t="s">
        <v>3916</v>
      </c>
      <c r="E478" s="2" t="s">
        <v>3781</v>
      </c>
      <c r="F478" s="2" t="s">
        <v>3782</v>
      </c>
      <c r="G478" t="s">
        <v>3956</v>
      </c>
      <c r="H478" t="s">
        <v>4252</v>
      </c>
      <c r="I478">
        <v>0</v>
      </c>
      <c r="J478" s="76" t="s">
        <v>3785</v>
      </c>
      <c r="K478" s="2" t="s">
        <v>799</v>
      </c>
      <c r="M478" t="s">
        <v>4838</v>
      </c>
      <c r="N478">
        <v>300</v>
      </c>
      <c r="O478">
        <v>708</v>
      </c>
      <c r="P478" t="s">
        <v>3873</v>
      </c>
      <c r="Q478">
        <v>56</v>
      </c>
      <c r="R478" s="4"/>
      <c r="S478" s="14"/>
    </row>
    <row r="479" spans="1:19" hidden="1" x14ac:dyDescent="0.25">
      <c r="A479" s="22"/>
      <c r="B479" t="s">
        <v>4839</v>
      </c>
      <c r="C479" t="s">
        <v>4811</v>
      </c>
      <c r="D479" s="76" t="s">
        <v>3916</v>
      </c>
      <c r="E479" s="2" t="s">
        <v>3781</v>
      </c>
      <c r="F479" s="2" t="s">
        <v>3782</v>
      </c>
      <c r="G479" t="s">
        <v>3956</v>
      </c>
      <c r="H479" t="s">
        <v>4252</v>
      </c>
      <c r="J479" s="76" t="s">
        <v>3789</v>
      </c>
      <c r="K479" s="2" t="s">
        <v>799</v>
      </c>
      <c r="M479" t="s">
        <v>4840</v>
      </c>
      <c r="N479">
        <v>300</v>
      </c>
      <c r="O479">
        <v>710</v>
      </c>
      <c r="P479" t="s">
        <v>3873</v>
      </c>
      <c r="Q479">
        <v>56</v>
      </c>
      <c r="R479" s="4"/>
      <c r="S479" s="14"/>
    </row>
    <row r="480" spans="1:19" hidden="1" x14ac:dyDescent="0.25">
      <c r="A480" s="22"/>
      <c r="B480" t="s">
        <v>4841</v>
      </c>
      <c r="C480" t="s">
        <v>4811</v>
      </c>
      <c r="D480" s="76" t="s">
        <v>3916</v>
      </c>
      <c r="E480" s="2" t="s">
        <v>3781</v>
      </c>
      <c r="F480" s="2" t="s">
        <v>3782</v>
      </c>
      <c r="G480" t="s">
        <v>3956</v>
      </c>
      <c r="H480" t="s">
        <v>4252</v>
      </c>
      <c r="J480" s="76" t="s">
        <v>3793</v>
      </c>
      <c r="K480" s="2" t="s">
        <v>799</v>
      </c>
      <c r="M480" t="s">
        <v>4842</v>
      </c>
      <c r="N480">
        <v>300</v>
      </c>
      <c r="O480">
        <v>711</v>
      </c>
      <c r="P480" t="s">
        <v>3873</v>
      </c>
      <c r="Q480">
        <v>56</v>
      </c>
      <c r="R480" s="4"/>
      <c r="S480" s="14"/>
    </row>
    <row r="481" spans="1:19" hidden="1" x14ac:dyDescent="0.25">
      <c r="A481" s="22"/>
      <c r="B481" t="s">
        <v>4843</v>
      </c>
      <c r="C481" t="s">
        <v>4811</v>
      </c>
      <c r="D481" s="76" t="s">
        <v>3916</v>
      </c>
      <c r="E481" s="2" t="s">
        <v>3781</v>
      </c>
      <c r="F481" s="2" t="s">
        <v>3782</v>
      </c>
      <c r="G481" t="s">
        <v>3969</v>
      </c>
      <c r="H481" t="s">
        <v>4252</v>
      </c>
      <c r="I481">
        <v>0</v>
      </c>
      <c r="J481" s="76" t="s">
        <v>3796</v>
      </c>
      <c r="K481" s="2" t="s">
        <v>799</v>
      </c>
      <c r="M481" t="s">
        <v>4844</v>
      </c>
      <c r="N481">
        <v>320</v>
      </c>
      <c r="O481">
        <v>713</v>
      </c>
      <c r="P481" t="s">
        <v>3873</v>
      </c>
      <c r="Q481">
        <v>56</v>
      </c>
      <c r="R481" s="4"/>
      <c r="S481" s="14"/>
    </row>
    <row r="482" spans="1:19" hidden="1" x14ac:dyDescent="0.25">
      <c r="A482" s="22"/>
      <c r="B482" t="s">
        <v>4845</v>
      </c>
      <c r="C482" t="s">
        <v>4811</v>
      </c>
      <c r="D482" s="76" t="s">
        <v>3916</v>
      </c>
      <c r="E482" s="2" t="s">
        <v>3781</v>
      </c>
      <c r="F482" s="2" t="s">
        <v>3782</v>
      </c>
      <c r="G482" t="s">
        <v>3969</v>
      </c>
      <c r="H482" t="s">
        <v>4252</v>
      </c>
      <c r="I482">
        <v>0</v>
      </c>
      <c r="J482" s="76" t="s">
        <v>3785</v>
      </c>
      <c r="K482" s="2" t="s">
        <v>799</v>
      </c>
      <c r="M482" t="s">
        <v>4846</v>
      </c>
      <c r="N482">
        <v>320</v>
      </c>
      <c r="O482">
        <v>714</v>
      </c>
      <c r="P482" t="s">
        <v>3873</v>
      </c>
      <c r="Q482">
        <v>56</v>
      </c>
      <c r="R482" s="4"/>
      <c r="S482" s="14"/>
    </row>
    <row r="483" spans="1:19" hidden="1" x14ac:dyDescent="0.25">
      <c r="A483" s="22"/>
      <c r="B483" t="s">
        <v>4847</v>
      </c>
      <c r="C483" t="s">
        <v>4811</v>
      </c>
      <c r="D483" s="76" t="s">
        <v>3916</v>
      </c>
      <c r="E483" s="2" t="s">
        <v>3781</v>
      </c>
      <c r="F483" s="2" t="s">
        <v>3782</v>
      </c>
      <c r="G483" t="s">
        <v>3969</v>
      </c>
      <c r="H483" t="s">
        <v>4252</v>
      </c>
      <c r="J483" s="76" t="s">
        <v>3789</v>
      </c>
      <c r="K483" s="2" t="s">
        <v>799</v>
      </c>
      <c r="M483" t="s">
        <v>4848</v>
      </c>
      <c r="N483">
        <v>320</v>
      </c>
      <c r="O483">
        <v>716</v>
      </c>
      <c r="P483" t="s">
        <v>3873</v>
      </c>
      <c r="Q483">
        <v>56</v>
      </c>
      <c r="R483" s="4"/>
      <c r="S483" s="14"/>
    </row>
    <row r="484" spans="1:19" hidden="1" x14ac:dyDescent="0.25">
      <c r="A484" s="22"/>
      <c r="B484" t="s">
        <v>4849</v>
      </c>
      <c r="C484" t="s">
        <v>4811</v>
      </c>
      <c r="D484" s="76" t="s">
        <v>3916</v>
      </c>
      <c r="E484" s="2" t="s">
        <v>3781</v>
      </c>
      <c r="F484" s="2" t="s">
        <v>3782</v>
      </c>
      <c r="G484" t="s">
        <v>3969</v>
      </c>
      <c r="H484" t="s">
        <v>4252</v>
      </c>
      <c r="J484" s="76" t="s">
        <v>3793</v>
      </c>
      <c r="K484" s="2" t="s">
        <v>799</v>
      </c>
      <c r="M484" t="s">
        <v>4850</v>
      </c>
      <c r="N484">
        <v>320</v>
      </c>
      <c r="O484">
        <v>717</v>
      </c>
      <c r="P484" t="s">
        <v>3873</v>
      </c>
      <c r="Q484">
        <v>56</v>
      </c>
      <c r="R484" s="4"/>
      <c r="S484" s="14"/>
    </row>
    <row r="485" spans="1:19" hidden="1" x14ac:dyDescent="0.25">
      <c r="A485" s="22"/>
      <c r="B485" t="s">
        <v>4851</v>
      </c>
      <c r="C485" t="s">
        <v>4811</v>
      </c>
      <c r="D485" s="76" t="s">
        <v>3916</v>
      </c>
      <c r="E485" s="2" t="s">
        <v>3781</v>
      </c>
      <c r="F485" s="2" t="s">
        <v>3782</v>
      </c>
      <c r="G485" t="s">
        <v>3982</v>
      </c>
      <c r="H485" t="s">
        <v>4252</v>
      </c>
      <c r="I485">
        <v>0</v>
      </c>
      <c r="J485" s="76" t="s">
        <v>3796</v>
      </c>
      <c r="K485" s="2" t="s">
        <v>799</v>
      </c>
      <c r="M485" t="s">
        <v>4852</v>
      </c>
      <c r="N485">
        <v>320</v>
      </c>
      <c r="O485">
        <v>719</v>
      </c>
      <c r="P485" t="s">
        <v>3873</v>
      </c>
      <c r="Q485">
        <v>56</v>
      </c>
      <c r="R485" s="4"/>
      <c r="S485" s="14"/>
    </row>
    <row r="486" spans="1:19" hidden="1" x14ac:dyDescent="0.25">
      <c r="A486" s="22"/>
      <c r="B486" t="s">
        <v>4853</v>
      </c>
      <c r="C486" t="s">
        <v>4811</v>
      </c>
      <c r="D486" s="76" t="s">
        <v>3916</v>
      </c>
      <c r="E486" s="2" t="s">
        <v>3781</v>
      </c>
      <c r="F486" s="2" t="s">
        <v>3782</v>
      </c>
      <c r="G486" t="s">
        <v>3982</v>
      </c>
      <c r="H486" t="s">
        <v>4252</v>
      </c>
      <c r="I486">
        <v>0</v>
      </c>
      <c r="J486" s="76" t="s">
        <v>3785</v>
      </c>
      <c r="K486" s="2" t="s">
        <v>799</v>
      </c>
      <c r="M486" t="s">
        <v>4854</v>
      </c>
      <c r="N486">
        <v>320</v>
      </c>
      <c r="O486">
        <v>720</v>
      </c>
      <c r="P486" t="s">
        <v>3873</v>
      </c>
      <c r="Q486">
        <v>56</v>
      </c>
      <c r="R486" s="4"/>
      <c r="S486" s="14"/>
    </row>
    <row r="487" spans="1:19" hidden="1" x14ac:dyDescent="0.25">
      <c r="A487" s="22"/>
      <c r="B487" t="s">
        <v>4855</v>
      </c>
      <c r="C487" t="s">
        <v>4811</v>
      </c>
      <c r="D487" s="76" t="s">
        <v>3916</v>
      </c>
      <c r="E487" s="2" t="s">
        <v>3781</v>
      </c>
      <c r="F487" s="2" t="s">
        <v>3782</v>
      </c>
      <c r="G487" t="s">
        <v>3982</v>
      </c>
      <c r="H487" t="s">
        <v>4252</v>
      </c>
      <c r="J487" s="76" t="s">
        <v>3789</v>
      </c>
      <c r="K487" s="2" t="s">
        <v>799</v>
      </c>
      <c r="M487" t="s">
        <v>4856</v>
      </c>
      <c r="N487">
        <v>320</v>
      </c>
      <c r="O487">
        <v>722</v>
      </c>
      <c r="P487" t="s">
        <v>3873</v>
      </c>
      <c r="Q487">
        <v>56</v>
      </c>
      <c r="R487" s="4"/>
      <c r="S487" s="14"/>
    </row>
    <row r="488" spans="1:19" hidden="1" x14ac:dyDescent="0.25">
      <c r="A488" s="22"/>
      <c r="B488" t="s">
        <v>4857</v>
      </c>
      <c r="C488" t="s">
        <v>4811</v>
      </c>
      <c r="D488" s="76" t="s">
        <v>3916</v>
      </c>
      <c r="E488" s="2" t="s">
        <v>3781</v>
      </c>
      <c r="F488" s="2" t="s">
        <v>3782</v>
      </c>
      <c r="G488" t="s">
        <v>3982</v>
      </c>
      <c r="H488" t="s">
        <v>4252</v>
      </c>
      <c r="J488" s="76" t="s">
        <v>3793</v>
      </c>
      <c r="K488" s="2" t="s">
        <v>799</v>
      </c>
      <c r="M488" t="s">
        <v>4858</v>
      </c>
      <c r="N488">
        <v>320</v>
      </c>
      <c r="O488">
        <v>723</v>
      </c>
      <c r="P488" t="s">
        <v>3873</v>
      </c>
      <c r="Q488">
        <v>56</v>
      </c>
      <c r="R488" s="4"/>
      <c r="S488" s="14"/>
    </row>
    <row r="489" spans="1:19" hidden="1" x14ac:dyDescent="0.25">
      <c r="A489" s="22"/>
      <c r="B489" t="s">
        <v>4859</v>
      </c>
      <c r="C489" t="s">
        <v>4811</v>
      </c>
      <c r="D489" s="76" t="s">
        <v>3916</v>
      </c>
      <c r="E489" s="2" t="s">
        <v>3781</v>
      </c>
      <c r="F489" s="2" t="s">
        <v>3782</v>
      </c>
      <c r="G489" t="s">
        <v>3995</v>
      </c>
      <c r="H489" t="s">
        <v>4252</v>
      </c>
      <c r="I489">
        <v>0</v>
      </c>
      <c r="J489" s="76" t="s">
        <v>3796</v>
      </c>
      <c r="K489" s="2" t="s">
        <v>799</v>
      </c>
      <c r="M489" t="s">
        <v>4860</v>
      </c>
      <c r="N489">
        <v>350</v>
      </c>
      <c r="O489">
        <v>725</v>
      </c>
      <c r="P489" t="s">
        <v>3873</v>
      </c>
      <c r="Q489">
        <v>56</v>
      </c>
      <c r="R489" s="4"/>
      <c r="S489" s="14"/>
    </row>
    <row r="490" spans="1:19" hidden="1" x14ac:dyDescent="0.25">
      <c r="A490" s="22"/>
      <c r="B490" t="s">
        <v>4861</v>
      </c>
      <c r="C490" t="s">
        <v>4811</v>
      </c>
      <c r="D490" s="76" t="s">
        <v>3916</v>
      </c>
      <c r="E490" s="2" t="s">
        <v>3781</v>
      </c>
      <c r="F490" s="2" t="s">
        <v>3782</v>
      </c>
      <c r="G490" t="s">
        <v>3995</v>
      </c>
      <c r="H490" t="s">
        <v>4252</v>
      </c>
      <c r="I490">
        <v>0</v>
      </c>
      <c r="J490" s="76" t="s">
        <v>3785</v>
      </c>
      <c r="K490" s="2" t="s">
        <v>799</v>
      </c>
      <c r="M490" t="s">
        <v>4862</v>
      </c>
      <c r="N490">
        <v>350</v>
      </c>
      <c r="O490">
        <v>726</v>
      </c>
      <c r="P490" t="s">
        <v>3873</v>
      </c>
      <c r="Q490">
        <v>56</v>
      </c>
      <c r="R490" s="4"/>
      <c r="S490" s="14"/>
    </row>
    <row r="491" spans="1:19" hidden="1" x14ac:dyDescent="0.25">
      <c r="A491" s="22"/>
      <c r="B491" t="s">
        <v>4863</v>
      </c>
      <c r="C491" t="s">
        <v>4811</v>
      </c>
      <c r="D491" s="76" t="s">
        <v>3916</v>
      </c>
      <c r="E491" s="2" t="s">
        <v>3781</v>
      </c>
      <c r="F491" s="2" t="s">
        <v>3782</v>
      </c>
      <c r="G491" t="s">
        <v>3995</v>
      </c>
      <c r="H491" t="s">
        <v>4252</v>
      </c>
      <c r="J491" s="76" t="s">
        <v>3789</v>
      </c>
      <c r="K491" s="2" t="s">
        <v>799</v>
      </c>
      <c r="M491" t="s">
        <v>4864</v>
      </c>
      <c r="N491">
        <v>350</v>
      </c>
      <c r="O491">
        <v>728</v>
      </c>
      <c r="P491" t="s">
        <v>3873</v>
      </c>
      <c r="Q491">
        <v>56</v>
      </c>
      <c r="R491" s="4"/>
      <c r="S491" s="14"/>
    </row>
    <row r="492" spans="1:19" hidden="1" x14ac:dyDescent="0.25">
      <c r="A492" s="22"/>
      <c r="B492" t="s">
        <v>4865</v>
      </c>
      <c r="C492" t="s">
        <v>4811</v>
      </c>
      <c r="D492" s="76" t="s">
        <v>3916</v>
      </c>
      <c r="E492" s="2" t="s">
        <v>3781</v>
      </c>
      <c r="F492" s="2" t="s">
        <v>3782</v>
      </c>
      <c r="G492" t="s">
        <v>3995</v>
      </c>
      <c r="H492" t="s">
        <v>4252</v>
      </c>
      <c r="J492" s="76" t="s">
        <v>3793</v>
      </c>
      <c r="K492" s="2" t="s">
        <v>799</v>
      </c>
      <c r="M492" t="s">
        <v>4866</v>
      </c>
      <c r="N492">
        <v>350</v>
      </c>
      <c r="O492">
        <v>729</v>
      </c>
      <c r="P492" t="s">
        <v>3873</v>
      </c>
      <c r="Q492">
        <v>56</v>
      </c>
      <c r="R492" s="4"/>
      <c r="S492" s="14"/>
    </row>
    <row r="493" spans="1:19" hidden="1" x14ac:dyDescent="0.25">
      <c r="A493" s="22"/>
      <c r="B493" t="s">
        <v>4867</v>
      </c>
      <c r="C493" t="s">
        <v>4811</v>
      </c>
      <c r="D493" s="76" t="s">
        <v>3916</v>
      </c>
      <c r="E493" s="2" t="s">
        <v>3781</v>
      </c>
      <c r="F493" s="2" t="s">
        <v>3782</v>
      </c>
      <c r="G493" t="s">
        <v>4008</v>
      </c>
      <c r="H493" t="s">
        <v>4252</v>
      </c>
      <c r="I493">
        <v>0</v>
      </c>
      <c r="J493" s="76" t="s">
        <v>3785</v>
      </c>
      <c r="K493" s="2" t="s">
        <v>799</v>
      </c>
      <c r="M493" t="s">
        <v>4868</v>
      </c>
      <c r="N493">
        <v>350</v>
      </c>
      <c r="O493">
        <v>731</v>
      </c>
      <c r="P493" t="s">
        <v>3873</v>
      </c>
      <c r="Q493">
        <v>56</v>
      </c>
      <c r="R493" s="4"/>
      <c r="S493" s="14"/>
    </row>
    <row r="494" spans="1:19" hidden="1" x14ac:dyDescent="0.25">
      <c r="A494" s="22"/>
      <c r="B494" t="s">
        <v>4869</v>
      </c>
      <c r="C494" t="s">
        <v>4811</v>
      </c>
      <c r="D494" s="76" t="s">
        <v>3916</v>
      </c>
      <c r="E494" s="2" t="s">
        <v>3781</v>
      </c>
      <c r="F494" s="2" t="s">
        <v>3782</v>
      </c>
      <c r="G494" t="s">
        <v>4008</v>
      </c>
      <c r="H494" t="s">
        <v>4252</v>
      </c>
      <c r="J494" s="76" t="s">
        <v>3789</v>
      </c>
      <c r="K494" s="2" t="s">
        <v>799</v>
      </c>
      <c r="M494" t="s">
        <v>4870</v>
      </c>
      <c r="N494">
        <v>350</v>
      </c>
      <c r="O494">
        <v>733</v>
      </c>
      <c r="P494" t="s">
        <v>3873</v>
      </c>
      <c r="Q494">
        <v>56</v>
      </c>
      <c r="R494" s="4"/>
      <c r="S494" s="14"/>
    </row>
    <row r="495" spans="1:19" hidden="1" x14ac:dyDescent="0.25">
      <c r="A495" s="22"/>
      <c r="B495" t="s">
        <v>4871</v>
      </c>
      <c r="C495" t="s">
        <v>4811</v>
      </c>
      <c r="D495" s="76" t="s">
        <v>3916</v>
      </c>
      <c r="E495" s="2" t="s">
        <v>3781</v>
      </c>
      <c r="F495" s="2" t="s">
        <v>3782</v>
      </c>
      <c r="G495" t="s">
        <v>4008</v>
      </c>
      <c r="H495" t="s">
        <v>4252</v>
      </c>
      <c r="J495" s="76" t="s">
        <v>3793</v>
      </c>
      <c r="K495" s="2" t="s">
        <v>799</v>
      </c>
      <c r="M495" t="s">
        <v>4872</v>
      </c>
      <c r="N495">
        <v>350</v>
      </c>
      <c r="O495">
        <v>734</v>
      </c>
      <c r="P495" t="s">
        <v>3873</v>
      </c>
      <c r="Q495">
        <v>56</v>
      </c>
      <c r="R495" s="4"/>
      <c r="S495" s="14"/>
    </row>
    <row r="496" spans="1:19" hidden="1" x14ac:dyDescent="0.25">
      <c r="A496" s="22"/>
      <c r="B496" t="s">
        <v>4873</v>
      </c>
      <c r="C496" t="s">
        <v>4811</v>
      </c>
      <c r="D496" s="76" t="s">
        <v>3916</v>
      </c>
      <c r="E496" s="2" t="s">
        <v>3781</v>
      </c>
      <c r="F496" s="2" t="s">
        <v>3782</v>
      </c>
      <c r="G496" t="s">
        <v>4017</v>
      </c>
      <c r="H496" t="s">
        <v>4252</v>
      </c>
      <c r="I496">
        <v>0</v>
      </c>
      <c r="J496" s="76" t="s">
        <v>3796</v>
      </c>
      <c r="K496" s="2" t="s">
        <v>799</v>
      </c>
      <c r="M496" t="s">
        <v>4874</v>
      </c>
      <c r="N496">
        <v>405</v>
      </c>
      <c r="O496">
        <v>736</v>
      </c>
      <c r="P496" t="s">
        <v>4044</v>
      </c>
      <c r="Q496">
        <v>70</v>
      </c>
      <c r="R496" s="4"/>
      <c r="S496" s="14"/>
    </row>
    <row r="497" spans="1:19" hidden="1" x14ac:dyDescent="0.25">
      <c r="A497" s="22"/>
      <c r="B497" t="s">
        <v>4875</v>
      </c>
      <c r="C497" t="s">
        <v>4811</v>
      </c>
      <c r="D497" s="76" t="s">
        <v>3916</v>
      </c>
      <c r="E497" s="2" t="s">
        <v>3781</v>
      </c>
      <c r="F497" s="2" t="s">
        <v>3782</v>
      </c>
      <c r="G497" t="s">
        <v>4017</v>
      </c>
      <c r="H497" t="s">
        <v>4252</v>
      </c>
      <c r="I497">
        <v>0</v>
      </c>
      <c r="J497" s="76" t="s">
        <v>3785</v>
      </c>
      <c r="K497" s="2" t="s">
        <v>799</v>
      </c>
      <c r="M497" t="s">
        <v>4876</v>
      </c>
      <c r="N497">
        <v>405</v>
      </c>
      <c r="O497">
        <v>737</v>
      </c>
      <c r="P497" t="s">
        <v>4044</v>
      </c>
      <c r="Q497">
        <v>70</v>
      </c>
      <c r="R497" s="4"/>
      <c r="S497" s="14"/>
    </row>
    <row r="498" spans="1:19" hidden="1" x14ac:dyDescent="0.25">
      <c r="A498" s="22"/>
      <c r="B498" t="s">
        <v>4877</v>
      </c>
      <c r="C498" t="s">
        <v>4811</v>
      </c>
      <c r="D498" s="76" t="s">
        <v>3916</v>
      </c>
      <c r="E498" s="2" t="s">
        <v>3781</v>
      </c>
      <c r="F498" s="2" t="s">
        <v>3782</v>
      </c>
      <c r="G498" t="s">
        <v>4017</v>
      </c>
      <c r="H498" t="s">
        <v>4252</v>
      </c>
      <c r="J498" s="76" t="s">
        <v>3789</v>
      </c>
      <c r="K498" s="2" t="s">
        <v>799</v>
      </c>
      <c r="M498" t="s">
        <v>4878</v>
      </c>
      <c r="N498">
        <v>405</v>
      </c>
      <c r="O498">
        <v>739</v>
      </c>
      <c r="P498" t="s">
        <v>4044</v>
      </c>
      <c r="Q498">
        <v>70</v>
      </c>
      <c r="R498" s="4"/>
      <c r="S498" s="14"/>
    </row>
    <row r="499" spans="1:19" hidden="1" x14ac:dyDescent="0.25">
      <c r="A499" s="22"/>
      <c r="B499" t="s">
        <v>4879</v>
      </c>
      <c r="C499" t="s">
        <v>4811</v>
      </c>
      <c r="D499" s="76" t="s">
        <v>3916</v>
      </c>
      <c r="E499" s="2" t="s">
        <v>3781</v>
      </c>
      <c r="F499" s="2" t="s">
        <v>3782</v>
      </c>
      <c r="G499" t="s">
        <v>4017</v>
      </c>
      <c r="H499" t="s">
        <v>4252</v>
      </c>
      <c r="J499" s="76" t="s">
        <v>3793</v>
      </c>
      <c r="K499" s="2" t="s">
        <v>799</v>
      </c>
      <c r="M499" t="s">
        <v>4880</v>
      </c>
      <c r="N499">
        <v>405</v>
      </c>
      <c r="O499">
        <v>740</v>
      </c>
      <c r="P499" t="s">
        <v>4044</v>
      </c>
      <c r="Q499">
        <v>70</v>
      </c>
      <c r="R499" s="4"/>
      <c r="S499" s="14"/>
    </row>
    <row r="500" spans="1:19" hidden="1" x14ac:dyDescent="0.25">
      <c r="A500" s="22"/>
      <c r="B500" t="s">
        <v>4881</v>
      </c>
      <c r="C500" t="s">
        <v>4811</v>
      </c>
      <c r="D500" s="76" t="s">
        <v>3916</v>
      </c>
      <c r="E500" s="2" t="s">
        <v>3781</v>
      </c>
      <c r="F500" s="2" t="s">
        <v>3782</v>
      </c>
      <c r="G500" t="s">
        <v>3870</v>
      </c>
      <c r="H500" t="s">
        <v>4252</v>
      </c>
      <c r="I500">
        <v>0</v>
      </c>
      <c r="J500" s="76" t="s">
        <v>3785</v>
      </c>
      <c r="K500" s="2" t="s">
        <v>799</v>
      </c>
      <c r="M500" t="s">
        <v>4882</v>
      </c>
      <c r="N500">
        <v>405</v>
      </c>
      <c r="O500">
        <v>742</v>
      </c>
      <c r="P500" t="s">
        <v>4044</v>
      </c>
      <c r="Q500">
        <v>70</v>
      </c>
      <c r="R500" s="4"/>
      <c r="S500" s="14"/>
    </row>
    <row r="501" spans="1:19" hidden="1" x14ac:dyDescent="0.25">
      <c r="A501" s="22"/>
      <c r="B501" t="s">
        <v>4883</v>
      </c>
      <c r="C501" t="s">
        <v>4811</v>
      </c>
      <c r="D501" s="76" t="s">
        <v>3916</v>
      </c>
      <c r="E501" s="2" t="s">
        <v>3781</v>
      </c>
      <c r="F501" s="2" t="s">
        <v>3782</v>
      </c>
      <c r="G501" t="s">
        <v>3870</v>
      </c>
      <c r="H501" t="s">
        <v>4252</v>
      </c>
      <c r="J501" s="76" t="s">
        <v>3789</v>
      </c>
      <c r="K501" s="2" t="s">
        <v>799</v>
      </c>
      <c r="M501" t="s">
        <v>4884</v>
      </c>
      <c r="N501">
        <v>405</v>
      </c>
      <c r="O501">
        <v>744</v>
      </c>
      <c r="P501" t="s">
        <v>4044</v>
      </c>
      <c r="Q501">
        <v>70</v>
      </c>
      <c r="R501" s="4"/>
      <c r="S501" s="14"/>
    </row>
    <row r="502" spans="1:19" hidden="1" x14ac:dyDescent="0.25">
      <c r="A502" s="22"/>
      <c r="B502" t="s">
        <v>4885</v>
      </c>
      <c r="C502" t="s">
        <v>4811</v>
      </c>
      <c r="D502" s="76" t="s">
        <v>3916</v>
      </c>
      <c r="E502" s="2" t="s">
        <v>3781</v>
      </c>
      <c r="F502" s="2" t="s">
        <v>3782</v>
      </c>
      <c r="G502" t="s">
        <v>3870</v>
      </c>
      <c r="H502" t="s">
        <v>4252</v>
      </c>
      <c r="J502" s="76" t="s">
        <v>3793</v>
      </c>
      <c r="K502" s="2" t="s">
        <v>799</v>
      </c>
      <c r="M502" t="s">
        <v>4886</v>
      </c>
      <c r="N502">
        <v>405</v>
      </c>
      <c r="O502">
        <v>745</v>
      </c>
      <c r="P502" t="s">
        <v>4044</v>
      </c>
      <c r="Q502">
        <v>70</v>
      </c>
      <c r="R502" s="4"/>
      <c r="S502" s="14"/>
    </row>
    <row r="503" spans="1:19" hidden="1" x14ac:dyDescent="0.25">
      <c r="A503" s="22"/>
      <c r="B503" t="s">
        <v>4887</v>
      </c>
      <c r="C503" t="s">
        <v>4811</v>
      </c>
      <c r="D503" s="76" t="s">
        <v>3916</v>
      </c>
      <c r="E503" s="2" t="s">
        <v>3781</v>
      </c>
      <c r="F503" s="2" t="s">
        <v>3782</v>
      </c>
      <c r="G503" t="s">
        <v>4038</v>
      </c>
      <c r="H503" t="s">
        <v>4252</v>
      </c>
      <c r="I503">
        <v>0</v>
      </c>
      <c r="J503" s="76" t="s">
        <v>3785</v>
      </c>
      <c r="K503" s="2" t="s">
        <v>799</v>
      </c>
      <c r="M503" t="s">
        <v>4888</v>
      </c>
      <c r="N503">
        <v>425</v>
      </c>
      <c r="O503">
        <v>747</v>
      </c>
      <c r="P503" t="s">
        <v>4044</v>
      </c>
      <c r="Q503">
        <v>70</v>
      </c>
      <c r="R503" s="4"/>
      <c r="S503" s="14"/>
    </row>
    <row r="504" spans="1:19" hidden="1" x14ac:dyDescent="0.25">
      <c r="A504" s="22"/>
      <c r="B504" t="s">
        <v>4889</v>
      </c>
      <c r="C504" t="s">
        <v>4811</v>
      </c>
      <c r="D504" s="76" t="s">
        <v>3916</v>
      </c>
      <c r="E504" s="2" t="s">
        <v>3781</v>
      </c>
      <c r="F504" s="2" t="s">
        <v>3782</v>
      </c>
      <c r="G504" t="s">
        <v>4038</v>
      </c>
      <c r="H504" t="s">
        <v>4252</v>
      </c>
      <c r="J504" s="76" t="s">
        <v>3789</v>
      </c>
      <c r="K504" s="2" t="s">
        <v>799</v>
      </c>
      <c r="M504" t="s">
        <v>4890</v>
      </c>
      <c r="N504">
        <v>425</v>
      </c>
      <c r="O504">
        <v>749</v>
      </c>
      <c r="P504" t="s">
        <v>4044</v>
      </c>
      <c r="Q504">
        <v>70</v>
      </c>
      <c r="R504" s="4"/>
      <c r="S504" s="14"/>
    </row>
    <row r="505" spans="1:19" hidden="1" x14ac:dyDescent="0.25">
      <c r="A505" s="22"/>
      <c r="B505" t="s">
        <v>4891</v>
      </c>
      <c r="C505" t="s">
        <v>4811</v>
      </c>
      <c r="D505" s="76" t="s">
        <v>3916</v>
      </c>
      <c r="E505" s="2" t="s">
        <v>3781</v>
      </c>
      <c r="F505" s="2" t="s">
        <v>3782</v>
      </c>
      <c r="G505" t="s">
        <v>4038</v>
      </c>
      <c r="H505" t="s">
        <v>4252</v>
      </c>
      <c r="J505" s="76" t="s">
        <v>3793</v>
      </c>
      <c r="K505" s="2" t="s">
        <v>799</v>
      </c>
      <c r="M505" t="s">
        <v>4892</v>
      </c>
      <c r="N505">
        <v>425</v>
      </c>
      <c r="O505">
        <v>750</v>
      </c>
      <c r="P505" t="s">
        <v>4044</v>
      </c>
      <c r="Q505">
        <v>70</v>
      </c>
      <c r="R505" s="4"/>
      <c r="S505" s="14"/>
    </row>
    <row r="506" spans="1:19" hidden="1" x14ac:dyDescent="0.25">
      <c r="A506" s="22"/>
      <c r="B506" t="s">
        <v>4893</v>
      </c>
      <c r="C506" t="s">
        <v>4811</v>
      </c>
      <c r="D506" s="76" t="s">
        <v>3916</v>
      </c>
      <c r="E506" s="2" t="s">
        <v>3781</v>
      </c>
      <c r="F506" s="2" t="s">
        <v>3782</v>
      </c>
      <c r="G506" t="s">
        <v>3884</v>
      </c>
      <c r="H506" t="s">
        <v>4252</v>
      </c>
      <c r="I506">
        <v>0</v>
      </c>
      <c r="J506" s="76" t="s">
        <v>3785</v>
      </c>
      <c r="K506" s="2" t="s">
        <v>799</v>
      </c>
      <c r="M506" t="s">
        <v>4894</v>
      </c>
      <c r="N506">
        <v>425</v>
      </c>
      <c r="O506">
        <v>752</v>
      </c>
      <c r="P506" t="s">
        <v>4044</v>
      </c>
      <c r="Q506">
        <v>70</v>
      </c>
      <c r="R506" s="4"/>
      <c r="S506" s="14"/>
    </row>
    <row r="507" spans="1:19" hidden="1" x14ac:dyDescent="0.25">
      <c r="A507" s="22"/>
      <c r="B507" t="s">
        <v>4895</v>
      </c>
      <c r="C507" t="s">
        <v>4811</v>
      </c>
      <c r="D507" s="76" t="s">
        <v>3916</v>
      </c>
      <c r="E507" s="2" t="s">
        <v>3781</v>
      </c>
      <c r="F507" s="2" t="s">
        <v>3782</v>
      </c>
      <c r="G507" t="s">
        <v>3884</v>
      </c>
      <c r="H507" t="s">
        <v>4252</v>
      </c>
      <c r="J507" s="76" t="s">
        <v>3789</v>
      </c>
      <c r="K507" s="2" t="s">
        <v>799</v>
      </c>
      <c r="M507" t="s">
        <v>4896</v>
      </c>
      <c r="N507">
        <v>425</v>
      </c>
      <c r="O507">
        <v>754</v>
      </c>
      <c r="P507" t="s">
        <v>4044</v>
      </c>
      <c r="Q507">
        <v>70</v>
      </c>
      <c r="R507" s="4"/>
      <c r="S507" s="14"/>
    </row>
    <row r="508" spans="1:19" hidden="1" x14ac:dyDescent="0.25">
      <c r="A508" s="22"/>
      <c r="B508" t="s">
        <v>4897</v>
      </c>
      <c r="C508" t="s">
        <v>4811</v>
      </c>
      <c r="D508" s="76" t="s">
        <v>3916</v>
      </c>
      <c r="E508" s="2" t="s">
        <v>3781</v>
      </c>
      <c r="F508" s="2" t="s">
        <v>3782</v>
      </c>
      <c r="G508" t="s">
        <v>3884</v>
      </c>
      <c r="H508" t="s">
        <v>4252</v>
      </c>
      <c r="J508" s="76" t="s">
        <v>3793</v>
      </c>
      <c r="K508" s="2" t="s">
        <v>799</v>
      </c>
      <c r="M508" t="s">
        <v>4898</v>
      </c>
      <c r="N508">
        <v>425</v>
      </c>
      <c r="O508">
        <v>755</v>
      </c>
      <c r="P508" t="s">
        <v>4044</v>
      </c>
      <c r="Q508">
        <v>70</v>
      </c>
      <c r="R508" s="4"/>
      <c r="S508" s="14"/>
    </row>
    <row r="509" spans="1:19" hidden="1" x14ac:dyDescent="0.25">
      <c r="A509" s="22"/>
      <c r="B509" t="s">
        <v>4899</v>
      </c>
      <c r="C509" t="s">
        <v>728</v>
      </c>
      <c r="D509" s="76" t="s">
        <v>3916</v>
      </c>
      <c r="E509" s="2" t="s">
        <v>3781</v>
      </c>
      <c r="F509" s="2" t="s">
        <v>3782</v>
      </c>
      <c r="G509" t="s">
        <v>3995</v>
      </c>
      <c r="H509" t="s">
        <v>4252</v>
      </c>
      <c r="I509">
        <v>0</v>
      </c>
      <c r="J509" s="76" t="s">
        <v>3796</v>
      </c>
      <c r="K509" s="2" t="s">
        <v>799</v>
      </c>
      <c r="M509" t="s">
        <v>4900</v>
      </c>
      <c r="N509">
        <v>360</v>
      </c>
      <c r="O509">
        <v>757</v>
      </c>
      <c r="P509" t="s">
        <v>3873</v>
      </c>
      <c r="Q509">
        <v>56</v>
      </c>
      <c r="R509" s="4"/>
      <c r="S509" s="14"/>
    </row>
    <row r="510" spans="1:19" hidden="1" x14ac:dyDescent="0.25">
      <c r="A510" s="22"/>
      <c r="B510" t="s">
        <v>4901</v>
      </c>
      <c r="C510" t="s">
        <v>728</v>
      </c>
      <c r="D510" s="76" t="s">
        <v>3916</v>
      </c>
      <c r="E510" s="2" t="s">
        <v>3781</v>
      </c>
      <c r="F510" s="2" t="s">
        <v>3782</v>
      </c>
      <c r="G510" t="s">
        <v>3995</v>
      </c>
      <c r="H510" t="s">
        <v>4252</v>
      </c>
      <c r="I510">
        <v>0</v>
      </c>
      <c r="J510" s="76" t="s">
        <v>3785</v>
      </c>
      <c r="K510" s="2" t="s">
        <v>799</v>
      </c>
      <c r="M510" t="s">
        <v>4902</v>
      </c>
      <c r="N510">
        <v>360</v>
      </c>
      <c r="O510">
        <v>758</v>
      </c>
      <c r="P510" t="s">
        <v>3873</v>
      </c>
      <c r="Q510">
        <v>56</v>
      </c>
      <c r="R510" s="4"/>
      <c r="S510" s="14"/>
    </row>
    <row r="511" spans="1:19" hidden="1" x14ac:dyDescent="0.25">
      <c r="A511" s="22"/>
      <c r="B511" t="s">
        <v>4903</v>
      </c>
      <c r="C511" t="s">
        <v>728</v>
      </c>
      <c r="D511" s="76" t="s">
        <v>3916</v>
      </c>
      <c r="E511" s="2" t="s">
        <v>3781</v>
      </c>
      <c r="F511" s="2" t="s">
        <v>3782</v>
      </c>
      <c r="G511" t="s">
        <v>3995</v>
      </c>
      <c r="H511" t="s">
        <v>4252</v>
      </c>
      <c r="J511" s="76" t="s">
        <v>3789</v>
      </c>
      <c r="K511" s="2" t="s">
        <v>799</v>
      </c>
      <c r="M511" t="s">
        <v>4904</v>
      </c>
      <c r="N511">
        <v>360</v>
      </c>
      <c r="O511">
        <v>760</v>
      </c>
      <c r="P511" t="s">
        <v>3873</v>
      </c>
      <c r="Q511">
        <v>56</v>
      </c>
      <c r="R511" s="4"/>
      <c r="S511" s="14"/>
    </row>
    <row r="512" spans="1:19" hidden="1" x14ac:dyDescent="0.25">
      <c r="A512" s="22"/>
      <c r="B512" t="s">
        <v>4905</v>
      </c>
      <c r="C512" t="s">
        <v>728</v>
      </c>
      <c r="D512" s="76" t="s">
        <v>3916</v>
      </c>
      <c r="E512" s="2" t="s">
        <v>3781</v>
      </c>
      <c r="F512" s="2" t="s">
        <v>3782</v>
      </c>
      <c r="G512" t="s">
        <v>3995</v>
      </c>
      <c r="H512" t="s">
        <v>4252</v>
      </c>
      <c r="J512" s="76" t="s">
        <v>3793</v>
      </c>
      <c r="K512" s="2" t="s">
        <v>799</v>
      </c>
      <c r="M512" t="s">
        <v>4906</v>
      </c>
      <c r="N512">
        <v>360</v>
      </c>
      <c r="O512">
        <v>761</v>
      </c>
      <c r="P512" t="s">
        <v>3873</v>
      </c>
      <c r="Q512">
        <v>56</v>
      </c>
      <c r="R512" s="4"/>
      <c r="S512" s="14"/>
    </row>
    <row r="513" spans="1:19" hidden="1" x14ac:dyDescent="0.25">
      <c r="A513" s="22"/>
      <c r="B513" t="s">
        <v>4907</v>
      </c>
      <c r="C513" t="s">
        <v>728</v>
      </c>
      <c r="D513" s="76" t="s">
        <v>3916</v>
      </c>
      <c r="E513" s="2" t="s">
        <v>3781</v>
      </c>
      <c r="F513" s="2" t="s">
        <v>3782</v>
      </c>
      <c r="G513" t="s">
        <v>4008</v>
      </c>
      <c r="H513" t="s">
        <v>4252</v>
      </c>
      <c r="I513">
        <v>0</v>
      </c>
      <c r="J513" s="76" t="s">
        <v>3785</v>
      </c>
      <c r="K513" s="2" t="s">
        <v>799</v>
      </c>
      <c r="M513" t="s">
        <v>4908</v>
      </c>
      <c r="N513">
        <v>360</v>
      </c>
      <c r="O513">
        <v>763</v>
      </c>
      <c r="P513" t="s">
        <v>3873</v>
      </c>
      <c r="Q513">
        <v>56</v>
      </c>
      <c r="R513" s="4"/>
      <c r="S513" s="14"/>
    </row>
    <row r="514" spans="1:19" hidden="1" x14ac:dyDescent="0.25">
      <c r="A514" s="22"/>
      <c r="B514" t="s">
        <v>4909</v>
      </c>
      <c r="C514" t="s">
        <v>728</v>
      </c>
      <c r="D514" s="76" t="s">
        <v>3916</v>
      </c>
      <c r="E514" s="2" t="s">
        <v>3781</v>
      </c>
      <c r="F514" s="2" t="s">
        <v>3782</v>
      </c>
      <c r="G514" t="s">
        <v>4008</v>
      </c>
      <c r="H514" t="s">
        <v>4252</v>
      </c>
      <c r="J514" s="76" t="s">
        <v>3789</v>
      </c>
      <c r="K514" s="2" t="s">
        <v>799</v>
      </c>
      <c r="M514" t="s">
        <v>4910</v>
      </c>
      <c r="N514">
        <v>360</v>
      </c>
      <c r="O514">
        <v>765</v>
      </c>
      <c r="P514" t="s">
        <v>3873</v>
      </c>
      <c r="Q514">
        <v>56</v>
      </c>
      <c r="R514" s="4"/>
      <c r="S514" s="14"/>
    </row>
    <row r="515" spans="1:19" hidden="1" x14ac:dyDescent="0.25">
      <c r="A515" s="22"/>
      <c r="B515" t="s">
        <v>4911</v>
      </c>
      <c r="C515" t="s">
        <v>728</v>
      </c>
      <c r="D515" s="76" t="s">
        <v>3916</v>
      </c>
      <c r="E515" s="2" t="s">
        <v>3781</v>
      </c>
      <c r="F515" s="2" t="s">
        <v>3782</v>
      </c>
      <c r="G515" t="s">
        <v>4008</v>
      </c>
      <c r="H515" t="s">
        <v>4252</v>
      </c>
      <c r="J515" s="76" t="s">
        <v>3793</v>
      </c>
      <c r="K515" s="2" t="s">
        <v>799</v>
      </c>
      <c r="M515" t="s">
        <v>4912</v>
      </c>
      <c r="N515">
        <v>360</v>
      </c>
      <c r="O515">
        <v>766</v>
      </c>
      <c r="P515" t="s">
        <v>3873</v>
      </c>
      <c r="Q515">
        <v>56</v>
      </c>
      <c r="R515" s="4"/>
      <c r="S515" s="14"/>
    </row>
    <row r="516" spans="1:19" hidden="1" x14ac:dyDescent="0.25">
      <c r="A516" s="22"/>
      <c r="B516" t="s">
        <v>4913</v>
      </c>
      <c r="C516" t="s">
        <v>728</v>
      </c>
      <c r="D516" s="76" t="s">
        <v>3916</v>
      </c>
      <c r="E516" s="2" t="s">
        <v>3781</v>
      </c>
      <c r="F516" s="2" t="s">
        <v>3782</v>
      </c>
      <c r="G516" t="s">
        <v>4017</v>
      </c>
      <c r="H516" t="s">
        <v>4252</v>
      </c>
      <c r="I516">
        <v>0</v>
      </c>
      <c r="J516" s="76" t="s">
        <v>3796</v>
      </c>
      <c r="K516" s="2" t="s">
        <v>799</v>
      </c>
      <c r="M516" t="s">
        <v>4914</v>
      </c>
      <c r="N516">
        <v>415</v>
      </c>
      <c r="O516">
        <v>768</v>
      </c>
      <c r="P516" t="s">
        <v>4044</v>
      </c>
      <c r="Q516">
        <v>70</v>
      </c>
      <c r="R516" s="4"/>
      <c r="S516" s="14"/>
    </row>
    <row r="517" spans="1:19" hidden="1" x14ac:dyDescent="0.25">
      <c r="A517" s="22"/>
      <c r="B517" t="s">
        <v>4915</v>
      </c>
      <c r="C517" t="s">
        <v>728</v>
      </c>
      <c r="D517" s="76" t="s">
        <v>3916</v>
      </c>
      <c r="E517" s="2" t="s">
        <v>3781</v>
      </c>
      <c r="F517" s="2" t="s">
        <v>3782</v>
      </c>
      <c r="G517" t="s">
        <v>4017</v>
      </c>
      <c r="H517" t="s">
        <v>4252</v>
      </c>
      <c r="I517">
        <v>0</v>
      </c>
      <c r="J517" s="76" t="s">
        <v>3785</v>
      </c>
      <c r="K517" s="2" t="s">
        <v>799</v>
      </c>
      <c r="M517" t="s">
        <v>4916</v>
      </c>
      <c r="N517">
        <v>415</v>
      </c>
      <c r="O517">
        <v>769</v>
      </c>
      <c r="P517" t="s">
        <v>4044</v>
      </c>
      <c r="Q517">
        <v>70</v>
      </c>
      <c r="R517" s="4"/>
      <c r="S517" s="14"/>
    </row>
    <row r="518" spans="1:19" hidden="1" x14ac:dyDescent="0.25">
      <c r="A518" s="22"/>
      <c r="B518" t="s">
        <v>4917</v>
      </c>
      <c r="C518" t="s">
        <v>728</v>
      </c>
      <c r="D518" s="76" t="s">
        <v>3916</v>
      </c>
      <c r="E518" s="2" t="s">
        <v>3781</v>
      </c>
      <c r="F518" s="2" t="s">
        <v>3782</v>
      </c>
      <c r="G518" t="s">
        <v>4017</v>
      </c>
      <c r="H518" t="s">
        <v>4252</v>
      </c>
      <c r="J518" s="76" t="s">
        <v>3789</v>
      </c>
      <c r="K518" s="2" t="s">
        <v>799</v>
      </c>
      <c r="M518" t="s">
        <v>4918</v>
      </c>
      <c r="N518">
        <v>415</v>
      </c>
      <c r="O518">
        <v>771</v>
      </c>
      <c r="P518" t="s">
        <v>4044</v>
      </c>
      <c r="Q518">
        <v>70</v>
      </c>
      <c r="R518" s="4"/>
      <c r="S518" s="14"/>
    </row>
    <row r="519" spans="1:19" hidden="1" x14ac:dyDescent="0.25">
      <c r="A519" s="22"/>
      <c r="B519" t="s">
        <v>4919</v>
      </c>
      <c r="C519" t="s">
        <v>728</v>
      </c>
      <c r="D519" s="76" t="s">
        <v>3916</v>
      </c>
      <c r="E519" s="2" t="s">
        <v>3781</v>
      </c>
      <c r="F519" s="2" t="s">
        <v>3782</v>
      </c>
      <c r="G519" t="s">
        <v>4017</v>
      </c>
      <c r="H519" t="s">
        <v>4252</v>
      </c>
      <c r="J519" s="76" t="s">
        <v>3793</v>
      </c>
      <c r="K519" s="2" t="s">
        <v>799</v>
      </c>
      <c r="M519" t="s">
        <v>4920</v>
      </c>
      <c r="N519">
        <v>415</v>
      </c>
      <c r="O519">
        <v>772</v>
      </c>
      <c r="P519" t="s">
        <v>4044</v>
      </c>
      <c r="Q519">
        <v>70</v>
      </c>
      <c r="R519" s="4"/>
      <c r="S519" s="14"/>
    </row>
    <row r="520" spans="1:19" hidden="1" x14ac:dyDescent="0.25">
      <c r="A520" s="22"/>
      <c r="B520" t="s">
        <v>4921</v>
      </c>
      <c r="C520" t="s">
        <v>728</v>
      </c>
      <c r="D520" s="76" t="s">
        <v>3916</v>
      </c>
      <c r="E520" s="2" t="s">
        <v>3781</v>
      </c>
      <c r="F520" s="2" t="s">
        <v>3782</v>
      </c>
      <c r="G520" t="s">
        <v>3870</v>
      </c>
      <c r="H520" t="s">
        <v>4252</v>
      </c>
      <c r="I520">
        <v>0</v>
      </c>
      <c r="J520" s="76" t="s">
        <v>3785</v>
      </c>
      <c r="K520" s="2" t="s">
        <v>799</v>
      </c>
      <c r="M520" t="s">
        <v>4922</v>
      </c>
      <c r="N520">
        <v>415</v>
      </c>
      <c r="O520">
        <v>774</v>
      </c>
      <c r="P520" t="s">
        <v>4044</v>
      </c>
      <c r="Q520">
        <v>70</v>
      </c>
      <c r="R520" s="4"/>
      <c r="S520" s="14"/>
    </row>
    <row r="521" spans="1:19" hidden="1" x14ac:dyDescent="0.25">
      <c r="A521" s="22"/>
      <c r="B521" t="s">
        <v>4923</v>
      </c>
      <c r="C521" t="s">
        <v>728</v>
      </c>
      <c r="D521" s="76" t="s">
        <v>3916</v>
      </c>
      <c r="E521" s="2" t="s">
        <v>3781</v>
      </c>
      <c r="F521" s="2" t="s">
        <v>3782</v>
      </c>
      <c r="G521" t="s">
        <v>3870</v>
      </c>
      <c r="H521" t="s">
        <v>4252</v>
      </c>
      <c r="J521" s="76" t="s">
        <v>3789</v>
      </c>
      <c r="K521" s="2" t="s">
        <v>799</v>
      </c>
      <c r="M521" t="s">
        <v>4924</v>
      </c>
      <c r="N521">
        <v>415</v>
      </c>
      <c r="O521">
        <v>776</v>
      </c>
      <c r="P521" t="s">
        <v>4044</v>
      </c>
      <c r="Q521">
        <v>70</v>
      </c>
      <c r="R521" s="4"/>
      <c r="S521" s="14"/>
    </row>
    <row r="522" spans="1:19" hidden="1" x14ac:dyDescent="0.25">
      <c r="A522" s="22"/>
      <c r="B522" t="s">
        <v>4925</v>
      </c>
      <c r="C522" t="s">
        <v>728</v>
      </c>
      <c r="D522" s="76" t="s">
        <v>3916</v>
      </c>
      <c r="E522" s="2" t="s">
        <v>3781</v>
      </c>
      <c r="F522" s="2" t="s">
        <v>3782</v>
      </c>
      <c r="G522" t="s">
        <v>3870</v>
      </c>
      <c r="H522" t="s">
        <v>4252</v>
      </c>
      <c r="J522" s="76" t="s">
        <v>3793</v>
      </c>
      <c r="K522" s="2" t="s">
        <v>799</v>
      </c>
      <c r="M522" t="s">
        <v>4926</v>
      </c>
      <c r="N522">
        <v>415</v>
      </c>
      <c r="O522">
        <v>777</v>
      </c>
      <c r="P522" t="s">
        <v>4044</v>
      </c>
      <c r="Q522">
        <v>70</v>
      </c>
      <c r="R522" s="4"/>
      <c r="S522" s="14"/>
    </row>
    <row r="523" spans="1:19" hidden="1" x14ac:dyDescent="0.25">
      <c r="A523" s="22"/>
      <c r="B523" t="s">
        <v>4927</v>
      </c>
      <c r="C523" t="s">
        <v>728</v>
      </c>
      <c r="D523" s="76" t="s">
        <v>3916</v>
      </c>
      <c r="E523" s="2" t="s">
        <v>3781</v>
      </c>
      <c r="F523" s="2" t="s">
        <v>3782</v>
      </c>
      <c r="G523" t="s">
        <v>4038</v>
      </c>
      <c r="H523" t="s">
        <v>4252</v>
      </c>
      <c r="I523">
        <v>0</v>
      </c>
      <c r="J523" s="76" t="s">
        <v>3785</v>
      </c>
      <c r="K523" s="2" t="s">
        <v>799</v>
      </c>
      <c r="M523" t="s">
        <v>4928</v>
      </c>
      <c r="N523">
        <v>435</v>
      </c>
      <c r="O523">
        <v>779</v>
      </c>
      <c r="P523" t="s">
        <v>4044</v>
      </c>
      <c r="Q523">
        <v>70</v>
      </c>
      <c r="R523" s="4"/>
      <c r="S523" s="14"/>
    </row>
    <row r="524" spans="1:19" hidden="1" x14ac:dyDescent="0.25">
      <c r="A524" s="22"/>
      <c r="B524" t="s">
        <v>4929</v>
      </c>
      <c r="C524" t="s">
        <v>728</v>
      </c>
      <c r="D524" s="76" t="s">
        <v>3916</v>
      </c>
      <c r="E524" s="2" t="s">
        <v>3781</v>
      </c>
      <c r="F524" s="2" t="s">
        <v>3782</v>
      </c>
      <c r="G524" t="s">
        <v>4038</v>
      </c>
      <c r="H524" t="s">
        <v>4252</v>
      </c>
      <c r="J524" s="76" t="s">
        <v>3789</v>
      </c>
      <c r="K524" s="2" t="s">
        <v>799</v>
      </c>
      <c r="M524" t="s">
        <v>4930</v>
      </c>
      <c r="N524">
        <v>435</v>
      </c>
      <c r="O524">
        <v>781</v>
      </c>
      <c r="P524" t="s">
        <v>4044</v>
      </c>
      <c r="Q524">
        <v>70</v>
      </c>
      <c r="R524" s="4"/>
      <c r="S524" s="14"/>
    </row>
    <row r="525" spans="1:19" hidden="1" x14ac:dyDescent="0.25">
      <c r="A525" s="22"/>
      <c r="B525" t="s">
        <v>4931</v>
      </c>
      <c r="C525" t="s">
        <v>728</v>
      </c>
      <c r="D525" s="76" t="s">
        <v>3916</v>
      </c>
      <c r="E525" s="2" t="s">
        <v>3781</v>
      </c>
      <c r="F525" s="2" t="s">
        <v>3782</v>
      </c>
      <c r="G525" t="s">
        <v>4038</v>
      </c>
      <c r="H525" t="s">
        <v>4252</v>
      </c>
      <c r="J525" s="76" t="s">
        <v>3793</v>
      </c>
      <c r="K525" s="2" t="s">
        <v>799</v>
      </c>
      <c r="M525" t="s">
        <v>4932</v>
      </c>
      <c r="N525">
        <v>435</v>
      </c>
      <c r="O525">
        <v>782</v>
      </c>
      <c r="P525" t="s">
        <v>4044</v>
      </c>
      <c r="Q525">
        <v>70</v>
      </c>
      <c r="R525" s="4"/>
      <c r="S525" s="14"/>
    </row>
    <row r="526" spans="1:19" hidden="1" x14ac:dyDescent="0.25">
      <c r="A526" s="22"/>
      <c r="B526" t="s">
        <v>4933</v>
      </c>
      <c r="C526" t="s">
        <v>728</v>
      </c>
      <c r="D526" s="76" t="s">
        <v>3916</v>
      </c>
      <c r="E526" s="2" t="s">
        <v>3781</v>
      </c>
      <c r="F526" s="2" t="s">
        <v>3782</v>
      </c>
      <c r="G526" t="s">
        <v>3884</v>
      </c>
      <c r="H526" t="s">
        <v>4252</v>
      </c>
      <c r="I526">
        <v>0</v>
      </c>
      <c r="J526" s="76" t="s">
        <v>3785</v>
      </c>
      <c r="K526" s="2" t="s">
        <v>799</v>
      </c>
      <c r="M526" t="s">
        <v>4934</v>
      </c>
      <c r="N526">
        <v>435</v>
      </c>
      <c r="O526">
        <v>784</v>
      </c>
      <c r="P526" t="s">
        <v>4044</v>
      </c>
      <c r="Q526">
        <v>70</v>
      </c>
      <c r="R526" s="4"/>
      <c r="S526" s="14"/>
    </row>
    <row r="527" spans="1:19" hidden="1" x14ac:dyDescent="0.25">
      <c r="A527" s="22"/>
      <c r="B527" t="s">
        <v>4935</v>
      </c>
      <c r="C527" t="s">
        <v>728</v>
      </c>
      <c r="D527" s="76" t="s">
        <v>3916</v>
      </c>
      <c r="E527" s="2" t="s">
        <v>3781</v>
      </c>
      <c r="F527" s="2" t="s">
        <v>3782</v>
      </c>
      <c r="G527" t="s">
        <v>3884</v>
      </c>
      <c r="H527" t="s">
        <v>4252</v>
      </c>
      <c r="J527" s="76" t="s">
        <v>3789</v>
      </c>
      <c r="K527" s="2" t="s">
        <v>799</v>
      </c>
      <c r="M527" t="s">
        <v>4936</v>
      </c>
      <c r="N527">
        <v>435</v>
      </c>
      <c r="O527">
        <v>786</v>
      </c>
      <c r="P527" t="s">
        <v>4044</v>
      </c>
      <c r="Q527">
        <v>70</v>
      </c>
      <c r="R527" s="4"/>
      <c r="S527" s="14"/>
    </row>
    <row r="528" spans="1:19" hidden="1" x14ac:dyDescent="0.25">
      <c r="A528" s="22"/>
      <c r="B528" t="s">
        <v>4937</v>
      </c>
      <c r="C528" t="s">
        <v>728</v>
      </c>
      <c r="D528" s="76" t="s">
        <v>3916</v>
      </c>
      <c r="E528" s="2" t="s">
        <v>3781</v>
      </c>
      <c r="F528" s="2" t="s">
        <v>3782</v>
      </c>
      <c r="G528" t="s">
        <v>3884</v>
      </c>
      <c r="H528" t="s">
        <v>4252</v>
      </c>
      <c r="J528" s="76" t="s">
        <v>3793</v>
      </c>
      <c r="K528" s="2" t="s">
        <v>799</v>
      </c>
      <c r="M528" t="s">
        <v>4938</v>
      </c>
      <c r="N528">
        <v>435</v>
      </c>
      <c r="O528">
        <v>787</v>
      </c>
      <c r="P528" t="s">
        <v>4044</v>
      </c>
      <c r="Q528">
        <v>70</v>
      </c>
      <c r="R528" s="4"/>
      <c r="S528" s="14"/>
    </row>
    <row r="529" spans="1:19" hidden="1" x14ac:dyDescent="0.25">
      <c r="A529" s="22"/>
      <c r="B529" t="s">
        <v>4939</v>
      </c>
      <c r="C529" t="s">
        <v>4940</v>
      </c>
      <c r="D529" s="76" t="s">
        <v>3916</v>
      </c>
      <c r="E529" s="2" t="s">
        <v>3781</v>
      </c>
      <c r="F529" s="2" t="s">
        <v>3782</v>
      </c>
      <c r="G529" t="s">
        <v>3943</v>
      </c>
      <c r="H529" t="s">
        <v>4252</v>
      </c>
      <c r="I529">
        <v>0</v>
      </c>
      <c r="J529" s="76" t="s">
        <v>3796</v>
      </c>
      <c r="K529" s="2" t="s">
        <v>799</v>
      </c>
      <c r="M529" t="s">
        <v>4941</v>
      </c>
      <c r="N529">
        <v>350</v>
      </c>
      <c r="O529">
        <v>789</v>
      </c>
      <c r="P529" t="s">
        <v>3873</v>
      </c>
      <c r="Q529">
        <v>56</v>
      </c>
      <c r="R529" s="4"/>
      <c r="S529" s="14"/>
    </row>
    <row r="530" spans="1:19" hidden="1" x14ac:dyDescent="0.25">
      <c r="A530" s="22"/>
      <c r="B530" t="s">
        <v>4942</v>
      </c>
      <c r="C530" t="s">
        <v>4940</v>
      </c>
      <c r="D530" s="76" t="s">
        <v>3916</v>
      </c>
      <c r="E530" s="2" t="s">
        <v>3781</v>
      </c>
      <c r="F530" s="2" t="s">
        <v>3782</v>
      </c>
      <c r="G530" t="s">
        <v>3943</v>
      </c>
      <c r="H530" t="s">
        <v>4252</v>
      </c>
      <c r="I530">
        <v>0</v>
      </c>
      <c r="J530" s="76" t="s">
        <v>3785</v>
      </c>
      <c r="K530" s="2" t="s">
        <v>799</v>
      </c>
      <c r="M530" t="s">
        <v>4943</v>
      </c>
      <c r="N530">
        <v>350</v>
      </c>
      <c r="O530">
        <v>790</v>
      </c>
      <c r="P530" t="s">
        <v>3873</v>
      </c>
      <c r="Q530">
        <v>56</v>
      </c>
      <c r="R530" s="4"/>
      <c r="S530" s="14"/>
    </row>
    <row r="531" spans="1:19" hidden="1" x14ac:dyDescent="0.25">
      <c r="A531" s="22"/>
      <c r="B531" t="s">
        <v>4944</v>
      </c>
      <c r="C531" t="s">
        <v>4940</v>
      </c>
      <c r="D531" s="76" t="s">
        <v>3916</v>
      </c>
      <c r="E531" s="2" t="s">
        <v>3781</v>
      </c>
      <c r="F531" s="2" t="s">
        <v>3782</v>
      </c>
      <c r="G531" t="s">
        <v>3943</v>
      </c>
      <c r="H531" t="s">
        <v>4252</v>
      </c>
      <c r="J531" s="76" t="s">
        <v>3789</v>
      </c>
      <c r="K531" s="2" t="s">
        <v>799</v>
      </c>
      <c r="M531" t="s">
        <v>4945</v>
      </c>
      <c r="N531">
        <v>350</v>
      </c>
      <c r="O531">
        <v>792</v>
      </c>
      <c r="P531" t="s">
        <v>3873</v>
      </c>
      <c r="Q531">
        <v>56</v>
      </c>
      <c r="R531" s="4"/>
      <c r="S531" s="14"/>
    </row>
    <row r="532" spans="1:19" hidden="1" x14ac:dyDescent="0.25">
      <c r="A532" s="22"/>
      <c r="B532" t="s">
        <v>4946</v>
      </c>
      <c r="C532" t="s">
        <v>4940</v>
      </c>
      <c r="D532" s="76" t="s">
        <v>3916</v>
      </c>
      <c r="E532" s="2" t="s">
        <v>3781</v>
      </c>
      <c r="F532" s="2" t="s">
        <v>3782</v>
      </c>
      <c r="G532" t="s">
        <v>3943</v>
      </c>
      <c r="H532" t="s">
        <v>4252</v>
      </c>
      <c r="J532" s="76" t="s">
        <v>3793</v>
      </c>
      <c r="K532" s="2" t="s">
        <v>799</v>
      </c>
      <c r="M532" t="s">
        <v>4947</v>
      </c>
      <c r="N532">
        <v>350</v>
      </c>
      <c r="O532">
        <v>793</v>
      </c>
      <c r="P532" t="s">
        <v>3873</v>
      </c>
      <c r="Q532">
        <v>56</v>
      </c>
      <c r="R532" s="4"/>
      <c r="S532" s="14"/>
    </row>
    <row r="533" spans="1:19" hidden="1" x14ac:dyDescent="0.25">
      <c r="A533" s="22"/>
      <c r="B533" t="s">
        <v>4948</v>
      </c>
      <c r="C533" t="s">
        <v>4940</v>
      </c>
      <c r="D533" s="76" t="s">
        <v>3916</v>
      </c>
      <c r="E533" s="2" t="s">
        <v>3781</v>
      </c>
      <c r="F533" s="2" t="s">
        <v>3782</v>
      </c>
      <c r="G533" t="s">
        <v>3956</v>
      </c>
      <c r="H533" t="s">
        <v>4252</v>
      </c>
      <c r="I533">
        <v>0</v>
      </c>
      <c r="J533" s="76" t="s">
        <v>3796</v>
      </c>
      <c r="K533" s="2" t="s">
        <v>799</v>
      </c>
      <c r="M533" t="s">
        <v>4949</v>
      </c>
      <c r="N533">
        <v>350</v>
      </c>
      <c r="O533">
        <v>795</v>
      </c>
      <c r="P533" t="s">
        <v>3873</v>
      </c>
      <c r="Q533">
        <v>56</v>
      </c>
      <c r="R533" s="4"/>
      <c r="S533" s="14"/>
    </row>
    <row r="534" spans="1:19" hidden="1" x14ac:dyDescent="0.25">
      <c r="A534" s="22"/>
      <c r="B534" t="s">
        <v>4950</v>
      </c>
      <c r="C534" t="s">
        <v>4940</v>
      </c>
      <c r="D534" s="76" t="s">
        <v>3916</v>
      </c>
      <c r="E534" s="2" t="s">
        <v>3781</v>
      </c>
      <c r="F534" s="2" t="s">
        <v>3782</v>
      </c>
      <c r="G534" t="s">
        <v>3956</v>
      </c>
      <c r="H534" t="s">
        <v>4252</v>
      </c>
      <c r="I534">
        <v>0</v>
      </c>
      <c r="J534" s="76" t="s">
        <v>3785</v>
      </c>
      <c r="K534" s="2" t="s">
        <v>799</v>
      </c>
      <c r="M534" t="s">
        <v>4951</v>
      </c>
      <c r="N534">
        <v>350</v>
      </c>
      <c r="O534">
        <v>796</v>
      </c>
      <c r="P534" t="s">
        <v>3873</v>
      </c>
      <c r="Q534">
        <v>56</v>
      </c>
      <c r="R534" s="4"/>
      <c r="S534" s="14"/>
    </row>
    <row r="535" spans="1:19" hidden="1" x14ac:dyDescent="0.25">
      <c r="A535" s="22"/>
      <c r="B535" t="s">
        <v>4952</v>
      </c>
      <c r="C535" t="s">
        <v>4940</v>
      </c>
      <c r="D535" s="76" t="s">
        <v>3916</v>
      </c>
      <c r="E535" s="2" t="s">
        <v>3781</v>
      </c>
      <c r="F535" s="2" t="s">
        <v>3782</v>
      </c>
      <c r="G535" t="s">
        <v>3956</v>
      </c>
      <c r="H535" t="s">
        <v>4252</v>
      </c>
      <c r="J535" s="76" t="s">
        <v>3789</v>
      </c>
      <c r="K535" s="2" t="s">
        <v>799</v>
      </c>
      <c r="M535" t="s">
        <v>4953</v>
      </c>
      <c r="N535">
        <v>350</v>
      </c>
      <c r="O535">
        <v>798</v>
      </c>
      <c r="P535" t="s">
        <v>3873</v>
      </c>
      <c r="Q535">
        <v>56</v>
      </c>
      <c r="R535" s="4"/>
      <c r="S535" s="14"/>
    </row>
    <row r="536" spans="1:19" hidden="1" x14ac:dyDescent="0.25">
      <c r="A536" s="22"/>
      <c r="B536" t="s">
        <v>4954</v>
      </c>
      <c r="C536" t="s">
        <v>4940</v>
      </c>
      <c r="D536" s="76" t="s">
        <v>3916</v>
      </c>
      <c r="E536" s="2" t="s">
        <v>3781</v>
      </c>
      <c r="F536" s="2" t="s">
        <v>3782</v>
      </c>
      <c r="G536" t="s">
        <v>3956</v>
      </c>
      <c r="H536" t="s">
        <v>4252</v>
      </c>
      <c r="J536" s="76" t="s">
        <v>3793</v>
      </c>
      <c r="K536" s="2" t="s">
        <v>799</v>
      </c>
      <c r="M536" t="s">
        <v>4955</v>
      </c>
      <c r="N536">
        <v>350</v>
      </c>
      <c r="O536">
        <v>799</v>
      </c>
      <c r="P536" t="s">
        <v>3873</v>
      </c>
      <c r="Q536">
        <v>56</v>
      </c>
      <c r="R536" s="4"/>
      <c r="S536" s="14"/>
    </row>
    <row r="537" spans="1:19" hidden="1" x14ac:dyDescent="0.25">
      <c r="A537" s="22"/>
      <c r="B537" t="s">
        <v>4956</v>
      </c>
      <c r="C537" t="s">
        <v>4940</v>
      </c>
      <c r="D537" s="76" t="s">
        <v>3916</v>
      </c>
      <c r="E537" s="2" t="s">
        <v>3781</v>
      </c>
      <c r="F537" s="2" t="s">
        <v>3782</v>
      </c>
      <c r="G537" t="s">
        <v>3969</v>
      </c>
      <c r="H537" t="s">
        <v>4252</v>
      </c>
      <c r="I537">
        <v>0</v>
      </c>
      <c r="J537" s="76" t="s">
        <v>3796</v>
      </c>
      <c r="K537" s="2" t="s">
        <v>799</v>
      </c>
      <c r="M537" t="s">
        <v>4957</v>
      </c>
      <c r="N537">
        <v>370</v>
      </c>
      <c r="O537">
        <v>801</v>
      </c>
      <c r="P537" t="s">
        <v>3873</v>
      </c>
      <c r="Q537">
        <v>56</v>
      </c>
      <c r="R537" s="4"/>
      <c r="S537" s="14"/>
    </row>
    <row r="538" spans="1:19" hidden="1" x14ac:dyDescent="0.25">
      <c r="A538" s="22"/>
      <c r="B538" t="s">
        <v>4958</v>
      </c>
      <c r="C538" t="s">
        <v>4940</v>
      </c>
      <c r="D538" s="76" t="s">
        <v>3916</v>
      </c>
      <c r="E538" s="2" t="s">
        <v>3781</v>
      </c>
      <c r="F538" s="2" t="s">
        <v>3782</v>
      </c>
      <c r="G538" t="s">
        <v>3969</v>
      </c>
      <c r="H538" t="s">
        <v>4252</v>
      </c>
      <c r="I538">
        <v>0</v>
      </c>
      <c r="J538" s="76" t="s">
        <v>3785</v>
      </c>
      <c r="K538" s="2" t="s">
        <v>799</v>
      </c>
      <c r="M538" t="s">
        <v>4959</v>
      </c>
      <c r="N538">
        <v>370</v>
      </c>
      <c r="O538">
        <v>802</v>
      </c>
      <c r="P538" t="s">
        <v>3873</v>
      </c>
      <c r="Q538">
        <v>56</v>
      </c>
      <c r="R538" s="4"/>
      <c r="S538" s="14"/>
    </row>
    <row r="539" spans="1:19" hidden="1" x14ac:dyDescent="0.25">
      <c r="A539" s="22"/>
      <c r="B539" t="s">
        <v>4960</v>
      </c>
      <c r="C539" t="s">
        <v>4940</v>
      </c>
      <c r="D539" s="76" t="s">
        <v>3916</v>
      </c>
      <c r="E539" s="2" t="s">
        <v>3781</v>
      </c>
      <c r="F539" s="2" t="s">
        <v>3782</v>
      </c>
      <c r="G539" t="s">
        <v>3969</v>
      </c>
      <c r="H539" t="s">
        <v>4252</v>
      </c>
      <c r="J539" s="76" t="s">
        <v>3789</v>
      </c>
      <c r="K539" s="2" t="s">
        <v>799</v>
      </c>
      <c r="M539" t="s">
        <v>4961</v>
      </c>
      <c r="N539">
        <v>370</v>
      </c>
      <c r="O539">
        <v>804</v>
      </c>
      <c r="P539" t="s">
        <v>3873</v>
      </c>
      <c r="Q539">
        <v>56</v>
      </c>
      <c r="R539" s="4"/>
      <c r="S539" s="14"/>
    </row>
    <row r="540" spans="1:19" hidden="1" x14ac:dyDescent="0.25">
      <c r="A540" s="22"/>
      <c r="B540" t="s">
        <v>4962</v>
      </c>
      <c r="C540" t="s">
        <v>4940</v>
      </c>
      <c r="D540" s="76" t="s">
        <v>3916</v>
      </c>
      <c r="E540" s="2" t="s">
        <v>3781</v>
      </c>
      <c r="F540" s="2" t="s">
        <v>3782</v>
      </c>
      <c r="G540" t="s">
        <v>3969</v>
      </c>
      <c r="H540" t="s">
        <v>4252</v>
      </c>
      <c r="J540" s="76" t="s">
        <v>3793</v>
      </c>
      <c r="K540" s="2" t="s">
        <v>799</v>
      </c>
      <c r="M540" t="s">
        <v>4963</v>
      </c>
      <c r="N540">
        <v>370</v>
      </c>
      <c r="O540">
        <v>805</v>
      </c>
      <c r="P540" t="s">
        <v>3873</v>
      </c>
      <c r="Q540">
        <v>56</v>
      </c>
      <c r="R540" s="4"/>
      <c r="S540" s="14"/>
    </row>
    <row r="541" spans="1:19" hidden="1" x14ac:dyDescent="0.25">
      <c r="A541" s="22"/>
      <c r="B541" t="s">
        <v>4964</v>
      </c>
      <c r="C541" t="s">
        <v>4940</v>
      </c>
      <c r="D541" s="76" t="s">
        <v>3916</v>
      </c>
      <c r="E541" s="2" t="s">
        <v>3781</v>
      </c>
      <c r="F541" s="2" t="s">
        <v>3782</v>
      </c>
      <c r="G541" t="s">
        <v>3982</v>
      </c>
      <c r="H541" t="s">
        <v>4252</v>
      </c>
      <c r="I541">
        <v>0</v>
      </c>
      <c r="J541" s="76" t="s">
        <v>3796</v>
      </c>
      <c r="K541" s="2" t="s">
        <v>799</v>
      </c>
      <c r="M541" t="s">
        <v>4965</v>
      </c>
      <c r="N541">
        <v>370</v>
      </c>
      <c r="O541">
        <v>807</v>
      </c>
      <c r="P541" t="s">
        <v>3873</v>
      </c>
      <c r="Q541">
        <v>56</v>
      </c>
      <c r="R541" s="4"/>
      <c r="S541" s="14"/>
    </row>
    <row r="542" spans="1:19" hidden="1" x14ac:dyDescent="0.25">
      <c r="A542" s="22"/>
      <c r="B542" t="s">
        <v>4966</v>
      </c>
      <c r="C542" t="s">
        <v>4940</v>
      </c>
      <c r="D542" s="76" t="s">
        <v>3916</v>
      </c>
      <c r="E542" s="2" t="s">
        <v>3781</v>
      </c>
      <c r="F542" s="2" t="s">
        <v>3782</v>
      </c>
      <c r="G542" t="s">
        <v>3982</v>
      </c>
      <c r="H542" t="s">
        <v>4252</v>
      </c>
      <c r="I542">
        <v>0</v>
      </c>
      <c r="J542" s="76" t="s">
        <v>3785</v>
      </c>
      <c r="K542" s="2" t="s">
        <v>799</v>
      </c>
      <c r="M542" t="s">
        <v>4967</v>
      </c>
      <c r="N542">
        <v>370</v>
      </c>
      <c r="O542">
        <v>808</v>
      </c>
      <c r="P542" t="s">
        <v>3873</v>
      </c>
      <c r="Q542">
        <v>56</v>
      </c>
      <c r="R542" s="4"/>
      <c r="S542" s="14"/>
    </row>
    <row r="543" spans="1:19" hidden="1" x14ac:dyDescent="0.25">
      <c r="A543" s="22"/>
      <c r="B543" t="s">
        <v>4968</v>
      </c>
      <c r="C543" t="s">
        <v>4940</v>
      </c>
      <c r="D543" s="76" t="s">
        <v>3916</v>
      </c>
      <c r="E543" s="2" t="s">
        <v>3781</v>
      </c>
      <c r="F543" s="2" t="s">
        <v>3782</v>
      </c>
      <c r="G543" t="s">
        <v>3982</v>
      </c>
      <c r="H543" t="s">
        <v>4252</v>
      </c>
      <c r="J543" s="76" t="s">
        <v>3789</v>
      </c>
      <c r="K543" s="2" t="s">
        <v>799</v>
      </c>
      <c r="M543" t="s">
        <v>4969</v>
      </c>
      <c r="N543">
        <v>370</v>
      </c>
      <c r="O543">
        <v>810</v>
      </c>
      <c r="P543" t="s">
        <v>3873</v>
      </c>
      <c r="Q543">
        <v>56</v>
      </c>
      <c r="R543" s="4"/>
      <c r="S543" s="14"/>
    </row>
    <row r="544" spans="1:19" hidden="1" x14ac:dyDescent="0.25">
      <c r="A544" s="22"/>
      <c r="B544" t="s">
        <v>4970</v>
      </c>
      <c r="C544" t="s">
        <v>4940</v>
      </c>
      <c r="D544" s="76" t="s">
        <v>3916</v>
      </c>
      <c r="E544" s="2" t="s">
        <v>3781</v>
      </c>
      <c r="F544" s="2" t="s">
        <v>3782</v>
      </c>
      <c r="G544" t="s">
        <v>3982</v>
      </c>
      <c r="H544" t="s">
        <v>4252</v>
      </c>
      <c r="J544" s="76" t="s">
        <v>3793</v>
      </c>
      <c r="K544" s="2" t="s">
        <v>799</v>
      </c>
      <c r="M544" t="s">
        <v>4971</v>
      </c>
      <c r="N544">
        <v>370</v>
      </c>
      <c r="O544">
        <v>811</v>
      </c>
      <c r="P544" t="s">
        <v>3873</v>
      </c>
      <c r="Q544">
        <v>56</v>
      </c>
      <c r="R544" s="4"/>
      <c r="S544" s="14"/>
    </row>
    <row r="545" spans="1:19" hidden="1" x14ac:dyDescent="0.25">
      <c r="A545" s="22"/>
      <c r="B545" t="s">
        <v>4972</v>
      </c>
      <c r="C545" t="s">
        <v>4940</v>
      </c>
      <c r="D545" s="76" t="s">
        <v>3916</v>
      </c>
      <c r="E545" s="2" t="s">
        <v>3781</v>
      </c>
      <c r="F545" s="2" t="s">
        <v>3782</v>
      </c>
      <c r="G545" t="s">
        <v>3995</v>
      </c>
      <c r="H545" t="s">
        <v>4252</v>
      </c>
      <c r="I545">
        <v>0</v>
      </c>
      <c r="J545" s="76" t="s">
        <v>3796</v>
      </c>
      <c r="K545" s="2" t="s">
        <v>799</v>
      </c>
      <c r="M545" t="s">
        <v>4973</v>
      </c>
      <c r="N545">
        <v>380</v>
      </c>
      <c r="O545">
        <v>813</v>
      </c>
      <c r="P545" t="s">
        <v>3873</v>
      </c>
      <c r="Q545">
        <v>56</v>
      </c>
      <c r="R545" s="4"/>
      <c r="S545" s="14"/>
    </row>
    <row r="546" spans="1:19" hidden="1" x14ac:dyDescent="0.25">
      <c r="A546" s="22"/>
      <c r="B546" t="s">
        <v>4974</v>
      </c>
      <c r="C546" t="s">
        <v>4940</v>
      </c>
      <c r="D546" s="76" t="s">
        <v>3916</v>
      </c>
      <c r="E546" s="2" t="s">
        <v>3781</v>
      </c>
      <c r="F546" s="2" t="s">
        <v>3782</v>
      </c>
      <c r="G546" t="s">
        <v>3995</v>
      </c>
      <c r="H546" t="s">
        <v>4252</v>
      </c>
      <c r="I546">
        <v>0</v>
      </c>
      <c r="J546" s="76" t="s">
        <v>3785</v>
      </c>
      <c r="K546" s="2" t="s">
        <v>799</v>
      </c>
      <c r="M546" t="s">
        <v>4975</v>
      </c>
      <c r="N546">
        <v>380</v>
      </c>
      <c r="O546">
        <v>814</v>
      </c>
      <c r="P546" t="s">
        <v>3873</v>
      </c>
      <c r="Q546">
        <v>56</v>
      </c>
      <c r="R546" s="4"/>
      <c r="S546" s="14"/>
    </row>
    <row r="547" spans="1:19" hidden="1" x14ac:dyDescent="0.25">
      <c r="A547" s="22"/>
      <c r="B547" t="s">
        <v>4976</v>
      </c>
      <c r="C547" t="s">
        <v>4940</v>
      </c>
      <c r="D547" s="76" t="s">
        <v>3916</v>
      </c>
      <c r="E547" s="2" t="s">
        <v>3781</v>
      </c>
      <c r="F547" s="2" t="s">
        <v>3782</v>
      </c>
      <c r="G547" t="s">
        <v>3995</v>
      </c>
      <c r="H547" t="s">
        <v>4252</v>
      </c>
      <c r="J547" s="76" t="s">
        <v>3789</v>
      </c>
      <c r="K547" s="2" t="s">
        <v>799</v>
      </c>
      <c r="M547" t="s">
        <v>4977</v>
      </c>
      <c r="N547">
        <v>380</v>
      </c>
      <c r="O547">
        <v>816</v>
      </c>
      <c r="P547" t="s">
        <v>3873</v>
      </c>
      <c r="Q547">
        <v>56</v>
      </c>
      <c r="R547" s="4"/>
      <c r="S547" s="14"/>
    </row>
    <row r="548" spans="1:19" hidden="1" x14ac:dyDescent="0.25">
      <c r="A548" s="22"/>
      <c r="B548" t="s">
        <v>4978</v>
      </c>
      <c r="C548" t="s">
        <v>4940</v>
      </c>
      <c r="D548" s="76" t="s">
        <v>3916</v>
      </c>
      <c r="E548" s="2" t="s">
        <v>3781</v>
      </c>
      <c r="F548" s="2" t="s">
        <v>3782</v>
      </c>
      <c r="G548" t="s">
        <v>3995</v>
      </c>
      <c r="H548" t="s">
        <v>4252</v>
      </c>
      <c r="J548" s="76" t="s">
        <v>3793</v>
      </c>
      <c r="K548" s="2" t="s">
        <v>799</v>
      </c>
      <c r="M548" t="s">
        <v>4979</v>
      </c>
      <c r="N548">
        <v>380</v>
      </c>
      <c r="O548">
        <v>817</v>
      </c>
      <c r="P548" t="s">
        <v>3873</v>
      </c>
      <c r="Q548">
        <v>56</v>
      </c>
      <c r="R548" s="4"/>
      <c r="S548" s="14"/>
    </row>
    <row r="549" spans="1:19" hidden="1" x14ac:dyDescent="0.25">
      <c r="A549" s="22"/>
      <c r="B549" t="s">
        <v>4980</v>
      </c>
      <c r="C549" t="s">
        <v>4940</v>
      </c>
      <c r="D549" s="76" t="s">
        <v>3916</v>
      </c>
      <c r="E549" s="2" t="s">
        <v>3781</v>
      </c>
      <c r="F549" s="2" t="s">
        <v>3782</v>
      </c>
      <c r="G549" t="s">
        <v>4008</v>
      </c>
      <c r="H549" t="s">
        <v>4252</v>
      </c>
      <c r="I549">
        <v>0</v>
      </c>
      <c r="J549" s="76" t="s">
        <v>3785</v>
      </c>
      <c r="K549" s="2" t="s">
        <v>799</v>
      </c>
      <c r="M549" t="s">
        <v>4981</v>
      </c>
      <c r="N549">
        <v>380</v>
      </c>
      <c r="O549">
        <v>819</v>
      </c>
      <c r="P549" t="s">
        <v>3873</v>
      </c>
      <c r="Q549">
        <v>56</v>
      </c>
      <c r="R549" s="4"/>
      <c r="S549" s="14"/>
    </row>
    <row r="550" spans="1:19" hidden="1" x14ac:dyDescent="0.25">
      <c r="A550" s="22"/>
      <c r="B550" t="s">
        <v>4982</v>
      </c>
      <c r="C550" t="s">
        <v>4940</v>
      </c>
      <c r="D550" s="76" t="s">
        <v>3916</v>
      </c>
      <c r="E550" s="2" t="s">
        <v>3781</v>
      </c>
      <c r="F550" s="2" t="s">
        <v>3782</v>
      </c>
      <c r="G550" t="s">
        <v>4008</v>
      </c>
      <c r="H550" t="s">
        <v>4252</v>
      </c>
      <c r="J550" s="76" t="s">
        <v>3789</v>
      </c>
      <c r="K550" s="2" t="s">
        <v>799</v>
      </c>
      <c r="M550" t="s">
        <v>4983</v>
      </c>
      <c r="N550">
        <v>380</v>
      </c>
      <c r="O550">
        <v>821</v>
      </c>
      <c r="P550" t="s">
        <v>3873</v>
      </c>
      <c r="Q550">
        <v>56</v>
      </c>
      <c r="R550" s="4"/>
      <c r="S550" s="14"/>
    </row>
    <row r="551" spans="1:19" hidden="1" x14ac:dyDescent="0.25">
      <c r="A551" s="22"/>
      <c r="B551" t="s">
        <v>4984</v>
      </c>
      <c r="C551" t="s">
        <v>4940</v>
      </c>
      <c r="D551" s="76" t="s">
        <v>3916</v>
      </c>
      <c r="E551" s="2" t="s">
        <v>3781</v>
      </c>
      <c r="F551" s="2" t="s">
        <v>3782</v>
      </c>
      <c r="G551" t="s">
        <v>4008</v>
      </c>
      <c r="H551" t="s">
        <v>4252</v>
      </c>
      <c r="J551" s="76" t="s">
        <v>3793</v>
      </c>
      <c r="K551" s="2" t="s">
        <v>799</v>
      </c>
      <c r="M551" t="s">
        <v>4985</v>
      </c>
      <c r="N551">
        <v>380</v>
      </c>
      <c r="O551">
        <v>822</v>
      </c>
      <c r="P551" t="s">
        <v>3873</v>
      </c>
      <c r="Q551">
        <v>56</v>
      </c>
      <c r="R551" s="4"/>
      <c r="S551" s="14"/>
    </row>
    <row r="552" spans="1:19" hidden="1" x14ac:dyDescent="0.25">
      <c r="A552" s="22"/>
      <c r="B552" t="s">
        <v>4986</v>
      </c>
      <c r="C552" t="s">
        <v>4940</v>
      </c>
      <c r="D552" s="76" t="s">
        <v>3916</v>
      </c>
      <c r="E552" s="2" t="s">
        <v>3781</v>
      </c>
      <c r="F552" s="2" t="s">
        <v>3782</v>
      </c>
      <c r="G552" t="s">
        <v>4017</v>
      </c>
      <c r="H552" t="s">
        <v>4252</v>
      </c>
      <c r="I552">
        <v>0</v>
      </c>
      <c r="J552" s="76" t="s">
        <v>3796</v>
      </c>
      <c r="K552" s="2" t="s">
        <v>799</v>
      </c>
      <c r="M552" t="s">
        <v>4987</v>
      </c>
      <c r="N552">
        <v>425</v>
      </c>
      <c r="O552">
        <v>824</v>
      </c>
      <c r="P552" t="s">
        <v>4044</v>
      </c>
      <c r="Q552">
        <v>70</v>
      </c>
      <c r="R552" s="4"/>
      <c r="S552" s="14"/>
    </row>
    <row r="553" spans="1:19" hidden="1" x14ac:dyDescent="0.25">
      <c r="A553" s="22"/>
      <c r="B553" t="s">
        <v>4988</v>
      </c>
      <c r="C553" t="s">
        <v>4940</v>
      </c>
      <c r="D553" s="76" t="s">
        <v>3916</v>
      </c>
      <c r="E553" s="2" t="s">
        <v>3781</v>
      </c>
      <c r="F553" s="2" t="s">
        <v>3782</v>
      </c>
      <c r="G553" t="s">
        <v>4017</v>
      </c>
      <c r="H553" t="s">
        <v>4252</v>
      </c>
      <c r="I553">
        <v>0</v>
      </c>
      <c r="J553" s="76" t="s">
        <v>3785</v>
      </c>
      <c r="K553" s="2" t="s">
        <v>799</v>
      </c>
      <c r="M553" t="s">
        <v>4989</v>
      </c>
      <c r="N553">
        <v>425</v>
      </c>
      <c r="O553">
        <v>825</v>
      </c>
      <c r="P553" t="s">
        <v>4044</v>
      </c>
      <c r="Q553">
        <v>70</v>
      </c>
      <c r="R553" s="4"/>
      <c r="S553" s="14"/>
    </row>
    <row r="554" spans="1:19" hidden="1" x14ac:dyDescent="0.25">
      <c r="A554" s="22"/>
      <c r="B554" t="s">
        <v>4990</v>
      </c>
      <c r="C554" t="s">
        <v>4940</v>
      </c>
      <c r="D554" s="76" t="s">
        <v>3916</v>
      </c>
      <c r="E554" s="2" t="s">
        <v>3781</v>
      </c>
      <c r="F554" s="2" t="s">
        <v>3782</v>
      </c>
      <c r="G554" t="s">
        <v>4017</v>
      </c>
      <c r="H554" t="s">
        <v>4252</v>
      </c>
      <c r="J554" s="76" t="s">
        <v>3789</v>
      </c>
      <c r="K554" s="2" t="s">
        <v>799</v>
      </c>
      <c r="M554" t="s">
        <v>4991</v>
      </c>
      <c r="N554">
        <v>425</v>
      </c>
      <c r="O554">
        <v>827</v>
      </c>
      <c r="P554" t="s">
        <v>4044</v>
      </c>
      <c r="Q554">
        <v>70</v>
      </c>
      <c r="R554" s="4"/>
      <c r="S554" s="14"/>
    </row>
    <row r="555" spans="1:19" hidden="1" x14ac:dyDescent="0.25">
      <c r="A555" s="22"/>
      <c r="B555" t="s">
        <v>4992</v>
      </c>
      <c r="C555" t="s">
        <v>4940</v>
      </c>
      <c r="D555" s="76" t="s">
        <v>3916</v>
      </c>
      <c r="E555" s="2" t="s">
        <v>3781</v>
      </c>
      <c r="F555" s="2" t="s">
        <v>3782</v>
      </c>
      <c r="G555" t="s">
        <v>4017</v>
      </c>
      <c r="H555" t="s">
        <v>4252</v>
      </c>
      <c r="J555" s="76" t="s">
        <v>3793</v>
      </c>
      <c r="K555" s="2" t="s">
        <v>799</v>
      </c>
      <c r="M555" t="s">
        <v>4993</v>
      </c>
      <c r="N555">
        <v>425</v>
      </c>
      <c r="O555">
        <v>828</v>
      </c>
      <c r="P555" t="s">
        <v>4044</v>
      </c>
      <c r="Q555">
        <v>70</v>
      </c>
      <c r="R555" s="4"/>
      <c r="S555" s="14"/>
    </row>
    <row r="556" spans="1:19" hidden="1" x14ac:dyDescent="0.25">
      <c r="A556" s="22"/>
      <c r="B556" t="s">
        <v>4994</v>
      </c>
      <c r="C556" t="s">
        <v>4940</v>
      </c>
      <c r="D556" s="76" t="s">
        <v>3916</v>
      </c>
      <c r="E556" s="2" t="s">
        <v>3781</v>
      </c>
      <c r="F556" s="2" t="s">
        <v>3782</v>
      </c>
      <c r="G556" t="s">
        <v>3870</v>
      </c>
      <c r="H556" t="s">
        <v>4252</v>
      </c>
      <c r="I556">
        <v>0</v>
      </c>
      <c r="J556" s="76" t="s">
        <v>3785</v>
      </c>
      <c r="K556" s="2" t="s">
        <v>799</v>
      </c>
      <c r="M556" t="s">
        <v>4995</v>
      </c>
      <c r="N556">
        <v>425</v>
      </c>
      <c r="O556">
        <v>830</v>
      </c>
      <c r="P556" t="s">
        <v>4044</v>
      </c>
      <c r="Q556">
        <v>70</v>
      </c>
      <c r="R556" s="4"/>
      <c r="S556" s="14"/>
    </row>
    <row r="557" spans="1:19" hidden="1" x14ac:dyDescent="0.25">
      <c r="A557" s="22"/>
      <c r="B557" t="s">
        <v>4996</v>
      </c>
      <c r="C557" t="s">
        <v>4940</v>
      </c>
      <c r="D557" s="76" t="s">
        <v>3916</v>
      </c>
      <c r="E557" s="2" t="s">
        <v>3781</v>
      </c>
      <c r="F557" s="2" t="s">
        <v>3782</v>
      </c>
      <c r="G557" t="s">
        <v>3870</v>
      </c>
      <c r="H557" t="s">
        <v>4252</v>
      </c>
      <c r="J557" s="76" t="s">
        <v>3789</v>
      </c>
      <c r="K557" s="2" t="s">
        <v>799</v>
      </c>
      <c r="M557" t="s">
        <v>4997</v>
      </c>
      <c r="N557">
        <v>425</v>
      </c>
      <c r="O557">
        <v>832</v>
      </c>
      <c r="P557" t="s">
        <v>4044</v>
      </c>
      <c r="Q557">
        <v>70</v>
      </c>
      <c r="R557" s="4"/>
      <c r="S557" s="14"/>
    </row>
    <row r="558" spans="1:19" hidden="1" x14ac:dyDescent="0.25">
      <c r="A558" s="22"/>
      <c r="B558" t="s">
        <v>4998</v>
      </c>
      <c r="C558" t="s">
        <v>4940</v>
      </c>
      <c r="D558" s="76" t="s">
        <v>3916</v>
      </c>
      <c r="E558" s="2" t="s">
        <v>3781</v>
      </c>
      <c r="F558" s="2" t="s">
        <v>3782</v>
      </c>
      <c r="G558" t="s">
        <v>3870</v>
      </c>
      <c r="H558" t="s">
        <v>4252</v>
      </c>
      <c r="J558" s="76" t="s">
        <v>3793</v>
      </c>
      <c r="K558" s="2" t="s">
        <v>799</v>
      </c>
      <c r="M558" t="s">
        <v>4999</v>
      </c>
      <c r="N558">
        <v>425</v>
      </c>
      <c r="O558">
        <v>833</v>
      </c>
      <c r="P558" t="s">
        <v>4044</v>
      </c>
      <c r="Q558">
        <v>70</v>
      </c>
      <c r="R558" s="4"/>
      <c r="S558" s="14"/>
    </row>
    <row r="559" spans="1:19" hidden="1" x14ac:dyDescent="0.25">
      <c r="A559" s="22"/>
      <c r="B559" t="s">
        <v>5000</v>
      </c>
      <c r="C559" t="s">
        <v>4940</v>
      </c>
      <c r="D559" s="76" t="s">
        <v>3916</v>
      </c>
      <c r="E559" s="2" t="s">
        <v>3781</v>
      </c>
      <c r="F559" s="2" t="s">
        <v>3782</v>
      </c>
      <c r="G559" t="s">
        <v>4038</v>
      </c>
      <c r="H559" t="s">
        <v>4252</v>
      </c>
      <c r="I559">
        <v>0</v>
      </c>
      <c r="J559" s="76" t="s">
        <v>3785</v>
      </c>
      <c r="K559" s="2" t="s">
        <v>799</v>
      </c>
      <c r="M559" t="s">
        <v>5001</v>
      </c>
      <c r="N559">
        <v>435</v>
      </c>
      <c r="O559">
        <v>835</v>
      </c>
      <c r="P559" t="s">
        <v>4044</v>
      </c>
      <c r="Q559">
        <v>70</v>
      </c>
      <c r="R559" s="4"/>
      <c r="S559" s="14"/>
    </row>
    <row r="560" spans="1:19" hidden="1" x14ac:dyDescent="0.25">
      <c r="A560" s="22"/>
      <c r="B560" t="s">
        <v>5002</v>
      </c>
      <c r="C560" t="s">
        <v>4940</v>
      </c>
      <c r="D560" s="76" t="s">
        <v>3916</v>
      </c>
      <c r="E560" s="2" t="s">
        <v>3781</v>
      </c>
      <c r="F560" s="2" t="s">
        <v>3782</v>
      </c>
      <c r="G560" t="s">
        <v>4038</v>
      </c>
      <c r="H560" t="s">
        <v>4252</v>
      </c>
      <c r="J560" s="76" t="s">
        <v>3789</v>
      </c>
      <c r="K560" s="2" t="s">
        <v>799</v>
      </c>
      <c r="M560" t="s">
        <v>5003</v>
      </c>
      <c r="N560">
        <v>435</v>
      </c>
      <c r="O560">
        <v>837</v>
      </c>
      <c r="P560" t="s">
        <v>4044</v>
      </c>
      <c r="Q560">
        <v>70</v>
      </c>
      <c r="R560" s="4"/>
      <c r="S560" s="14"/>
    </row>
    <row r="561" spans="1:19" hidden="1" x14ac:dyDescent="0.25">
      <c r="A561" s="22"/>
      <c r="B561" t="s">
        <v>5004</v>
      </c>
      <c r="C561" t="s">
        <v>4940</v>
      </c>
      <c r="D561" s="76" t="s">
        <v>3916</v>
      </c>
      <c r="E561" s="2" t="s">
        <v>3781</v>
      </c>
      <c r="F561" s="2" t="s">
        <v>3782</v>
      </c>
      <c r="G561" t="s">
        <v>4038</v>
      </c>
      <c r="H561" t="s">
        <v>4252</v>
      </c>
      <c r="J561" s="76" t="s">
        <v>3793</v>
      </c>
      <c r="K561" s="2" t="s">
        <v>799</v>
      </c>
      <c r="M561" t="s">
        <v>5005</v>
      </c>
      <c r="N561">
        <v>435</v>
      </c>
      <c r="O561">
        <v>838</v>
      </c>
      <c r="P561" t="s">
        <v>4044</v>
      </c>
      <c r="Q561">
        <v>70</v>
      </c>
      <c r="R561" s="4"/>
      <c r="S561" s="14"/>
    </row>
    <row r="562" spans="1:19" hidden="1" x14ac:dyDescent="0.25">
      <c r="A562" s="22"/>
      <c r="B562" t="s">
        <v>5006</v>
      </c>
      <c r="C562" t="s">
        <v>4940</v>
      </c>
      <c r="D562" s="76" t="s">
        <v>3916</v>
      </c>
      <c r="E562" s="2" t="s">
        <v>3781</v>
      </c>
      <c r="F562" s="2" t="s">
        <v>3782</v>
      </c>
      <c r="G562" t="s">
        <v>3884</v>
      </c>
      <c r="H562" t="s">
        <v>4252</v>
      </c>
      <c r="I562">
        <v>0</v>
      </c>
      <c r="J562" s="76" t="s">
        <v>3785</v>
      </c>
      <c r="K562" s="2" t="s">
        <v>799</v>
      </c>
      <c r="M562" t="s">
        <v>5007</v>
      </c>
      <c r="N562">
        <v>435</v>
      </c>
      <c r="O562">
        <v>840</v>
      </c>
      <c r="P562" t="s">
        <v>4044</v>
      </c>
      <c r="Q562">
        <v>70</v>
      </c>
      <c r="R562" s="4"/>
      <c r="S562" s="14"/>
    </row>
    <row r="563" spans="1:19" hidden="1" x14ac:dyDescent="0.25">
      <c r="A563" s="22"/>
      <c r="B563" t="s">
        <v>5008</v>
      </c>
      <c r="C563" t="s">
        <v>4940</v>
      </c>
      <c r="D563" s="76" t="s">
        <v>3916</v>
      </c>
      <c r="E563" s="2" t="s">
        <v>3781</v>
      </c>
      <c r="F563" s="2" t="s">
        <v>3782</v>
      </c>
      <c r="G563" t="s">
        <v>3884</v>
      </c>
      <c r="H563" t="s">
        <v>4252</v>
      </c>
      <c r="J563" s="76" t="s">
        <v>3789</v>
      </c>
      <c r="K563" s="2" t="s">
        <v>799</v>
      </c>
      <c r="M563" t="s">
        <v>5009</v>
      </c>
      <c r="N563">
        <v>435</v>
      </c>
      <c r="O563">
        <v>842</v>
      </c>
      <c r="P563" t="s">
        <v>4044</v>
      </c>
      <c r="Q563">
        <v>70</v>
      </c>
      <c r="R563" s="4"/>
      <c r="S563" s="14"/>
    </row>
    <row r="564" spans="1:19" hidden="1" x14ac:dyDescent="0.25">
      <c r="A564" s="22"/>
      <c r="B564" t="s">
        <v>5010</v>
      </c>
      <c r="C564" t="s">
        <v>4940</v>
      </c>
      <c r="D564" s="76" t="s">
        <v>3916</v>
      </c>
      <c r="E564" s="2" t="s">
        <v>3781</v>
      </c>
      <c r="F564" s="2" t="s">
        <v>3782</v>
      </c>
      <c r="G564" t="s">
        <v>3884</v>
      </c>
      <c r="H564" t="s">
        <v>4252</v>
      </c>
      <c r="J564" s="76" t="s">
        <v>3793</v>
      </c>
      <c r="K564" s="2" t="s">
        <v>799</v>
      </c>
      <c r="M564" t="s">
        <v>5011</v>
      </c>
      <c r="N564">
        <v>435</v>
      </c>
      <c r="O564">
        <v>843</v>
      </c>
      <c r="P564" t="s">
        <v>4044</v>
      </c>
      <c r="Q564">
        <v>70</v>
      </c>
      <c r="R564" s="4"/>
      <c r="S564" s="14"/>
    </row>
    <row r="565" spans="1:19" x14ac:dyDescent="0.25">
      <c r="A565" s="22"/>
      <c r="B565" t="s">
        <v>5012</v>
      </c>
      <c r="C565" t="s">
        <v>5013</v>
      </c>
      <c r="E565" s="2" t="s">
        <v>5014</v>
      </c>
      <c r="F565" s="2" t="s">
        <v>5015</v>
      </c>
      <c r="G565" s="75" t="s">
        <v>2060</v>
      </c>
      <c r="I565">
        <v>0</v>
      </c>
      <c r="K565" s="27" t="s">
        <v>5016</v>
      </c>
      <c r="M565" t="s">
        <v>5017</v>
      </c>
      <c r="N565">
        <v>17</v>
      </c>
      <c r="O565">
        <v>845</v>
      </c>
      <c r="P565" t="s">
        <v>5018</v>
      </c>
      <c r="Q565">
        <v>98</v>
      </c>
      <c r="R565" s="4"/>
      <c r="S565" s="14"/>
    </row>
    <row r="566" spans="1:19" x14ac:dyDescent="0.25">
      <c r="A566" s="22"/>
      <c r="B566" t="s">
        <v>5019</v>
      </c>
      <c r="C566" t="s">
        <v>5020</v>
      </c>
      <c r="E566" s="2" t="s">
        <v>5014</v>
      </c>
      <c r="F566" s="2" t="s">
        <v>5015</v>
      </c>
      <c r="G566" t="s">
        <v>5021</v>
      </c>
      <c r="I566">
        <v>0</v>
      </c>
      <c r="K566" s="27" t="s">
        <v>5022</v>
      </c>
      <c r="M566" t="s">
        <v>5023</v>
      </c>
      <c r="N566">
        <v>45</v>
      </c>
      <c r="O566">
        <v>846</v>
      </c>
      <c r="P566" t="s">
        <v>5018</v>
      </c>
      <c r="Q566">
        <v>98</v>
      </c>
      <c r="R566" s="4"/>
      <c r="S566" s="14"/>
    </row>
    <row r="567" spans="1:19" x14ac:dyDescent="0.25">
      <c r="A567" s="22"/>
      <c r="B567" t="s">
        <v>5024</v>
      </c>
      <c r="C567" t="s">
        <v>5025</v>
      </c>
      <c r="E567" s="2" t="s">
        <v>5014</v>
      </c>
      <c r="F567" s="2" t="s">
        <v>5015</v>
      </c>
      <c r="G567" s="27" t="s">
        <v>5026</v>
      </c>
      <c r="I567">
        <v>0</v>
      </c>
      <c r="K567" s="27" t="s">
        <v>5027</v>
      </c>
      <c r="M567" t="s">
        <v>5028</v>
      </c>
      <c r="N567">
        <v>172</v>
      </c>
      <c r="O567">
        <v>847</v>
      </c>
      <c r="P567" t="s">
        <v>5018</v>
      </c>
      <c r="Q567">
        <v>98</v>
      </c>
      <c r="R567" s="4"/>
      <c r="S567" s="14"/>
    </row>
    <row r="568" spans="1:19" x14ac:dyDescent="0.25">
      <c r="A568" s="22"/>
      <c r="B568" t="s">
        <v>5029</v>
      </c>
      <c r="C568" t="s">
        <v>5030</v>
      </c>
      <c r="E568" s="2" t="s">
        <v>5014</v>
      </c>
      <c r="F568" s="2" t="s">
        <v>5015</v>
      </c>
      <c r="G568" t="s">
        <v>5031</v>
      </c>
      <c r="I568">
        <v>0</v>
      </c>
      <c r="K568" s="27" t="s">
        <v>5032</v>
      </c>
      <c r="M568" t="s">
        <v>5033</v>
      </c>
      <c r="N568">
        <v>188</v>
      </c>
      <c r="O568">
        <v>848</v>
      </c>
      <c r="P568" t="s">
        <v>5018</v>
      </c>
      <c r="Q568">
        <v>98</v>
      </c>
      <c r="R568" s="4"/>
      <c r="S568" s="14"/>
    </row>
    <row r="569" spans="1:19" x14ac:dyDescent="0.25">
      <c r="A569" s="22"/>
      <c r="B569" t="s">
        <v>5034</v>
      </c>
      <c r="C569" t="s">
        <v>5035</v>
      </c>
      <c r="E569" s="2" t="s">
        <v>5014</v>
      </c>
      <c r="F569" s="2" t="s">
        <v>5015</v>
      </c>
      <c r="G569" t="s">
        <v>5036</v>
      </c>
      <c r="I569">
        <v>0</v>
      </c>
      <c r="K569" s="27" t="s">
        <v>5037</v>
      </c>
      <c r="M569" t="s">
        <v>5038</v>
      </c>
      <c r="N569">
        <v>200</v>
      </c>
      <c r="O569">
        <v>849</v>
      </c>
      <c r="P569" t="s">
        <v>5018</v>
      </c>
      <c r="Q569">
        <v>98</v>
      </c>
      <c r="R569" s="4"/>
      <c r="S569" s="14"/>
    </row>
    <row r="570" spans="1:19" x14ac:dyDescent="0.25">
      <c r="A570" s="22"/>
      <c r="B570" t="s">
        <v>5039</v>
      </c>
      <c r="C570" t="s">
        <v>5040</v>
      </c>
      <c r="E570" s="2" t="s">
        <v>5014</v>
      </c>
      <c r="F570" s="2" t="s">
        <v>5015</v>
      </c>
      <c r="G570" s="75" t="s">
        <v>5041</v>
      </c>
      <c r="I570">
        <v>0</v>
      </c>
      <c r="K570" s="27" t="s">
        <v>5042</v>
      </c>
      <c r="M570" t="s">
        <v>5043</v>
      </c>
      <c r="N570">
        <v>45</v>
      </c>
      <c r="O570">
        <v>850</v>
      </c>
      <c r="P570" t="s">
        <v>5018</v>
      </c>
      <c r="Q570">
        <v>98</v>
      </c>
      <c r="R570" s="4"/>
      <c r="S570" s="14"/>
    </row>
    <row r="571" spans="1:19" x14ac:dyDescent="0.25">
      <c r="A571" s="22"/>
      <c r="B571" t="s">
        <v>5044</v>
      </c>
      <c r="C571" t="s">
        <v>5045</v>
      </c>
      <c r="E571" s="2" t="s">
        <v>5014</v>
      </c>
      <c r="F571" s="2" t="s">
        <v>5015</v>
      </c>
      <c r="G571" t="s">
        <v>5046</v>
      </c>
      <c r="I571">
        <v>0</v>
      </c>
      <c r="K571" s="27" t="s">
        <v>5047</v>
      </c>
      <c r="M571" t="s">
        <v>5048</v>
      </c>
      <c r="N571">
        <v>220</v>
      </c>
      <c r="O571">
        <v>851</v>
      </c>
      <c r="P571" t="s">
        <v>5049</v>
      </c>
      <c r="Q571">
        <v>126</v>
      </c>
      <c r="R571" s="4"/>
      <c r="S571" s="14"/>
    </row>
    <row r="572" spans="1:19" x14ac:dyDescent="0.25">
      <c r="A572" s="22"/>
      <c r="B572" t="s">
        <v>5050</v>
      </c>
      <c r="C572" t="s">
        <v>336</v>
      </c>
      <c r="E572" s="2" t="s">
        <v>5014</v>
      </c>
      <c r="F572" s="2" t="s">
        <v>5015</v>
      </c>
      <c r="G572" s="75" t="s">
        <v>5051</v>
      </c>
      <c r="I572">
        <v>0</v>
      </c>
      <c r="K572" s="27" t="s">
        <v>5052</v>
      </c>
      <c r="M572" t="s">
        <v>5053</v>
      </c>
      <c r="N572">
        <v>172</v>
      </c>
      <c r="O572">
        <v>852</v>
      </c>
      <c r="P572" t="s">
        <v>5018</v>
      </c>
      <c r="Q572">
        <v>98</v>
      </c>
      <c r="R572" s="4"/>
      <c r="S572" s="14"/>
    </row>
    <row r="573" spans="1:19" x14ac:dyDescent="0.25">
      <c r="A573" s="22"/>
      <c r="B573" t="s">
        <v>5054</v>
      </c>
      <c r="C573" t="s">
        <v>352</v>
      </c>
      <c r="E573" s="2" t="s">
        <v>5014</v>
      </c>
      <c r="F573" s="2" t="s">
        <v>5015</v>
      </c>
      <c r="G573" s="75" t="s">
        <v>5055</v>
      </c>
      <c r="I573">
        <v>0</v>
      </c>
      <c r="K573" s="27" t="s">
        <v>799</v>
      </c>
      <c r="M573" t="s">
        <v>5056</v>
      </c>
      <c r="N573">
        <v>75</v>
      </c>
      <c r="O573">
        <v>853</v>
      </c>
      <c r="P573" t="s">
        <v>5018</v>
      </c>
      <c r="Q573">
        <v>98</v>
      </c>
      <c r="R573" s="4"/>
      <c r="S573" s="14"/>
    </row>
    <row r="574" spans="1:19" x14ac:dyDescent="0.25">
      <c r="A574" s="22"/>
      <c r="B574" t="s">
        <v>5057</v>
      </c>
      <c r="C574" t="s">
        <v>5058</v>
      </c>
      <c r="E574" s="2" t="s">
        <v>5014</v>
      </c>
      <c r="F574" s="2" t="s">
        <v>5015</v>
      </c>
      <c r="G574" s="75" t="s">
        <v>5059</v>
      </c>
      <c r="I574">
        <v>0</v>
      </c>
      <c r="K574" s="27" t="s">
        <v>799</v>
      </c>
      <c r="M574" t="s">
        <v>5060</v>
      </c>
      <c r="N574">
        <v>172</v>
      </c>
      <c r="O574">
        <v>854</v>
      </c>
      <c r="P574" t="s">
        <v>5018</v>
      </c>
      <c r="Q574">
        <v>98</v>
      </c>
      <c r="R574" s="4"/>
      <c r="S574" s="14"/>
    </row>
    <row r="575" spans="1:19" x14ac:dyDescent="0.25">
      <c r="A575" s="22"/>
      <c r="B575" t="s">
        <v>5061</v>
      </c>
      <c r="C575" t="s">
        <v>5058</v>
      </c>
      <c r="E575" s="2" t="s">
        <v>5014</v>
      </c>
      <c r="F575" s="2" t="s">
        <v>5015</v>
      </c>
      <c r="G575" s="75" t="s">
        <v>5062</v>
      </c>
      <c r="I575">
        <v>0</v>
      </c>
      <c r="K575" s="109" t="s">
        <v>5063</v>
      </c>
      <c r="L575" s="34"/>
      <c r="M575" t="s">
        <v>5064</v>
      </c>
      <c r="N575">
        <v>188</v>
      </c>
      <c r="O575">
        <v>855</v>
      </c>
      <c r="P575" t="s">
        <v>5018</v>
      </c>
      <c r="Q575">
        <v>98</v>
      </c>
      <c r="R575" s="4"/>
      <c r="S575" s="14"/>
    </row>
    <row r="576" spans="1:19" x14ac:dyDescent="0.25">
      <c r="A576" s="22"/>
      <c r="B576" t="s">
        <v>5065</v>
      </c>
      <c r="C576" t="s">
        <v>5066</v>
      </c>
      <c r="E576" s="2" t="s">
        <v>5014</v>
      </c>
      <c r="F576" s="2" t="s">
        <v>5015</v>
      </c>
      <c r="G576" s="75" t="s">
        <v>5059</v>
      </c>
      <c r="I576">
        <v>0</v>
      </c>
      <c r="K576" s="109" t="s">
        <v>5067</v>
      </c>
      <c r="L576" s="34"/>
      <c r="M576" t="s">
        <v>5068</v>
      </c>
      <c r="N576">
        <v>172</v>
      </c>
      <c r="O576">
        <v>856</v>
      </c>
      <c r="P576" t="s">
        <v>5018</v>
      </c>
      <c r="Q576">
        <v>98</v>
      </c>
      <c r="R576" s="4"/>
      <c r="S576" s="14"/>
    </row>
    <row r="577" spans="1:19" x14ac:dyDescent="0.25">
      <c r="A577" s="22"/>
      <c r="B577" t="s">
        <v>5069</v>
      </c>
      <c r="C577" t="s">
        <v>5066</v>
      </c>
      <c r="E577" s="2" t="s">
        <v>5014</v>
      </c>
      <c r="F577" s="2" t="s">
        <v>5015</v>
      </c>
      <c r="G577" s="75" t="s">
        <v>5062</v>
      </c>
      <c r="I577">
        <v>0</v>
      </c>
      <c r="K577" s="109" t="s">
        <v>5070</v>
      </c>
      <c r="L577" s="34"/>
      <c r="M577" t="s">
        <v>5071</v>
      </c>
      <c r="N577">
        <v>199</v>
      </c>
      <c r="O577">
        <v>857</v>
      </c>
      <c r="P577" t="s">
        <v>5018</v>
      </c>
      <c r="Q577">
        <v>98</v>
      </c>
      <c r="R577" s="4"/>
      <c r="S577" s="14"/>
    </row>
    <row r="578" spans="1:19" x14ac:dyDescent="0.25">
      <c r="A578" s="22"/>
      <c r="B578" t="s">
        <v>5072</v>
      </c>
      <c r="C578" t="s">
        <v>366</v>
      </c>
      <c r="E578" s="2" t="s">
        <v>5014</v>
      </c>
      <c r="F578" s="2" t="s">
        <v>5015</v>
      </c>
      <c r="G578" s="75" t="s">
        <v>5059</v>
      </c>
      <c r="I578">
        <v>0</v>
      </c>
      <c r="K578" s="109" t="s">
        <v>5073</v>
      </c>
      <c r="L578" s="34"/>
      <c r="M578" t="s">
        <v>5074</v>
      </c>
      <c r="N578">
        <v>172</v>
      </c>
      <c r="O578">
        <v>858</v>
      </c>
      <c r="P578" t="s">
        <v>5018</v>
      </c>
      <c r="Q578">
        <v>98</v>
      </c>
      <c r="R578" s="4"/>
      <c r="S578" s="14"/>
    </row>
    <row r="579" spans="1:19" x14ac:dyDescent="0.25">
      <c r="A579" s="22"/>
      <c r="B579" t="s">
        <v>5075</v>
      </c>
      <c r="C579" t="s">
        <v>5076</v>
      </c>
      <c r="E579" s="2" t="s">
        <v>5014</v>
      </c>
      <c r="F579" s="2" t="s">
        <v>5015</v>
      </c>
      <c r="G579" s="27" t="s">
        <v>5077</v>
      </c>
      <c r="I579">
        <v>0</v>
      </c>
      <c r="K579" s="2" t="s">
        <v>5078</v>
      </c>
      <c r="M579" t="s">
        <v>5079</v>
      </c>
      <c r="N579">
        <v>172</v>
      </c>
      <c r="O579">
        <v>859</v>
      </c>
      <c r="P579" t="s">
        <v>5018</v>
      </c>
      <c r="Q579">
        <v>98</v>
      </c>
      <c r="R579" s="4"/>
      <c r="S579" s="14"/>
    </row>
    <row r="580" spans="1:19" x14ac:dyDescent="0.25">
      <c r="A580" s="22"/>
      <c r="B580" t="s">
        <v>5080</v>
      </c>
      <c r="C580" t="s">
        <v>5081</v>
      </c>
      <c r="E580" s="2" t="s">
        <v>5014</v>
      </c>
      <c r="F580" s="2" t="s">
        <v>5015</v>
      </c>
      <c r="G580" s="75" t="s">
        <v>5031</v>
      </c>
      <c r="I580">
        <v>0</v>
      </c>
      <c r="K580" s="2" t="s">
        <v>5082</v>
      </c>
      <c r="M580" t="s">
        <v>5083</v>
      </c>
      <c r="N580">
        <v>188</v>
      </c>
      <c r="O580">
        <v>860</v>
      </c>
      <c r="P580" t="s">
        <v>5018</v>
      </c>
      <c r="Q580">
        <v>98</v>
      </c>
      <c r="R580" s="4"/>
      <c r="S580" s="14"/>
    </row>
    <row r="581" spans="1:19" x14ac:dyDescent="0.25">
      <c r="A581" s="22"/>
      <c r="B581" t="s">
        <v>5084</v>
      </c>
      <c r="C581" t="s">
        <v>5085</v>
      </c>
      <c r="E581" s="2" t="s">
        <v>5014</v>
      </c>
      <c r="F581" s="2" t="s">
        <v>5015</v>
      </c>
      <c r="G581" s="75" t="s">
        <v>5086</v>
      </c>
      <c r="I581">
        <v>0</v>
      </c>
      <c r="K581" s="2" t="s">
        <v>5087</v>
      </c>
      <c r="L581" t="s">
        <v>5088</v>
      </c>
      <c r="M581" t="s">
        <v>5089</v>
      </c>
      <c r="N581">
        <v>200</v>
      </c>
      <c r="O581">
        <v>861</v>
      </c>
      <c r="P581" t="s">
        <v>5018</v>
      </c>
      <c r="Q581">
        <v>98</v>
      </c>
      <c r="R581" s="4"/>
      <c r="S581" s="14"/>
    </row>
    <row r="582" spans="1:19" x14ac:dyDescent="0.25">
      <c r="A582" s="22"/>
      <c r="B582" t="s">
        <v>5090</v>
      </c>
      <c r="C582" t="s">
        <v>5076</v>
      </c>
      <c r="E582" s="2" t="s">
        <v>5014</v>
      </c>
      <c r="F582" s="2" t="s">
        <v>5015</v>
      </c>
      <c r="G582" t="s">
        <v>5091</v>
      </c>
      <c r="I582">
        <v>0</v>
      </c>
      <c r="K582" s="27" t="s">
        <v>5092</v>
      </c>
      <c r="M582" t="s">
        <v>5093</v>
      </c>
      <c r="N582">
        <v>250</v>
      </c>
      <c r="O582">
        <v>862</v>
      </c>
      <c r="P582" t="s">
        <v>5049</v>
      </c>
      <c r="Q582">
        <v>126</v>
      </c>
      <c r="R582" s="4"/>
      <c r="S582" s="14"/>
    </row>
    <row r="583" spans="1:19" x14ac:dyDescent="0.25">
      <c r="A583" s="22"/>
      <c r="B583" t="s">
        <v>5094</v>
      </c>
      <c r="C583" t="s">
        <v>5095</v>
      </c>
      <c r="E583" s="2" t="s">
        <v>5014</v>
      </c>
      <c r="F583" s="2" t="s">
        <v>5015</v>
      </c>
      <c r="G583" s="75" t="s">
        <v>5041</v>
      </c>
      <c r="I583">
        <v>0</v>
      </c>
      <c r="K583" s="27" t="s">
        <v>799</v>
      </c>
      <c r="M583" t="s">
        <v>5096</v>
      </c>
      <c r="N583">
        <v>77</v>
      </c>
      <c r="O583">
        <v>863</v>
      </c>
      <c r="P583" t="s">
        <v>5018</v>
      </c>
      <c r="Q583">
        <v>98</v>
      </c>
      <c r="R583" s="4"/>
      <c r="S583" s="14"/>
    </row>
    <row r="584" spans="1:19" x14ac:dyDescent="0.25">
      <c r="A584" s="22"/>
      <c r="B584" t="s">
        <v>5097</v>
      </c>
      <c r="C584" t="s">
        <v>5098</v>
      </c>
      <c r="E584" s="2" t="s">
        <v>5014</v>
      </c>
      <c r="F584" s="2" t="s">
        <v>5015</v>
      </c>
      <c r="G584" s="75" t="s">
        <v>5059</v>
      </c>
      <c r="I584">
        <v>0</v>
      </c>
      <c r="K584" s="2" t="s">
        <v>5099</v>
      </c>
      <c r="M584" t="s">
        <v>5100</v>
      </c>
      <c r="N584">
        <v>172</v>
      </c>
      <c r="O584">
        <v>864</v>
      </c>
      <c r="P584" t="s">
        <v>5018</v>
      </c>
      <c r="Q584">
        <v>98</v>
      </c>
      <c r="R584" s="4"/>
      <c r="S584" s="14"/>
    </row>
    <row r="585" spans="1:19" x14ac:dyDescent="0.25">
      <c r="A585" s="22"/>
      <c r="B585" t="s">
        <v>5101</v>
      </c>
      <c r="C585" t="s">
        <v>5098</v>
      </c>
      <c r="E585" s="2" t="s">
        <v>5014</v>
      </c>
      <c r="F585" s="2" t="s">
        <v>5015</v>
      </c>
      <c r="G585" s="75" t="s">
        <v>5062</v>
      </c>
      <c r="I585">
        <v>0</v>
      </c>
      <c r="K585" s="27" t="s">
        <v>5102</v>
      </c>
      <c r="M585" t="s">
        <v>5103</v>
      </c>
      <c r="N585">
        <v>188</v>
      </c>
      <c r="O585">
        <v>865</v>
      </c>
      <c r="P585" t="s">
        <v>5018</v>
      </c>
      <c r="Q585">
        <v>98</v>
      </c>
      <c r="R585" s="4"/>
      <c r="S585" s="14"/>
    </row>
    <row r="586" spans="1:19" x14ac:dyDescent="0.25">
      <c r="A586" s="22"/>
      <c r="B586" t="s">
        <v>5104</v>
      </c>
      <c r="C586" t="s">
        <v>5098</v>
      </c>
      <c r="E586" s="2" t="s">
        <v>5014</v>
      </c>
      <c r="F586" s="2" t="s">
        <v>5015</v>
      </c>
      <c r="G586" s="75" t="s">
        <v>5086</v>
      </c>
      <c r="I586">
        <v>0</v>
      </c>
      <c r="K586" s="2">
        <v>91866592</v>
      </c>
      <c r="M586" t="s">
        <v>5105</v>
      </c>
      <c r="N586">
        <v>200</v>
      </c>
      <c r="O586">
        <v>866</v>
      </c>
      <c r="P586" t="s">
        <v>5018</v>
      </c>
      <c r="Q586">
        <v>98</v>
      </c>
      <c r="R586" s="4"/>
      <c r="S586" s="14"/>
    </row>
    <row r="587" spans="1:19" x14ac:dyDescent="0.25">
      <c r="A587" s="22"/>
      <c r="B587" t="s">
        <v>5106</v>
      </c>
      <c r="C587" t="s">
        <v>5107</v>
      </c>
      <c r="E587" s="2" t="s">
        <v>5014</v>
      </c>
      <c r="F587" s="2" t="s">
        <v>5015</v>
      </c>
      <c r="G587" s="75" t="s">
        <v>5059</v>
      </c>
      <c r="I587">
        <v>0</v>
      </c>
      <c r="K587" s="27" t="s">
        <v>5108</v>
      </c>
      <c r="M587" t="s">
        <v>5109</v>
      </c>
      <c r="N587">
        <v>172</v>
      </c>
      <c r="O587">
        <v>867</v>
      </c>
      <c r="P587" t="s">
        <v>5018</v>
      </c>
      <c r="Q587">
        <v>98</v>
      </c>
      <c r="R587" s="4"/>
      <c r="S587" s="14"/>
    </row>
    <row r="588" spans="1:19" x14ac:dyDescent="0.25">
      <c r="A588" s="22"/>
      <c r="B588" t="s">
        <v>5110</v>
      </c>
      <c r="C588" t="s">
        <v>394</v>
      </c>
      <c r="E588" s="2" t="s">
        <v>5014</v>
      </c>
      <c r="F588" s="2" t="s">
        <v>5015</v>
      </c>
      <c r="G588" s="75" t="s">
        <v>5062</v>
      </c>
      <c r="I588">
        <v>0</v>
      </c>
      <c r="K588" s="27" t="s">
        <v>799</v>
      </c>
      <c r="M588" t="s">
        <v>5111</v>
      </c>
      <c r="N588">
        <v>188</v>
      </c>
      <c r="O588">
        <v>868</v>
      </c>
      <c r="P588" t="s">
        <v>5018</v>
      </c>
      <c r="Q588">
        <v>98</v>
      </c>
      <c r="R588" s="4"/>
      <c r="S588" s="14"/>
    </row>
    <row r="589" spans="1:19" x14ac:dyDescent="0.25">
      <c r="A589" s="22"/>
      <c r="B589" t="s">
        <v>5112</v>
      </c>
      <c r="C589" t="s">
        <v>394</v>
      </c>
      <c r="E589" s="2" t="s">
        <v>5014</v>
      </c>
      <c r="F589" s="2" t="s">
        <v>5015</v>
      </c>
      <c r="G589" s="75" t="s">
        <v>5036</v>
      </c>
      <c r="I589">
        <v>0</v>
      </c>
      <c r="K589" s="109" t="s">
        <v>5113</v>
      </c>
      <c r="L589" s="34"/>
      <c r="M589" t="s">
        <v>5114</v>
      </c>
      <c r="N589">
        <v>200</v>
      </c>
      <c r="O589">
        <v>869</v>
      </c>
      <c r="P589" t="s">
        <v>5018</v>
      </c>
      <c r="Q589">
        <v>98</v>
      </c>
      <c r="R589" s="4"/>
      <c r="S589" s="14"/>
    </row>
    <row r="590" spans="1:19" x14ac:dyDescent="0.25">
      <c r="A590" s="22"/>
      <c r="B590" t="s">
        <v>5115</v>
      </c>
      <c r="C590" t="s">
        <v>394</v>
      </c>
      <c r="E590" s="2" t="s">
        <v>5014</v>
      </c>
      <c r="F590" s="2" t="s">
        <v>5015</v>
      </c>
      <c r="G590" s="75" t="s">
        <v>5116</v>
      </c>
      <c r="I590">
        <v>0</v>
      </c>
      <c r="K590" s="109" t="s">
        <v>5117</v>
      </c>
      <c r="L590" s="34"/>
      <c r="M590" t="s">
        <v>5118</v>
      </c>
      <c r="N590">
        <v>200</v>
      </c>
      <c r="O590">
        <v>870</v>
      </c>
      <c r="P590" t="s">
        <v>5018</v>
      </c>
      <c r="Q590">
        <v>98</v>
      </c>
      <c r="R590" s="4"/>
      <c r="S590" s="14"/>
    </row>
    <row r="591" spans="1:19" x14ac:dyDescent="0.25">
      <c r="A591" s="22"/>
      <c r="B591" t="s">
        <v>5119</v>
      </c>
      <c r="C591" t="s">
        <v>5120</v>
      </c>
      <c r="E591" s="2" t="s">
        <v>5014</v>
      </c>
      <c r="F591" s="2" t="s">
        <v>5015</v>
      </c>
      <c r="G591" s="75" t="s">
        <v>5121</v>
      </c>
      <c r="I591">
        <v>0</v>
      </c>
      <c r="K591" s="109" t="s">
        <v>5122</v>
      </c>
      <c r="L591" s="34"/>
      <c r="M591" t="s">
        <v>5123</v>
      </c>
      <c r="N591">
        <v>45</v>
      </c>
      <c r="O591">
        <v>871</v>
      </c>
      <c r="P591" t="s">
        <v>5018</v>
      </c>
      <c r="Q591">
        <v>98</v>
      </c>
      <c r="R591" s="4"/>
      <c r="S591" s="14"/>
    </row>
    <row r="592" spans="1:19" x14ac:dyDescent="0.25">
      <c r="A592" s="22"/>
      <c r="B592" t="s">
        <v>5124</v>
      </c>
      <c r="C592" t="s">
        <v>401</v>
      </c>
      <c r="E592" s="2" t="s">
        <v>5014</v>
      </c>
      <c r="F592" s="2" t="s">
        <v>5015</v>
      </c>
      <c r="G592" s="75" t="s">
        <v>5062</v>
      </c>
      <c r="I592">
        <v>0</v>
      </c>
      <c r="K592" s="109" t="s">
        <v>5125</v>
      </c>
      <c r="L592" s="34"/>
      <c r="M592" t="s">
        <v>5126</v>
      </c>
      <c r="N592">
        <v>188</v>
      </c>
      <c r="O592">
        <v>872</v>
      </c>
      <c r="P592" t="s">
        <v>5018</v>
      </c>
      <c r="Q592">
        <v>98</v>
      </c>
      <c r="R592" s="4"/>
      <c r="S592" s="14"/>
    </row>
    <row r="593" spans="1:19" x14ac:dyDescent="0.25">
      <c r="A593" s="22"/>
      <c r="B593" t="s">
        <v>5127</v>
      </c>
      <c r="C593" t="s">
        <v>405</v>
      </c>
      <c r="E593" s="2" t="s">
        <v>5014</v>
      </c>
      <c r="F593" s="2" t="s">
        <v>5015</v>
      </c>
      <c r="G593" s="75" t="s">
        <v>5059</v>
      </c>
      <c r="I593">
        <v>0</v>
      </c>
      <c r="K593" s="109" t="s">
        <v>5128</v>
      </c>
      <c r="L593" s="34"/>
      <c r="M593" t="s">
        <v>5129</v>
      </c>
      <c r="N593">
        <v>172</v>
      </c>
      <c r="O593">
        <v>873</v>
      </c>
      <c r="P593" t="s">
        <v>5018</v>
      </c>
      <c r="Q593">
        <v>98</v>
      </c>
      <c r="R593" s="4"/>
      <c r="S593" s="14"/>
    </row>
    <row r="594" spans="1:19" x14ac:dyDescent="0.25">
      <c r="A594" s="22"/>
      <c r="B594" t="s">
        <v>5130</v>
      </c>
      <c r="C594" t="s">
        <v>405</v>
      </c>
      <c r="E594" s="2" t="s">
        <v>5014</v>
      </c>
      <c r="F594" s="2" t="s">
        <v>5015</v>
      </c>
      <c r="G594" s="75" t="s">
        <v>5086</v>
      </c>
      <c r="I594">
        <v>0</v>
      </c>
      <c r="K594" s="109" t="s">
        <v>5131</v>
      </c>
      <c r="L594" s="34"/>
      <c r="M594" t="s">
        <v>5132</v>
      </c>
      <c r="N594">
        <v>200</v>
      </c>
      <c r="O594">
        <v>874</v>
      </c>
      <c r="P594" t="s">
        <v>5018</v>
      </c>
      <c r="Q594">
        <v>98</v>
      </c>
      <c r="R594" s="4"/>
      <c r="S594" s="14"/>
    </row>
    <row r="595" spans="1:19" x14ac:dyDescent="0.25">
      <c r="A595" s="22"/>
      <c r="B595" t="s">
        <v>5133</v>
      </c>
      <c r="C595" t="s">
        <v>411</v>
      </c>
      <c r="E595" s="2" t="s">
        <v>5014</v>
      </c>
      <c r="F595" s="2" t="s">
        <v>5015</v>
      </c>
      <c r="G595" s="75" t="s">
        <v>2303</v>
      </c>
      <c r="I595">
        <v>0</v>
      </c>
      <c r="K595" s="27" t="s">
        <v>5134</v>
      </c>
      <c r="M595" t="s">
        <v>5135</v>
      </c>
      <c r="N595">
        <v>188</v>
      </c>
      <c r="O595">
        <v>875</v>
      </c>
      <c r="P595" t="s">
        <v>5018</v>
      </c>
      <c r="Q595">
        <v>98</v>
      </c>
      <c r="R595" s="4"/>
      <c r="S595" s="14"/>
    </row>
    <row r="596" spans="1:19" x14ac:dyDescent="0.25">
      <c r="A596" s="22"/>
      <c r="B596" t="s">
        <v>5136</v>
      </c>
      <c r="C596" t="s">
        <v>411</v>
      </c>
      <c r="E596" s="2" t="s">
        <v>5014</v>
      </c>
      <c r="F596" s="2" t="s">
        <v>5015</v>
      </c>
      <c r="G596" s="75" t="s">
        <v>5116</v>
      </c>
      <c r="I596">
        <v>0</v>
      </c>
      <c r="K596" s="27" t="s">
        <v>799</v>
      </c>
      <c r="L596" s="34"/>
      <c r="M596" t="s">
        <v>5137</v>
      </c>
      <c r="N596">
        <v>200</v>
      </c>
      <c r="O596">
        <v>876</v>
      </c>
      <c r="P596" t="s">
        <v>5018</v>
      </c>
      <c r="Q596">
        <v>98</v>
      </c>
      <c r="R596" s="4"/>
      <c r="S596" s="14"/>
    </row>
    <row r="597" spans="1:19" x14ac:dyDescent="0.25">
      <c r="A597" s="22"/>
      <c r="B597" t="s">
        <v>5138</v>
      </c>
      <c r="C597" t="s">
        <v>411</v>
      </c>
      <c r="E597" s="2" t="s">
        <v>5014</v>
      </c>
      <c r="F597" s="2" t="s">
        <v>5015</v>
      </c>
      <c r="G597" s="75" t="s">
        <v>5116</v>
      </c>
      <c r="I597">
        <v>0</v>
      </c>
      <c r="K597" s="27" t="s">
        <v>799</v>
      </c>
      <c r="L597" s="34"/>
      <c r="M597" t="s">
        <v>5139</v>
      </c>
      <c r="N597">
        <v>200</v>
      </c>
      <c r="O597">
        <v>877</v>
      </c>
      <c r="P597" t="s">
        <v>5018</v>
      </c>
      <c r="Q597">
        <v>98</v>
      </c>
      <c r="R597" s="4"/>
      <c r="S597" s="14"/>
    </row>
    <row r="598" spans="1:19" x14ac:dyDescent="0.25">
      <c r="A598" s="22"/>
      <c r="B598" t="s">
        <v>5140</v>
      </c>
      <c r="C598" t="s">
        <v>411</v>
      </c>
      <c r="E598" s="2" t="s">
        <v>5014</v>
      </c>
      <c r="F598" s="2" t="s">
        <v>5015</v>
      </c>
      <c r="G598" s="75" t="s">
        <v>5141</v>
      </c>
      <c r="I598">
        <v>0</v>
      </c>
      <c r="K598" s="109" t="s">
        <v>5142</v>
      </c>
      <c r="L598" s="34"/>
      <c r="M598" t="s">
        <v>5143</v>
      </c>
      <c r="N598">
        <v>250</v>
      </c>
      <c r="O598">
        <v>878</v>
      </c>
      <c r="P598" t="s">
        <v>5049</v>
      </c>
      <c r="Q598">
        <v>126</v>
      </c>
      <c r="R598" s="4"/>
      <c r="S598" s="14"/>
    </row>
    <row r="599" spans="1:19" x14ac:dyDescent="0.25">
      <c r="A599" s="22"/>
      <c r="B599" t="s">
        <v>5144</v>
      </c>
      <c r="C599" t="s">
        <v>415</v>
      </c>
      <c r="E599" s="2" t="s">
        <v>5014</v>
      </c>
      <c r="F599" s="2" t="s">
        <v>5015</v>
      </c>
      <c r="G599" s="75" t="s">
        <v>5062</v>
      </c>
      <c r="I599">
        <v>0</v>
      </c>
      <c r="K599" s="109" t="s">
        <v>5145</v>
      </c>
      <c r="L599" s="34"/>
      <c r="M599" t="s">
        <v>5146</v>
      </c>
      <c r="N599">
        <v>188</v>
      </c>
      <c r="O599">
        <v>879</v>
      </c>
      <c r="P599" t="s">
        <v>5018</v>
      </c>
      <c r="Q599">
        <v>98</v>
      </c>
      <c r="R599" s="4"/>
      <c r="S599" s="14"/>
    </row>
    <row r="600" spans="1:19" x14ac:dyDescent="0.25">
      <c r="A600" s="22"/>
      <c r="B600" t="s">
        <v>5147</v>
      </c>
      <c r="C600" t="s">
        <v>415</v>
      </c>
      <c r="E600" s="2" t="s">
        <v>5014</v>
      </c>
      <c r="F600" s="2" t="s">
        <v>5015</v>
      </c>
      <c r="G600" s="75" t="s">
        <v>5086</v>
      </c>
      <c r="I600">
        <v>0</v>
      </c>
      <c r="K600" s="109" t="s">
        <v>5148</v>
      </c>
      <c r="L600" s="34"/>
      <c r="M600" t="s">
        <v>5149</v>
      </c>
      <c r="N600">
        <v>200</v>
      </c>
      <c r="O600">
        <v>880</v>
      </c>
      <c r="P600" t="s">
        <v>5018</v>
      </c>
      <c r="Q600">
        <v>98</v>
      </c>
      <c r="R600" s="4"/>
      <c r="S600" s="14"/>
    </row>
    <row r="601" spans="1:19" x14ac:dyDescent="0.25">
      <c r="A601" s="22"/>
      <c r="B601" t="s">
        <v>5150</v>
      </c>
      <c r="C601" t="s">
        <v>419</v>
      </c>
      <c r="E601" s="2" t="s">
        <v>5014</v>
      </c>
      <c r="F601" s="2" t="s">
        <v>5015</v>
      </c>
      <c r="G601" s="75" t="s">
        <v>5059</v>
      </c>
      <c r="I601">
        <v>0</v>
      </c>
      <c r="K601" s="27" t="s">
        <v>799</v>
      </c>
      <c r="M601" t="s">
        <v>5151</v>
      </c>
      <c r="N601">
        <v>172</v>
      </c>
      <c r="O601">
        <v>881</v>
      </c>
      <c r="P601" t="s">
        <v>5018</v>
      </c>
      <c r="Q601">
        <v>98</v>
      </c>
      <c r="R601" s="4"/>
      <c r="S601" s="14"/>
    </row>
    <row r="602" spans="1:19" x14ac:dyDescent="0.25">
      <c r="A602" s="22"/>
      <c r="B602" t="s">
        <v>5152</v>
      </c>
      <c r="C602" t="s">
        <v>5153</v>
      </c>
      <c r="E602" s="2" t="s">
        <v>5014</v>
      </c>
      <c r="F602" s="2" t="s">
        <v>5015</v>
      </c>
      <c r="G602" s="75" t="s">
        <v>5154</v>
      </c>
      <c r="I602">
        <v>0</v>
      </c>
      <c r="K602" s="27" t="s">
        <v>5155</v>
      </c>
      <c r="M602" t="s">
        <v>5156</v>
      </c>
      <c r="N602">
        <v>188</v>
      </c>
      <c r="O602">
        <v>882</v>
      </c>
      <c r="P602" t="s">
        <v>5018</v>
      </c>
      <c r="Q602">
        <v>98</v>
      </c>
      <c r="R602" s="4"/>
      <c r="S602" s="14"/>
    </row>
    <row r="603" spans="1:19" x14ac:dyDescent="0.25">
      <c r="A603" s="22"/>
      <c r="B603" t="s">
        <v>5157</v>
      </c>
      <c r="C603" t="s">
        <v>419</v>
      </c>
      <c r="E603" s="2" t="s">
        <v>5014</v>
      </c>
      <c r="F603" s="2" t="s">
        <v>5015</v>
      </c>
      <c r="G603" s="75" t="s">
        <v>5158</v>
      </c>
      <c r="I603">
        <v>0</v>
      </c>
      <c r="K603" s="27" t="s">
        <v>5159</v>
      </c>
      <c r="M603" t="s">
        <v>5160</v>
      </c>
      <c r="N603">
        <v>200</v>
      </c>
      <c r="O603">
        <v>883</v>
      </c>
      <c r="P603" t="s">
        <v>5018</v>
      </c>
      <c r="Q603">
        <v>98</v>
      </c>
      <c r="R603" s="4"/>
      <c r="S603" s="14"/>
    </row>
    <row r="604" spans="1:19" x14ac:dyDescent="0.25">
      <c r="A604" s="22"/>
      <c r="B604" t="s">
        <v>5161</v>
      </c>
      <c r="C604" t="s">
        <v>419</v>
      </c>
      <c r="E604" s="2" t="s">
        <v>5014</v>
      </c>
      <c r="F604" s="2" t="s">
        <v>5015</v>
      </c>
      <c r="G604" s="75" t="s">
        <v>5116</v>
      </c>
      <c r="I604">
        <v>0</v>
      </c>
      <c r="K604" s="109" t="s">
        <v>5162</v>
      </c>
      <c r="L604" s="34"/>
      <c r="M604" t="s">
        <v>5163</v>
      </c>
      <c r="N604">
        <v>200</v>
      </c>
      <c r="O604">
        <v>884</v>
      </c>
      <c r="P604" t="s">
        <v>5018</v>
      </c>
      <c r="Q604">
        <v>98</v>
      </c>
      <c r="R604" s="4"/>
      <c r="S604" s="14"/>
    </row>
    <row r="605" spans="1:19" x14ac:dyDescent="0.25">
      <c r="A605" s="22"/>
      <c r="B605" t="s">
        <v>5164</v>
      </c>
      <c r="C605" t="s">
        <v>425</v>
      </c>
      <c r="E605" s="2" t="s">
        <v>5014</v>
      </c>
      <c r="F605" s="2" t="s">
        <v>5015</v>
      </c>
      <c r="G605" s="75" t="s">
        <v>2303</v>
      </c>
      <c r="I605">
        <v>0</v>
      </c>
      <c r="K605" s="27" t="s">
        <v>799</v>
      </c>
      <c r="M605" t="s">
        <v>5165</v>
      </c>
      <c r="N605">
        <v>188</v>
      </c>
      <c r="O605">
        <v>885</v>
      </c>
      <c r="P605" t="s">
        <v>5018</v>
      </c>
      <c r="Q605">
        <v>98</v>
      </c>
      <c r="R605" s="4"/>
      <c r="S605" s="14"/>
    </row>
    <row r="606" spans="1:19" x14ac:dyDescent="0.25">
      <c r="A606" s="22"/>
      <c r="B606" t="s">
        <v>5166</v>
      </c>
      <c r="C606" t="s">
        <v>425</v>
      </c>
      <c r="E606" s="2" t="s">
        <v>5014</v>
      </c>
      <c r="F606" s="2" t="s">
        <v>5015</v>
      </c>
      <c r="G606" s="75" t="s">
        <v>5116</v>
      </c>
      <c r="I606">
        <v>0</v>
      </c>
      <c r="K606" s="109" t="s">
        <v>5167</v>
      </c>
      <c r="L606" s="34"/>
      <c r="M606" t="s">
        <v>5168</v>
      </c>
      <c r="N606">
        <v>200</v>
      </c>
      <c r="O606">
        <v>886</v>
      </c>
      <c r="P606" t="s">
        <v>5018</v>
      </c>
      <c r="Q606">
        <v>98</v>
      </c>
      <c r="R606" s="4"/>
      <c r="S606" s="14"/>
    </row>
    <row r="607" spans="1:19" x14ac:dyDescent="0.25">
      <c r="A607" s="22"/>
      <c r="B607" t="s">
        <v>5169</v>
      </c>
      <c r="C607" t="s">
        <v>5170</v>
      </c>
      <c r="E607" s="2" t="s">
        <v>5014</v>
      </c>
      <c r="F607" s="2" t="s">
        <v>5015</v>
      </c>
      <c r="G607" s="75" t="s">
        <v>5171</v>
      </c>
      <c r="I607">
        <v>0</v>
      </c>
      <c r="K607" s="109" t="s">
        <v>5172</v>
      </c>
      <c r="L607" s="34"/>
      <c r="M607" t="s">
        <v>5173</v>
      </c>
      <c r="N607">
        <v>220</v>
      </c>
      <c r="O607">
        <v>887</v>
      </c>
      <c r="P607" t="s">
        <v>5049</v>
      </c>
      <c r="Q607">
        <v>126</v>
      </c>
      <c r="R607" s="4"/>
      <c r="S607" s="14"/>
    </row>
    <row r="608" spans="1:19" x14ac:dyDescent="0.25">
      <c r="A608" s="22"/>
      <c r="B608" t="s">
        <v>5174</v>
      </c>
      <c r="C608" t="s">
        <v>425</v>
      </c>
      <c r="E608" s="2" t="s">
        <v>5014</v>
      </c>
      <c r="F608" s="2" t="s">
        <v>5015</v>
      </c>
      <c r="G608" s="75" t="s">
        <v>5141</v>
      </c>
      <c r="I608">
        <v>0</v>
      </c>
      <c r="K608" s="109" t="s">
        <v>5175</v>
      </c>
      <c r="L608" s="34"/>
      <c r="M608" t="s">
        <v>5176</v>
      </c>
      <c r="N608">
        <v>250</v>
      </c>
      <c r="O608">
        <v>888</v>
      </c>
      <c r="P608" t="s">
        <v>5049</v>
      </c>
      <c r="Q608">
        <v>126</v>
      </c>
      <c r="R608" s="4"/>
      <c r="S608" s="14"/>
    </row>
    <row r="609" spans="1:19" x14ac:dyDescent="0.25">
      <c r="A609" s="22"/>
      <c r="B609" t="s">
        <v>5177</v>
      </c>
      <c r="C609" t="s">
        <v>429</v>
      </c>
      <c r="E609" s="2" t="s">
        <v>5014</v>
      </c>
      <c r="F609" s="2" t="s">
        <v>5015</v>
      </c>
      <c r="G609" s="75" t="s">
        <v>5116</v>
      </c>
      <c r="I609">
        <v>0</v>
      </c>
      <c r="K609" s="27" t="s">
        <v>5178</v>
      </c>
      <c r="M609" t="s">
        <v>5179</v>
      </c>
      <c r="N609">
        <v>200</v>
      </c>
      <c r="O609">
        <v>889</v>
      </c>
      <c r="P609" t="s">
        <v>5018</v>
      </c>
      <c r="Q609">
        <v>98</v>
      </c>
      <c r="R609" s="4"/>
      <c r="S609" s="14"/>
    </row>
    <row r="610" spans="1:19" x14ac:dyDescent="0.25">
      <c r="A610" s="22"/>
      <c r="B610" t="s">
        <v>5180</v>
      </c>
      <c r="C610" t="s">
        <v>429</v>
      </c>
      <c r="E610" s="2" t="s">
        <v>5014</v>
      </c>
      <c r="F610" s="2" t="s">
        <v>5015</v>
      </c>
      <c r="G610" s="75" t="s">
        <v>5141</v>
      </c>
      <c r="I610">
        <v>0</v>
      </c>
      <c r="K610" s="109" t="s">
        <v>5181</v>
      </c>
      <c r="L610" s="34"/>
      <c r="M610" t="s">
        <v>5182</v>
      </c>
      <c r="N610">
        <v>250</v>
      </c>
      <c r="O610">
        <v>890</v>
      </c>
      <c r="P610" t="s">
        <v>5049</v>
      </c>
      <c r="Q610">
        <v>126</v>
      </c>
      <c r="R610" s="4"/>
      <c r="S610" s="14"/>
    </row>
    <row r="611" spans="1:19" x14ac:dyDescent="0.25">
      <c r="A611" s="22"/>
      <c r="B611" t="s">
        <v>5183</v>
      </c>
      <c r="C611" t="s">
        <v>5184</v>
      </c>
      <c r="D611" s="4" t="s">
        <v>4251</v>
      </c>
      <c r="E611" s="2" t="s">
        <v>5014</v>
      </c>
      <c r="F611" s="2" t="s">
        <v>5015</v>
      </c>
      <c r="G611" t="s">
        <v>3783</v>
      </c>
      <c r="H611" s="4" t="s">
        <v>5185</v>
      </c>
      <c r="I611">
        <v>0</v>
      </c>
      <c r="J611" s="76" t="s">
        <v>3785</v>
      </c>
      <c r="K611" s="76" t="s">
        <v>799</v>
      </c>
      <c r="M611" t="s">
        <v>5186</v>
      </c>
      <c r="N611">
        <v>80</v>
      </c>
      <c r="O611">
        <v>891</v>
      </c>
      <c r="P611" t="s">
        <v>5018</v>
      </c>
      <c r="Q611">
        <v>98</v>
      </c>
      <c r="R611" s="4"/>
      <c r="S611" s="14"/>
    </row>
    <row r="612" spans="1:19" x14ac:dyDescent="0.25">
      <c r="A612" s="22"/>
      <c r="B612" t="s">
        <v>5187</v>
      </c>
      <c r="C612" t="s">
        <v>5184</v>
      </c>
      <c r="D612" s="4" t="s">
        <v>4251</v>
      </c>
      <c r="E612" s="2" t="s">
        <v>5014</v>
      </c>
      <c r="F612" s="2" t="s">
        <v>5015</v>
      </c>
      <c r="G612" t="s">
        <v>3795</v>
      </c>
      <c r="H612" s="4" t="s">
        <v>5185</v>
      </c>
      <c r="I612">
        <v>0</v>
      </c>
      <c r="J612" s="76" t="s">
        <v>3796</v>
      </c>
      <c r="K612" s="76" t="s">
        <v>799</v>
      </c>
      <c r="M612" t="s">
        <v>5188</v>
      </c>
      <c r="N612">
        <v>80</v>
      </c>
      <c r="O612">
        <v>892</v>
      </c>
      <c r="P612" t="s">
        <v>5018</v>
      </c>
      <c r="Q612">
        <v>98</v>
      </c>
      <c r="R612" s="4"/>
      <c r="S612" s="14"/>
    </row>
    <row r="613" spans="1:19" x14ac:dyDescent="0.25">
      <c r="A613" s="22"/>
      <c r="B613" t="s">
        <v>5189</v>
      </c>
      <c r="C613" t="s">
        <v>5184</v>
      </c>
      <c r="D613" s="4" t="s">
        <v>4251</v>
      </c>
      <c r="E613" s="2" t="s">
        <v>5014</v>
      </c>
      <c r="F613" s="2" t="s">
        <v>5015</v>
      </c>
      <c r="G613" t="s">
        <v>3795</v>
      </c>
      <c r="H613" s="4" t="s">
        <v>5185</v>
      </c>
      <c r="I613">
        <v>0</v>
      </c>
      <c r="J613" s="76" t="s">
        <v>3785</v>
      </c>
      <c r="K613" s="76" t="s">
        <v>799</v>
      </c>
      <c r="M613" t="s">
        <v>5190</v>
      </c>
      <c r="N613">
        <v>80</v>
      </c>
      <c r="O613">
        <v>893</v>
      </c>
      <c r="P613" t="s">
        <v>5018</v>
      </c>
      <c r="Q613">
        <v>98</v>
      </c>
      <c r="R613" s="4"/>
      <c r="S613" s="14"/>
    </row>
    <row r="614" spans="1:19" x14ac:dyDescent="0.25">
      <c r="A614" s="22"/>
      <c r="B614" t="s">
        <v>5191</v>
      </c>
      <c r="C614" t="s">
        <v>5184</v>
      </c>
      <c r="D614" s="4" t="s">
        <v>4251</v>
      </c>
      <c r="E614" s="2" t="s">
        <v>5014</v>
      </c>
      <c r="F614" s="2" t="s">
        <v>5015</v>
      </c>
      <c r="G614" t="s">
        <v>3801</v>
      </c>
      <c r="H614" s="4" t="s">
        <v>5185</v>
      </c>
      <c r="I614">
        <v>0</v>
      </c>
      <c r="J614" s="76" t="s">
        <v>3796</v>
      </c>
      <c r="K614" s="76" t="s">
        <v>799</v>
      </c>
      <c r="M614" t="s">
        <v>5192</v>
      </c>
      <c r="N614">
        <v>100</v>
      </c>
      <c r="O614">
        <v>894</v>
      </c>
      <c r="P614" t="s">
        <v>5018</v>
      </c>
      <c r="Q614">
        <v>98</v>
      </c>
      <c r="R614" s="4"/>
      <c r="S614" s="14"/>
    </row>
    <row r="615" spans="1:19" x14ac:dyDescent="0.25">
      <c r="A615" s="22"/>
      <c r="B615" t="s">
        <v>5193</v>
      </c>
      <c r="C615" t="s">
        <v>5184</v>
      </c>
      <c r="D615" s="4" t="s">
        <v>4251</v>
      </c>
      <c r="E615" s="2" t="s">
        <v>5014</v>
      </c>
      <c r="F615" s="2" t="s">
        <v>5015</v>
      </c>
      <c r="G615" t="s">
        <v>3801</v>
      </c>
      <c r="H615" s="4" t="s">
        <v>5185</v>
      </c>
      <c r="I615">
        <v>0</v>
      </c>
      <c r="J615" s="76" t="s">
        <v>3785</v>
      </c>
      <c r="K615" s="76" t="s">
        <v>799</v>
      </c>
      <c r="M615" t="s">
        <v>5194</v>
      </c>
      <c r="N615">
        <v>100</v>
      </c>
      <c r="O615">
        <v>895</v>
      </c>
      <c r="P615" t="s">
        <v>5018</v>
      </c>
      <c r="Q615">
        <v>98</v>
      </c>
      <c r="R615" s="4"/>
      <c r="S615" s="14"/>
    </row>
    <row r="616" spans="1:19" x14ac:dyDescent="0.25">
      <c r="A616" s="22"/>
      <c r="B616" t="s">
        <v>5195</v>
      </c>
      <c r="C616" t="s">
        <v>5184</v>
      </c>
      <c r="D616" s="4" t="s">
        <v>4251</v>
      </c>
      <c r="E616" s="2" t="s">
        <v>5014</v>
      </c>
      <c r="F616" s="2" t="s">
        <v>5015</v>
      </c>
      <c r="G616" t="s">
        <v>3808</v>
      </c>
      <c r="H616" s="4" t="s">
        <v>5185</v>
      </c>
      <c r="I616">
        <v>0</v>
      </c>
      <c r="J616" s="76" t="s">
        <v>3796</v>
      </c>
      <c r="K616" s="76" t="s">
        <v>799</v>
      </c>
      <c r="M616" t="s">
        <v>5196</v>
      </c>
      <c r="N616">
        <v>125</v>
      </c>
      <c r="O616">
        <v>896</v>
      </c>
      <c r="P616" t="s">
        <v>5018</v>
      </c>
      <c r="Q616">
        <v>98</v>
      </c>
      <c r="R616" s="4"/>
      <c r="S616" s="14"/>
    </row>
    <row r="617" spans="1:19" x14ac:dyDescent="0.25">
      <c r="A617" s="22"/>
      <c r="B617" t="s">
        <v>5197</v>
      </c>
      <c r="C617" t="s">
        <v>5184</v>
      </c>
      <c r="D617" s="4" t="s">
        <v>4251</v>
      </c>
      <c r="E617" s="2" t="s">
        <v>5014</v>
      </c>
      <c r="F617" s="2" t="s">
        <v>5015</v>
      </c>
      <c r="G617" t="s">
        <v>3808</v>
      </c>
      <c r="H617" s="4" t="s">
        <v>5185</v>
      </c>
      <c r="I617">
        <v>0</v>
      </c>
      <c r="J617" s="76" t="s">
        <v>3785</v>
      </c>
      <c r="K617" s="76" t="s">
        <v>799</v>
      </c>
      <c r="M617" t="s">
        <v>5198</v>
      </c>
      <c r="N617">
        <v>125</v>
      </c>
      <c r="O617">
        <v>897</v>
      </c>
      <c r="P617" t="s">
        <v>5018</v>
      </c>
      <c r="Q617">
        <v>98</v>
      </c>
      <c r="R617" s="4"/>
      <c r="S617" s="14"/>
    </row>
    <row r="618" spans="1:19" x14ac:dyDescent="0.25">
      <c r="A618" s="22"/>
      <c r="B618" t="s">
        <v>5199</v>
      </c>
      <c r="C618" t="s">
        <v>5184</v>
      </c>
      <c r="D618" s="4" t="s">
        <v>4251</v>
      </c>
      <c r="E618" s="2" t="s">
        <v>5014</v>
      </c>
      <c r="F618" s="2" t="s">
        <v>5015</v>
      </c>
      <c r="G618" t="s">
        <v>3813</v>
      </c>
      <c r="H618" s="4" t="s">
        <v>5185</v>
      </c>
      <c r="I618">
        <v>0</v>
      </c>
      <c r="J618" s="76" t="s">
        <v>3796</v>
      </c>
      <c r="K618" s="76" t="s">
        <v>799</v>
      </c>
      <c r="M618" t="s">
        <v>5200</v>
      </c>
      <c r="N618">
        <v>140</v>
      </c>
      <c r="O618">
        <v>898</v>
      </c>
      <c r="P618" t="s">
        <v>5018</v>
      </c>
      <c r="Q618">
        <v>98</v>
      </c>
      <c r="R618" s="4"/>
      <c r="S618" s="14"/>
    </row>
    <row r="619" spans="1:19" x14ac:dyDescent="0.25">
      <c r="A619" s="22"/>
      <c r="B619" t="s">
        <v>5201</v>
      </c>
      <c r="C619" t="s">
        <v>5184</v>
      </c>
      <c r="D619" s="4" t="s">
        <v>4251</v>
      </c>
      <c r="E619" s="2" t="s">
        <v>5014</v>
      </c>
      <c r="F619" s="2" t="s">
        <v>5015</v>
      </c>
      <c r="G619" t="s">
        <v>3813</v>
      </c>
      <c r="H619" s="4" t="s">
        <v>5185</v>
      </c>
      <c r="I619">
        <v>0</v>
      </c>
      <c r="J619" s="76" t="s">
        <v>3785</v>
      </c>
      <c r="K619" s="76" t="s">
        <v>799</v>
      </c>
      <c r="M619" t="s">
        <v>5202</v>
      </c>
      <c r="N619">
        <v>140</v>
      </c>
      <c r="O619">
        <v>899</v>
      </c>
      <c r="P619" t="s">
        <v>5018</v>
      </c>
      <c r="Q619">
        <v>98</v>
      </c>
      <c r="R619" s="4"/>
      <c r="S619" s="14"/>
    </row>
    <row r="620" spans="1:19" x14ac:dyDescent="0.25">
      <c r="A620" s="22"/>
      <c r="B620" t="s">
        <v>5203</v>
      </c>
      <c r="C620" t="s">
        <v>5184</v>
      </c>
      <c r="D620" s="4" t="s">
        <v>4251</v>
      </c>
      <c r="E620" s="2" t="s">
        <v>5014</v>
      </c>
      <c r="F620" s="2" t="s">
        <v>5015</v>
      </c>
      <c r="G620" t="s">
        <v>5204</v>
      </c>
      <c r="H620" s="4" t="s">
        <v>5185</v>
      </c>
      <c r="I620">
        <v>0</v>
      </c>
      <c r="J620" s="76" t="s">
        <v>3796</v>
      </c>
      <c r="K620" s="76" t="s">
        <v>799</v>
      </c>
      <c r="M620" t="s">
        <v>5205</v>
      </c>
      <c r="N620">
        <v>140</v>
      </c>
      <c r="O620">
        <v>900</v>
      </c>
      <c r="P620" t="s">
        <v>5018</v>
      </c>
      <c r="Q620">
        <v>98</v>
      </c>
      <c r="R620" s="4"/>
      <c r="S620" s="14"/>
    </row>
    <row r="621" spans="1:19" x14ac:dyDescent="0.25">
      <c r="A621" s="22"/>
      <c r="B621" t="s">
        <v>5206</v>
      </c>
      <c r="C621" t="s">
        <v>5184</v>
      </c>
      <c r="D621" s="4" t="s">
        <v>4251</v>
      </c>
      <c r="E621" s="2" t="s">
        <v>5014</v>
      </c>
      <c r="F621" s="2" t="s">
        <v>5015</v>
      </c>
      <c r="G621" t="s">
        <v>3943</v>
      </c>
      <c r="H621" s="4" t="s">
        <v>5185</v>
      </c>
      <c r="I621">
        <v>0</v>
      </c>
      <c r="J621" s="76" t="s">
        <v>3785</v>
      </c>
      <c r="K621" s="76" t="s">
        <v>799</v>
      </c>
      <c r="M621" t="s">
        <v>5207</v>
      </c>
      <c r="N621">
        <v>140</v>
      </c>
      <c r="O621">
        <v>901</v>
      </c>
      <c r="P621" t="s">
        <v>5018</v>
      </c>
      <c r="Q621">
        <v>98</v>
      </c>
      <c r="R621" s="4"/>
      <c r="S621" s="14"/>
    </row>
    <row r="622" spans="1:19" x14ac:dyDescent="0.25">
      <c r="A622" s="22"/>
      <c r="B622" t="s">
        <v>5208</v>
      </c>
      <c r="C622" t="s">
        <v>5184</v>
      </c>
      <c r="D622" s="4" t="s">
        <v>4251</v>
      </c>
      <c r="E622" s="2" t="s">
        <v>5014</v>
      </c>
      <c r="F622" s="2" t="s">
        <v>5015</v>
      </c>
      <c r="G622" t="s">
        <v>3956</v>
      </c>
      <c r="H622" s="4" t="s">
        <v>5185</v>
      </c>
      <c r="I622">
        <v>0</v>
      </c>
      <c r="J622" s="76" t="s">
        <v>3796</v>
      </c>
      <c r="K622" s="76" t="s">
        <v>799</v>
      </c>
      <c r="M622" t="s">
        <v>5209</v>
      </c>
      <c r="N622">
        <v>140</v>
      </c>
      <c r="O622">
        <v>902</v>
      </c>
      <c r="P622" t="s">
        <v>5018</v>
      </c>
      <c r="Q622">
        <v>98</v>
      </c>
      <c r="R622" s="4"/>
      <c r="S622" s="14"/>
    </row>
    <row r="623" spans="1:19" x14ac:dyDescent="0.25">
      <c r="A623" s="22"/>
      <c r="B623" t="s">
        <v>5210</v>
      </c>
      <c r="C623" t="s">
        <v>5184</v>
      </c>
      <c r="D623" s="4" t="s">
        <v>4251</v>
      </c>
      <c r="E623" s="2" t="s">
        <v>5014</v>
      </c>
      <c r="F623" s="2" t="s">
        <v>5015</v>
      </c>
      <c r="G623" t="s">
        <v>3956</v>
      </c>
      <c r="H623" s="4" t="s">
        <v>5185</v>
      </c>
      <c r="I623">
        <v>0</v>
      </c>
      <c r="J623" s="76" t="s">
        <v>3785</v>
      </c>
      <c r="K623" s="76" t="s">
        <v>799</v>
      </c>
      <c r="M623" t="s">
        <v>5211</v>
      </c>
      <c r="N623">
        <v>140</v>
      </c>
      <c r="O623">
        <v>903</v>
      </c>
      <c r="P623" t="s">
        <v>5018</v>
      </c>
      <c r="Q623">
        <v>98</v>
      </c>
      <c r="R623" s="4"/>
      <c r="S623" s="14"/>
    </row>
    <row r="624" spans="1:19" x14ac:dyDescent="0.25">
      <c r="A624" s="22"/>
      <c r="B624" t="s">
        <v>5212</v>
      </c>
      <c r="C624" t="s">
        <v>5213</v>
      </c>
      <c r="D624" s="4" t="s">
        <v>4251</v>
      </c>
      <c r="E624" s="2" t="s">
        <v>5014</v>
      </c>
      <c r="F624" s="2" t="s">
        <v>5015</v>
      </c>
      <c r="G624" t="s">
        <v>3801</v>
      </c>
      <c r="H624" s="4" t="s">
        <v>5185</v>
      </c>
      <c r="I624">
        <v>0</v>
      </c>
      <c r="J624" s="76" t="s">
        <v>3796</v>
      </c>
      <c r="K624" s="76" t="s">
        <v>799</v>
      </c>
      <c r="M624" t="s">
        <v>5214</v>
      </c>
      <c r="N624">
        <v>100</v>
      </c>
      <c r="O624">
        <v>904</v>
      </c>
      <c r="P624" t="s">
        <v>5018</v>
      </c>
      <c r="Q624">
        <v>98</v>
      </c>
      <c r="R624" s="4"/>
      <c r="S624" s="14"/>
    </row>
    <row r="625" spans="1:19" x14ac:dyDescent="0.25">
      <c r="A625" s="22"/>
      <c r="B625" t="s">
        <v>5215</v>
      </c>
      <c r="C625" t="s">
        <v>5213</v>
      </c>
      <c r="D625" s="4" t="s">
        <v>4251</v>
      </c>
      <c r="E625" s="2" t="s">
        <v>5014</v>
      </c>
      <c r="F625" s="2" t="s">
        <v>5015</v>
      </c>
      <c r="G625" t="s">
        <v>3801</v>
      </c>
      <c r="H625" s="4" t="s">
        <v>5185</v>
      </c>
      <c r="I625">
        <v>0</v>
      </c>
      <c r="J625" s="76" t="s">
        <v>3785</v>
      </c>
      <c r="K625" s="76" t="s">
        <v>799</v>
      </c>
      <c r="M625" t="s">
        <v>5216</v>
      </c>
      <c r="N625">
        <v>100</v>
      </c>
      <c r="O625">
        <v>905</v>
      </c>
      <c r="P625" t="s">
        <v>5018</v>
      </c>
      <c r="Q625">
        <v>98</v>
      </c>
      <c r="R625" s="4"/>
      <c r="S625" s="14"/>
    </row>
    <row r="626" spans="1:19" x14ac:dyDescent="0.25">
      <c r="A626" s="22"/>
      <c r="B626" t="s">
        <v>5217</v>
      </c>
      <c r="C626" t="s">
        <v>5213</v>
      </c>
      <c r="D626" s="4" t="s">
        <v>4251</v>
      </c>
      <c r="E626" s="2" t="s">
        <v>5014</v>
      </c>
      <c r="F626" s="2" t="s">
        <v>5015</v>
      </c>
      <c r="G626" t="s">
        <v>3808</v>
      </c>
      <c r="H626" s="4" t="s">
        <v>5185</v>
      </c>
      <c r="I626">
        <v>0</v>
      </c>
      <c r="J626" s="76" t="s">
        <v>3796</v>
      </c>
      <c r="K626" s="76" t="s">
        <v>799</v>
      </c>
      <c r="M626" t="s">
        <v>5218</v>
      </c>
      <c r="N626">
        <v>125</v>
      </c>
      <c r="O626">
        <v>906</v>
      </c>
      <c r="P626" t="s">
        <v>5018</v>
      </c>
      <c r="Q626">
        <v>98</v>
      </c>
      <c r="R626" s="4"/>
      <c r="S626" s="14"/>
    </row>
    <row r="627" spans="1:19" x14ac:dyDescent="0.25">
      <c r="A627" s="22"/>
      <c r="B627" t="s">
        <v>5219</v>
      </c>
      <c r="C627" t="s">
        <v>5213</v>
      </c>
      <c r="D627" s="4" t="s">
        <v>4251</v>
      </c>
      <c r="E627" s="2" t="s">
        <v>5014</v>
      </c>
      <c r="F627" s="2" t="s">
        <v>5015</v>
      </c>
      <c r="G627" t="s">
        <v>3808</v>
      </c>
      <c r="H627" s="4" t="s">
        <v>5185</v>
      </c>
      <c r="I627">
        <v>0</v>
      </c>
      <c r="J627" s="76" t="s">
        <v>3785</v>
      </c>
      <c r="K627" s="76" t="s">
        <v>799</v>
      </c>
      <c r="M627" t="s">
        <v>5220</v>
      </c>
      <c r="N627">
        <v>125</v>
      </c>
      <c r="O627">
        <v>907</v>
      </c>
      <c r="P627" t="s">
        <v>5018</v>
      </c>
      <c r="Q627">
        <v>98</v>
      </c>
      <c r="R627" s="4"/>
      <c r="S627" s="14"/>
    </row>
    <row r="628" spans="1:19" x14ac:dyDescent="0.25">
      <c r="A628" s="22"/>
      <c r="B628" t="s">
        <v>5221</v>
      </c>
      <c r="C628" t="s">
        <v>5213</v>
      </c>
      <c r="D628" s="4" t="s">
        <v>4251</v>
      </c>
      <c r="E628" s="2" t="s">
        <v>5014</v>
      </c>
      <c r="F628" s="2" t="s">
        <v>5015</v>
      </c>
      <c r="G628" t="s">
        <v>3930</v>
      </c>
      <c r="H628" s="4" t="s">
        <v>5185</v>
      </c>
      <c r="I628">
        <v>0</v>
      </c>
      <c r="J628" s="76" t="s">
        <v>3796</v>
      </c>
      <c r="K628" s="76" t="s">
        <v>799</v>
      </c>
      <c r="M628" t="s">
        <v>5222</v>
      </c>
      <c r="N628">
        <v>130</v>
      </c>
      <c r="O628">
        <v>908</v>
      </c>
      <c r="P628" t="s">
        <v>5018</v>
      </c>
      <c r="Q628">
        <v>98</v>
      </c>
      <c r="R628" s="4"/>
      <c r="S628" s="14"/>
    </row>
    <row r="629" spans="1:19" x14ac:dyDescent="0.25">
      <c r="A629" s="22"/>
      <c r="B629" t="s">
        <v>5223</v>
      </c>
      <c r="C629" t="s">
        <v>5213</v>
      </c>
      <c r="D629" s="4" t="s">
        <v>4251</v>
      </c>
      <c r="E629" s="2" t="s">
        <v>5014</v>
      </c>
      <c r="F629" s="2" t="s">
        <v>5015</v>
      </c>
      <c r="G629" t="s">
        <v>3930</v>
      </c>
      <c r="H629" s="4" t="s">
        <v>5185</v>
      </c>
      <c r="I629">
        <v>0</v>
      </c>
      <c r="J629" s="76" t="s">
        <v>3785</v>
      </c>
      <c r="K629" s="76" t="s">
        <v>799</v>
      </c>
      <c r="M629" t="s">
        <v>5224</v>
      </c>
      <c r="N629">
        <v>130</v>
      </c>
      <c r="O629">
        <v>909</v>
      </c>
      <c r="P629" t="s">
        <v>5018</v>
      </c>
      <c r="Q629">
        <v>98</v>
      </c>
      <c r="R629" s="4"/>
      <c r="S629" s="14"/>
    </row>
    <row r="630" spans="1:19" x14ac:dyDescent="0.25">
      <c r="A630" s="22"/>
      <c r="B630" t="s">
        <v>5225</v>
      </c>
      <c r="C630" t="s">
        <v>681</v>
      </c>
      <c r="D630" s="4" t="s">
        <v>4251</v>
      </c>
      <c r="E630" s="2" t="s">
        <v>5014</v>
      </c>
      <c r="F630" s="2" t="s">
        <v>5015</v>
      </c>
      <c r="G630" t="s">
        <v>3801</v>
      </c>
      <c r="H630" s="4" t="s">
        <v>5185</v>
      </c>
      <c r="I630">
        <v>0</v>
      </c>
      <c r="J630" s="76" t="s">
        <v>3796</v>
      </c>
      <c r="K630" s="76" t="s">
        <v>799</v>
      </c>
      <c r="M630" t="s">
        <v>5226</v>
      </c>
      <c r="N630">
        <v>100</v>
      </c>
      <c r="O630">
        <v>910</v>
      </c>
      <c r="P630" t="s">
        <v>5018</v>
      </c>
      <c r="Q630">
        <v>98</v>
      </c>
      <c r="R630" s="4"/>
      <c r="S630" s="14"/>
    </row>
    <row r="631" spans="1:19" x14ac:dyDescent="0.25">
      <c r="A631" s="22"/>
      <c r="B631" t="s">
        <v>5227</v>
      </c>
      <c r="C631" t="s">
        <v>681</v>
      </c>
      <c r="D631" s="4" t="s">
        <v>4251</v>
      </c>
      <c r="E631" s="2" t="s">
        <v>5014</v>
      </c>
      <c r="F631" s="2" t="s">
        <v>5015</v>
      </c>
      <c r="G631" t="s">
        <v>3801</v>
      </c>
      <c r="H631" s="4" t="s">
        <v>5185</v>
      </c>
      <c r="I631">
        <v>0</v>
      </c>
      <c r="J631" s="76" t="s">
        <v>3785</v>
      </c>
      <c r="K631" s="76" t="s">
        <v>799</v>
      </c>
      <c r="M631" t="s">
        <v>5228</v>
      </c>
      <c r="N631">
        <v>100</v>
      </c>
      <c r="O631">
        <v>911</v>
      </c>
      <c r="P631" t="s">
        <v>5018</v>
      </c>
      <c r="Q631">
        <v>98</v>
      </c>
      <c r="R631" s="4"/>
      <c r="S631" s="14"/>
    </row>
    <row r="632" spans="1:19" x14ac:dyDescent="0.25">
      <c r="A632" s="22"/>
      <c r="B632" t="s">
        <v>5229</v>
      </c>
      <c r="C632" t="s">
        <v>681</v>
      </c>
      <c r="D632" s="4" t="s">
        <v>4251</v>
      </c>
      <c r="E632" s="2" t="s">
        <v>5014</v>
      </c>
      <c r="F632" s="2" t="s">
        <v>5015</v>
      </c>
      <c r="G632" t="s">
        <v>3808</v>
      </c>
      <c r="H632" s="4" t="s">
        <v>5185</v>
      </c>
      <c r="I632">
        <v>0</v>
      </c>
      <c r="J632" s="76" t="s">
        <v>3796</v>
      </c>
      <c r="K632" s="76" t="s">
        <v>799</v>
      </c>
      <c r="M632" t="s">
        <v>5230</v>
      </c>
      <c r="N632">
        <v>125</v>
      </c>
      <c r="O632">
        <v>912</v>
      </c>
      <c r="P632" t="s">
        <v>5018</v>
      </c>
      <c r="Q632">
        <v>98</v>
      </c>
      <c r="R632" s="4"/>
      <c r="S632" s="14"/>
    </row>
    <row r="633" spans="1:19" x14ac:dyDescent="0.25">
      <c r="A633" s="22"/>
      <c r="B633" t="s">
        <v>5231</v>
      </c>
      <c r="C633" t="s">
        <v>681</v>
      </c>
      <c r="D633" s="4" t="s">
        <v>4251</v>
      </c>
      <c r="E633" s="2" t="s">
        <v>5014</v>
      </c>
      <c r="F633" s="2" t="s">
        <v>5015</v>
      </c>
      <c r="G633" t="s">
        <v>3808</v>
      </c>
      <c r="H633" s="4" t="s">
        <v>5185</v>
      </c>
      <c r="I633">
        <v>0</v>
      </c>
      <c r="J633" s="76" t="s">
        <v>3785</v>
      </c>
      <c r="K633" s="76" t="s">
        <v>799</v>
      </c>
      <c r="M633" t="s">
        <v>5232</v>
      </c>
      <c r="N633">
        <v>125</v>
      </c>
      <c r="O633">
        <v>913</v>
      </c>
      <c r="P633" t="s">
        <v>5018</v>
      </c>
      <c r="Q633">
        <v>98</v>
      </c>
      <c r="R633" s="4"/>
      <c r="S633" s="14"/>
    </row>
    <row r="634" spans="1:19" x14ac:dyDescent="0.25">
      <c r="A634" s="22"/>
      <c r="B634" t="s">
        <v>5233</v>
      </c>
      <c r="C634" t="s">
        <v>698</v>
      </c>
      <c r="D634" s="4" t="s">
        <v>4251</v>
      </c>
      <c r="E634" s="2" t="s">
        <v>5014</v>
      </c>
      <c r="F634" s="2" t="s">
        <v>5015</v>
      </c>
      <c r="G634" t="s">
        <v>3801</v>
      </c>
      <c r="H634" s="4" t="s">
        <v>5185</v>
      </c>
      <c r="I634">
        <v>0</v>
      </c>
      <c r="J634" s="76" t="s">
        <v>3796</v>
      </c>
      <c r="K634" s="76" t="s">
        <v>799</v>
      </c>
      <c r="M634" t="s">
        <v>5234</v>
      </c>
      <c r="N634">
        <v>100</v>
      </c>
      <c r="O634">
        <v>914</v>
      </c>
      <c r="P634" t="s">
        <v>5018</v>
      </c>
      <c r="Q634">
        <v>98</v>
      </c>
      <c r="R634" s="4"/>
      <c r="S634" s="14"/>
    </row>
    <row r="635" spans="1:19" x14ac:dyDescent="0.25">
      <c r="A635" s="22"/>
      <c r="B635" t="s">
        <v>5235</v>
      </c>
      <c r="C635" t="s">
        <v>698</v>
      </c>
      <c r="D635" s="4" t="s">
        <v>4251</v>
      </c>
      <c r="E635" s="2" t="s">
        <v>5014</v>
      </c>
      <c r="F635" s="2" t="s">
        <v>5015</v>
      </c>
      <c r="G635" t="s">
        <v>3801</v>
      </c>
      <c r="H635" s="4" t="s">
        <v>5185</v>
      </c>
      <c r="I635">
        <v>0</v>
      </c>
      <c r="J635" s="76" t="s">
        <v>3785</v>
      </c>
      <c r="K635" s="76" t="s">
        <v>799</v>
      </c>
      <c r="M635" t="s">
        <v>5236</v>
      </c>
      <c r="N635">
        <v>100</v>
      </c>
      <c r="O635">
        <v>915</v>
      </c>
      <c r="P635" t="s">
        <v>5018</v>
      </c>
      <c r="Q635">
        <v>98</v>
      </c>
      <c r="R635" s="4"/>
      <c r="S635" s="14"/>
    </row>
    <row r="636" spans="1:19" x14ac:dyDescent="0.25">
      <c r="A636" s="22"/>
      <c r="B636" t="s">
        <v>5237</v>
      </c>
      <c r="C636" t="s">
        <v>698</v>
      </c>
      <c r="D636" s="4" t="s">
        <v>4251</v>
      </c>
      <c r="E636" s="2" t="s">
        <v>5014</v>
      </c>
      <c r="F636" s="2" t="s">
        <v>5015</v>
      </c>
      <c r="G636" t="s">
        <v>3808</v>
      </c>
      <c r="H636" s="4" t="s">
        <v>5185</v>
      </c>
      <c r="I636">
        <v>0</v>
      </c>
      <c r="J636" s="76" t="s">
        <v>3796</v>
      </c>
      <c r="K636" s="76" t="s">
        <v>799</v>
      </c>
      <c r="M636" t="s">
        <v>5238</v>
      </c>
      <c r="N636">
        <v>125</v>
      </c>
      <c r="O636">
        <v>916</v>
      </c>
      <c r="P636" t="s">
        <v>5018</v>
      </c>
      <c r="Q636">
        <v>98</v>
      </c>
      <c r="R636" s="4"/>
      <c r="S636" s="14"/>
    </row>
    <row r="637" spans="1:19" x14ac:dyDescent="0.25">
      <c r="A637" s="22"/>
      <c r="B637" t="s">
        <v>5239</v>
      </c>
      <c r="C637" t="s">
        <v>698</v>
      </c>
      <c r="D637" s="4" t="s">
        <v>4251</v>
      </c>
      <c r="E637" s="2" t="s">
        <v>5014</v>
      </c>
      <c r="F637" s="2" t="s">
        <v>5015</v>
      </c>
      <c r="G637" t="s">
        <v>3808</v>
      </c>
      <c r="H637" s="4" t="s">
        <v>5185</v>
      </c>
      <c r="I637">
        <v>0</v>
      </c>
      <c r="J637" s="76" t="s">
        <v>3785</v>
      </c>
      <c r="K637" s="76" t="s">
        <v>799</v>
      </c>
      <c r="M637" t="s">
        <v>5240</v>
      </c>
      <c r="N637">
        <v>125</v>
      </c>
      <c r="O637">
        <v>917</v>
      </c>
      <c r="P637" t="s">
        <v>5018</v>
      </c>
      <c r="Q637">
        <v>98</v>
      </c>
      <c r="R637" s="4"/>
      <c r="S637" s="14"/>
    </row>
    <row r="638" spans="1:19" x14ac:dyDescent="0.25">
      <c r="A638" s="22"/>
      <c r="B638" t="s">
        <v>5241</v>
      </c>
      <c r="C638" t="s">
        <v>698</v>
      </c>
      <c r="D638" s="4" t="s">
        <v>4251</v>
      </c>
      <c r="E638" s="2" t="s">
        <v>5014</v>
      </c>
      <c r="F638" s="2" t="s">
        <v>5015</v>
      </c>
      <c r="G638" t="s">
        <v>3930</v>
      </c>
      <c r="H638" s="4" t="s">
        <v>5185</v>
      </c>
      <c r="I638">
        <v>0</v>
      </c>
      <c r="J638" s="76" t="s">
        <v>3796</v>
      </c>
      <c r="K638" s="76" t="s">
        <v>799</v>
      </c>
      <c r="M638" t="s">
        <v>5242</v>
      </c>
      <c r="N638">
        <v>130</v>
      </c>
      <c r="O638">
        <v>918</v>
      </c>
      <c r="P638" t="s">
        <v>5018</v>
      </c>
      <c r="Q638">
        <v>98</v>
      </c>
      <c r="R638" s="4"/>
      <c r="S638" s="14"/>
    </row>
    <row r="639" spans="1:19" x14ac:dyDescent="0.25">
      <c r="A639" s="22"/>
      <c r="B639" t="s">
        <v>5243</v>
      </c>
      <c r="C639" t="s">
        <v>698</v>
      </c>
      <c r="D639" s="4" t="s">
        <v>4251</v>
      </c>
      <c r="E639" s="2" t="s">
        <v>5014</v>
      </c>
      <c r="F639" s="2" t="s">
        <v>5015</v>
      </c>
      <c r="G639" t="s">
        <v>3930</v>
      </c>
      <c r="H639" s="4" t="s">
        <v>5185</v>
      </c>
      <c r="I639">
        <v>0</v>
      </c>
      <c r="J639" s="76" t="s">
        <v>3785</v>
      </c>
      <c r="K639" s="76" t="s">
        <v>799</v>
      </c>
      <c r="M639" t="s">
        <v>5244</v>
      </c>
      <c r="N639">
        <v>130</v>
      </c>
      <c r="O639">
        <v>919</v>
      </c>
      <c r="P639" t="s">
        <v>5018</v>
      </c>
      <c r="Q639">
        <v>98</v>
      </c>
      <c r="R639" s="4"/>
      <c r="S639" s="14"/>
    </row>
    <row r="640" spans="1:19" x14ac:dyDescent="0.25">
      <c r="A640" s="22"/>
      <c r="B640" t="s">
        <v>5245</v>
      </c>
      <c r="C640" t="s">
        <v>5246</v>
      </c>
      <c r="D640" s="4" t="s">
        <v>4286</v>
      </c>
      <c r="E640" s="2" t="s">
        <v>5014</v>
      </c>
      <c r="F640" s="2" t="s">
        <v>5015</v>
      </c>
      <c r="G640" t="s">
        <v>3808</v>
      </c>
      <c r="H640" s="4" t="s">
        <v>5185</v>
      </c>
      <c r="I640">
        <v>0</v>
      </c>
      <c r="J640" s="76" t="s">
        <v>3796</v>
      </c>
      <c r="K640" s="76" t="s">
        <v>799</v>
      </c>
      <c r="M640" t="s">
        <v>5247</v>
      </c>
      <c r="N640">
        <v>256</v>
      </c>
      <c r="O640">
        <v>920</v>
      </c>
      <c r="P640" t="s">
        <v>5018</v>
      </c>
      <c r="Q640">
        <v>98</v>
      </c>
      <c r="R640" s="4"/>
      <c r="S640" s="14"/>
    </row>
    <row r="641" spans="1:19" x14ac:dyDescent="0.25">
      <c r="A641" s="22"/>
      <c r="B641" t="s">
        <v>5248</v>
      </c>
      <c r="C641" t="s">
        <v>5246</v>
      </c>
      <c r="D641" s="4" t="s">
        <v>4286</v>
      </c>
      <c r="E641" s="2" t="s">
        <v>5014</v>
      </c>
      <c r="F641" s="2" t="s">
        <v>5015</v>
      </c>
      <c r="G641" t="s">
        <v>3808</v>
      </c>
      <c r="H641" s="4" t="s">
        <v>5185</v>
      </c>
      <c r="I641">
        <v>0</v>
      </c>
      <c r="J641" s="76" t="s">
        <v>3785</v>
      </c>
      <c r="K641" s="76" t="s">
        <v>799</v>
      </c>
      <c r="M641" t="s">
        <v>5249</v>
      </c>
      <c r="N641">
        <v>256</v>
      </c>
      <c r="O641">
        <v>921</v>
      </c>
      <c r="P641" t="s">
        <v>5018</v>
      </c>
      <c r="Q641">
        <v>98</v>
      </c>
      <c r="R641" s="4"/>
      <c r="S641" s="14"/>
    </row>
    <row r="642" spans="1:19" x14ac:dyDescent="0.25">
      <c r="A642" s="22"/>
      <c r="B642" t="s">
        <v>5250</v>
      </c>
      <c r="C642" t="s">
        <v>5246</v>
      </c>
      <c r="D642" s="4" t="s">
        <v>4286</v>
      </c>
      <c r="E642" s="2" t="s">
        <v>5014</v>
      </c>
      <c r="F642" s="2" t="s">
        <v>5015</v>
      </c>
      <c r="G642" t="s">
        <v>3930</v>
      </c>
      <c r="H642" s="4" t="s">
        <v>5185</v>
      </c>
      <c r="I642">
        <v>0</v>
      </c>
      <c r="J642" s="76" t="s">
        <v>3796</v>
      </c>
      <c r="K642" s="76">
        <v>96699042</v>
      </c>
      <c r="M642" t="s">
        <v>5251</v>
      </c>
      <c r="N642">
        <v>256</v>
      </c>
      <c r="O642">
        <v>922</v>
      </c>
      <c r="P642" t="s">
        <v>5018</v>
      </c>
      <c r="Q642">
        <v>98</v>
      </c>
      <c r="R642" s="4"/>
      <c r="S642" s="14"/>
    </row>
    <row r="643" spans="1:19" x14ac:dyDescent="0.25">
      <c r="A643" s="22"/>
      <c r="B643" t="s">
        <v>5252</v>
      </c>
      <c r="C643" t="s">
        <v>5246</v>
      </c>
      <c r="D643" s="4" t="s">
        <v>4286</v>
      </c>
      <c r="E643" s="2" t="s">
        <v>5014</v>
      </c>
      <c r="F643" s="2" t="s">
        <v>5015</v>
      </c>
      <c r="G643" t="s">
        <v>3930</v>
      </c>
      <c r="H643" s="4" t="s">
        <v>5185</v>
      </c>
      <c r="I643">
        <v>0</v>
      </c>
      <c r="J643" s="76" t="s">
        <v>3785</v>
      </c>
      <c r="K643" s="76">
        <v>96699042</v>
      </c>
      <c r="M643" t="s">
        <v>5253</v>
      </c>
      <c r="N643">
        <v>256</v>
      </c>
      <c r="O643">
        <v>923</v>
      </c>
      <c r="P643" t="s">
        <v>5018</v>
      </c>
      <c r="Q643">
        <v>98</v>
      </c>
      <c r="R643" s="4"/>
      <c r="S643" s="14"/>
    </row>
    <row r="644" spans="1:19" x14ac:dyDescent="0.25">
      <c r="A644" s="22"/>
      <c r="B644" t="s">
        <v>5254</v>
      </c>
      <c r="C644" t="s">
        <v>5246</v>
      </c>
      <c r="D644" s="4" t="s">
        <v>4286</v>
      </c>
      <c r="E644" s="2" t="s">
        <v>5014</v>
      </c>
      <c r="F644" s="2" t="s">
        <v>5015</v>
      </c>
      <c r="G644" t="s">
        <v>3943</v>
      </c>
      <c r="H644" s="4" t="s">
        <v>5185</v>
      </c>
      <c r="I644">
        <v>0</v>
      </c>
      <c r="J644" s="76" t="s">
        <v>3796</v>
      </c>
      <c r="K644" s="76" t="s">
        <v>799</v>
      </c>
      <c r="M644" t="s">
        <v>5255</v>
      </c>
      <c r="N644">
        <v>310</v>
      </c>
      <c r="O644">
        <v>924</v>
      </c>
      <c r="P644" t="s">
        <v>5018</v>
      </c>
      <c r="Q644">
        <v>98</v>
      </c>
      <c r="R644" s="4"/>
      <c r="S644" s="14"/>
    </row>
    <row r="645" spans="1:19" x14ac:dyDescent="0.25">
      <c r="A645" s="22"/>
      <c r="B645" t="s">
        <v>5256</v>
      </c>
      <c r="C645" t="s">
        <v>5246</v>
      </c>
      <c r="D645" s="4" t="s">
        <v>4286</v>
      </c>
      <c r="E645" s="2" t="s">
        <v>5014</v>
      </c>
      <c r="F645" s="2" t="s">
        <v>5015</v>
      </c>
      <c r="G645" t="s">
        <v>3943</v>
      </c>
      <c r="H645" s="4" t="s">
        <v>5185</v>
      </c>
      <c r="I645">
        <v>0</v>
      </c>
      <c r="J645" s="76" t="s">
        <v>3785</v>
      </c>
      <c r="K645" s="76" t="s">
        <v>799</v>
      </c>
      <c r="M645" t="s">
        <v>5257</v>
      </c>
      <c r="N645">
        <v>310</v>
      </c>
      <c r="O645">
        <v>925</v>
      </c>
      <c r="P645" t="s">
        <v>5018</v>
      </c>
      <c r="Q645">
        <v>98</v>
      </c>
      <c r="R645" s="4"/>
      <c r="S645" s="14"/>
    </row>
    <row r="646" spans="1:19" x14ac:dyDescent="0.25">
      <c r="A646" s="22"/>
      <c r="B646" t="s">
        <v>5258</v>
      </c>
      <c r="C646" t="s">
        <v>5246</v>
      </c>
      <c r="D646" s="4" t="s">
        <v>4286</v>
      </c>
      <c r="E646" s="2" t="s">
        <v>5014</v>
      </c>
      <c r="F646" s="2" t="s">
        <v>5015</v>
      </c>
      <c r="G646" t="s">
        <v>3956</v>
      </c>
      <c r="H646" s="4" t="s">
        <v>5185</v>
      </c>
      <c r="I646">
        <v>0</v>
      </c>
      <c r="J646" s="76" t="s">
        <v>3796</v>
      </c>
      <c r="K646" s="76" t="s">
        <v>799</v>
      </c>
      <c r="M646" t="s">
        <v>5259</v>
      </c>
      <c r="N646">
        <v>310</v>
      </c>
      <c r="O646">
        <v>926</v>
      </c>
      <c r="P646" t="s">
        <v>5018</v>
      </c>
      <c r="Q646">
        <v>98</v>
      </c>
      <c r="R646" s="4"/>
      <c r="S646" s="14"/>
    </row>
    <row r="647" spans="1:19" x14ac:dyDescent="0.25">
      <c r="A647" s="22"/>
      <c r="B647" t="s">
        <v>5260</v>
      </c>
      <c r="C647" t="s">
        <v>5246</v>
      </c>
      <c r="D647" s="4" t="s">
        <v>4286</v>
      </c>
      <c r="E647" s="2" t="s">
        <v>5014</v>
      </c>
      <c r="F647" s="2" t="s">
        <v>5015</v>
      </c>
      <c r="G647" t="s">
        <v>3956</v>
      </c>
      <c r="H647" s="4" t="s">
        <v>5185</v>
      </c>
      <c r="I647">
        <v>0</v>
      </c>
      <c r="J647" s="76" t="s">
        <v>3785</v>
      </c>
      <c r="K647" s="76" t="s">
        <v>799</v>
      </c>
      <c r="M647" t="s">
        <v>5261</v>
      </c>
      <c r="N647">
        <v>310</v>
      </c>
      <c r="O647">
        <v>927</v>
      </c>
      <c r="P647" t="s">
        <v>5018</v>
      </c>
      <c r="Q647">
        <v>98</v>
      </c>
      <c r="R647" s="4"/>
      <c r="S647" s="14"/>
    </row>
    <row r="648" spans="1:19" x14ac:dyDescent="0.25">
      <c r="A648" s="22"/>
      <c r="B648" t="s">
        <v>5262</v>
      </c>
      <c r="C648" t="s">
        <v>5246</v>
      </c>
      <c r="D648" s="4" t="s">
        <v>4286</v>
      </c>
      <c r="E648" s="2" t="s">
        <v>5014</v>
      </c>
      <c r="F648" s="2" t="s">
        <v>5015</v>
      </c>
      <c r="G648" t="s">
        <v>3969</v>
      </c>
      <c r="H648" s="4" t="s">
        <v>5185</v>
      </c>
      <c r="I648">
        <v>0</v>
      </c>
      <c r="J648" s="76" t="s">
        <v>3796</v>
      </c>
      <c r="K648" s="76" t="s">
        <v>799</v>
      </c>
      <c r="M648" t="s">
        <v>5263</v>
      </c>
      <c r="N648">
        <v>330</v>
      </c>
      <c r="O648">
        <v>928</v>
      </c>
      <c r="P648" t="s">
        <v>5018</v>
      </c>
      <c r="Q648">
        <v>98</v>
      </c>
      <c r="R648" s="4"/>
      <c r="S648" s="14"/>
    </row>
    <row r="649" spans="1:19" x14ac:dyDescent="0.25">
      <c r="A649" s="22"/>
      <c r="B649" t="s">
        <v>5264</v>
      </c>
      <c r="C649" t="s">
        <v>5246</v>
      </c>
      <c r="D649" s="4" t="s">
        <v>4286</v>
      </c>
      <c r="E649" s="2" t="s">
        <v>5014</v>
      </c>
      <c r="F649" s="2" t="s">
        <v>5015</v>
      </c>
      <c r="G649" t="s">
        <v>3969</v>
      </c>
      <c r="H649" s="4" t="s">
        <v>5185</v>
      </c>
      <c r="I649">
        <v>0</v>
      </c>
      <c r="J649" s="76" t="s">
        <v>3785</v>
      </c>
      <c r="K649" s="76" t="s">
        <v>799</v>
      </c>
      <c r="M649" t="s">
        <v>5265</v>
      </c>
      <c r="N649">
        <v>330</v>
      </c>
      <c r="O649">
        <v>929</v>
      </c>
      <c r="P649" t="s">
        <v>5018</v>
      </c>
      <c r="Q649">
        <v>98</v>
      </c>
      <c r="R649" s="4"/>
      <c r="S649" s="14"/>
    </row>
    <row r="650" spans="1:19" x14ac:dyDescent="0.25">
      <c r="A650" s="22"/>
      <c r="B650" t="s">
        <v>5266</v>
      </c>
      <c r="C650" t="s">
        <v>5246</v>
      </c>
      <c r="D650" s="4" t="s">
        <v>4286</v>
      </c>
      <c r="E650" s="2" t="s">
        <v>5014</v>
      </c>
      <c r="F650" s="2" t="s">
        <v>5015</v>
      </c>
      <c r="G650" t="s">
        <v>3982</v>
      </c>
      <c r="H650" s="4" t="s">
        <v>5185</v>
      </c>
      <c r="I650">
        <v>0</v>
      </c>
      <c r="J650" s="76" t="s">
        <v>3796</v>
      </c>
      <c r="K650" s="76" t="s">
        <v>799</v>
      </c>
      <c r="M650" t="s">
        <v>5267</v>
      </c>
      <c r="N650">
        <v>330</v>
      </c>
      <c r="O650">
        <v>930</v>
      </c>
      <c r="P650" t="s">
        <v>5018</v>
      </c>
      <c r="Q650">
        <v>98</v>
      </c>
      <c r="R650" s="4"/>
      <c r="S650" s="14"/>
    </row>
    <row r="651" spans="1:19" x14ac:dyDescent="0.25">
      <c r="A651" s="22"/>
      <c r="B651" t="s">
        <v>5268</v>
      </c>
      <c r="C651" t="s">
        <v>5246</v>
      </c>
      <c r="D651" s="4" t="s">
        <v>4286</v>
      </c>
      <c r="E651" s="2" t="s">
        <v>5014</v>
      </c>
      <c r="F651" s="2" t="s">
        <v>5015</v>
      </c>
      <c r="G651" t="s">
        <v>3982</v>
      </c>
      <c r="H651" s="4" t="s">
        <v>5185</v>
      </c>
      <c r="I651">
        <v>0</v>
      </c>
      <c r="J651" s="76" t="s">
        <v>3785</v>
      </c>
      <c r="K651" s="76" t="s">
        <v>799</v>
      </c>
      <c r="M651" t="s">
        <v>5269</v>
      </c>
      <c r="N651">
        <v>330</v>
      </c>
      <c r="O651">
        <v>931</v>
      </c>
      <c r="P651" t="s">
        <v>5018</v>
      </c>
      <c r="Q651">
        <v>98</v>
      </c>
      <c r="R651" s="4"/>
      <c r="S651" s="14"/>
    </row>
    <row r="652" spans="1:19" x14ac:dyDescent="0.25">
      <c r="A652" s="22"/>
      <c r="B652" t="s">
        <v>5270</v>
      </c>
      <c r="C652" t="s">
        <v>5246</v>
      </c>
      <c r="D652" s="4" t="s">
        <v>4286</v>
      </c>
      <c r="E652" s="2" t="s">
        <v>5014</v>
      </c>
      <c r="F652" s="2" t="s">
        <v>5015</v>
      </c>
      <c r="G652" t="s">
        <v>3995</v>
      </c>
      <c r="H652" s="4" t="s">
        <v>5185</v>
      </c>
      <c r="I652">
        <v>0</v>
      </c>
      <c r="J652" s="76" t="s">
        <v>3796</v>
      </c>
      <c r="K652" s="76" t="s">
        <v>799</v>
      </c>
      <c r="M652" t="s">
        <v>5271</v>
      </c>
      <c r="N652">
        <v>390</v>
      </c>
      <c r="O652">
        <v>932</v>
      </c>
      <c r="P652" t="s">
        <v>5049</v>
      </c>
      <c r="Q652">
        <v>126</v>
      </c>
      <c r="R652" s="4"/>
      <c r="S652" s="14"/>
    </row>
    <row r="653" spans="1:19" x14ac:dyDescent="0.25">
      <c r="A653" s="22"/>
      <c r="B653" t="s">
        <v>5272</v>
      </c>
      <c r="C653" t="s">
        <v>5246</v>
      </c>
      <c r="D653" s="4" t="s">
        <v>4286</v>
      </c>
      <c r="E653" s="2" t="s">
        <v>5014</v>
      </c>
      <c r="F653" s="2" t="s">
        <v>5015</v>
      </c>
      <c r="G653" t="s">
        <v>3995</v>
      </c>
      <c r="H653" s="4" t="s">
        <v>5185</v>
      </c>
      <c r="I653">
        <v>0</v>
      </c>
      <c r="J653" s="76" t="s">
        <v>3785</v>
      </c>
      <c r="K653" s="76" t="s">
        <v>799</v>
      </c>
      <c r="M653" t="s">
        <v>5273</v>
      </c>
      <c r="N653">
        <v>390</v>
      </c>
      <c r="O653">
        <v>933</v>
      </c>
      <c r="P653" t="s">
        <v>5049</v>
      </c>
      <c r="Q653">
        <v>126</v>
      </c>
      <c r="R653" s="4"/>
      <c r="S653" s="14"/>
    </row>
    <row r="654" spans="1:19" x14ac:dyDescent="0.25">
      <c r="A654" s="22"/>
      <c r="B654" t="s">
        <v>5274</v>
      </c>
      <c r="C654" t="s">
        <v>5246</v>
      </c>
      <c r="D654" s="4" t="s">
        <v>4286</v>
      </c>
      <c r="E654" s="2" t="s">
        <v>5014</v>
      </c>
      <c r="F654" s="2" t="s">
        <v>5015</v>
      </c>
      <c r="G654" t="s">
        <v>4008</v>
      </c>
      <c r="H654" s="4" t="s">
        <v>5185</v>
      </c>
      <c r="I654">
        <v>0</v>
      </c>
      <c r="J654" s="76" t="s">
        <v>3796</v>
      </c>
      <c r="K654" s="76" t="s">
        <v>799</v>
      </c>
      <c r="M654" t="s">
        <v>5275</v>
      </c>
      <c r="N654">
        <v>390</v>
      </c>
      <c r="O654">
        <v>934</v>
      </c>
      <c r="P654" t="s">
        <v>5049</v>
      </c>
      <c r="Q654">
        <v>126</v>
      </c>
      <c r="R654" s="4"/>
      <c r="S654" s="14"/>
    </row>
    <row r="655" spans="1:19" x14ac:dyDescent="0.25">
      <c r="A655" s="22"/>
      <c r="B655" t="s">
        <v>5276</v>
      </c>
      <c r="C655" t="s">
        <v>5246</v>
      </c>
      <c r="D655" s="4" t="s">
        <v>4286</v>
      </c>
      <c r="E655" s="2" t="s">
        <v>5014</v>
      </c>
      <c r="F655" s="2" t="s">
        <v>5015</v>
      </c>
      <c r="G655" t="s">
        <v>4008</v>
      </c>
      <c r="H655" s="4" t="s">
        <v>5185</v>
      </c>
      <c r="I655">
        <v>0</v>
      </c>
      <c r="J655" s="76" t="s">
        <v>3785</v>
      </c>
      <c r="K655" s="76" t="s">
        <v>799</v>
      </c>
      <c r="M655" t="s">
        <v>5277</v>
      </c>
      <c r="N655">
        <v>390</v>
      </c>
      <c r="O655">
        <v>935</v>
      </c>
      <c r="P655" t="s">
        <v>5049</v>
      </c>
      <c r="Q655">
        <v>126</v>
      </c>
      <c r="R655" s="4"/>
      <c r="S655" s="14"/>
    </row>
    <row r="656" spans="1:19" x14ac:dyDescent="0.25">
      <c r="A656" s="22"/>
      <c r="B656" t="s">
        <v>5278</v>
      </c>
      <c r="C656" t="s">
        <v>5279</v>
      </c>
      <c r="D656" s="4" t="s">
        <v>4286</v>
      </c>
      <c r="E656" s="2" t="s">
        <v>5014</v>
      </c>
      <c r="F656" s="2" t="s">
        <v>5015</v>
      </c>
      <c r="G656" t="s">
        <v>3930</v>
      </c>
      <c r="H656" s="4" t="s">
        <v>5185</v>
      </c>
      <c r="I656">
        <v>0</v>
      </c>
      <c r="J656" s="76" t="s">
        <v>3796</v>
      </c>
      <c r="K656" s="76" t="s">
        <v>799</v>
      </c>
      <c r="M656" t="s">
        <v>5280</v>
      </c>
      <c r="N656">
        <v>256</v>
      </c>
      <c r="O656">
        <v>936</v>
      </c>
      <c r="P656" t="s">
        <v>5018</v>
      </c>
      <c r="Q656">
        <v>98</v>
      </c>
      <c r="R656" s="4"/>
      <c r="S656" s="14"/>
    </row>
    <row r="657" spans="1:19" x14ac:dyDescent="0.25">
      <c r="A657" s="22"/>
      <c r="B657" t="s">
        <v>5281</v>
      </c>
      <c r="C657" t="s">
        <v>5279</v>
      </c>
      <c r="D657" s="4" t="s">
        <v>4286</v>
      </c>
      <c r="E657" s="2" t="s">
        <v>5014</v>
      </c>
      <c r="F657" s="2" t="s">
        <v>5015</v>
      </c>
      <c r="G657" t="s">
        <v>3930</v>
      </c>
      <c r="H657" s="4" t="s">
        <v>5185</v>
      </c>
      <c r="I657">
        <v>0</v>
      </c>
      <c r="J657" s="76" t="s">
        <v>3785</v>
      </c>
      <c r="K657" s="76" t="s">
        <v>799</v>
      </c>
      <c r="M657" t="s">
        <v>5282</v>
      </c>
      <c r="N657">
        <v>256</v>
      </c>
      <c r="O657">
        <v>937</v>
      </c>
      <c r="P657" t="s">
        <v>5018</v>
      </c>
      <c r="Q657">
        <v>98</v>
      </c>
      <c r="R657" s="4"/>
      <c r="S657" s="14"/>
    </row>
    <row r="658" spans="1:19" x14ac:dyDescent="0.25">
      <c r="A658" s="22"/>
      <c r="B658" t="s">
        <v>5283</v>
      </c>
      <c r="C658" t="s">
        <v>5279</v>
      </c>
      <c r="D658" s="4" t="s">
        <v>4286</v>
      </c>
      <c r="E658" s="2" t="s">
        <v>5014</v>
      </c>
      <c r="F658" s="2" t="s">
        <v>5015</v>
      </c>
      <c r="G658" t="s">
        <v>3943</v>
      </c>
      <c r="H658" s="4" t="s">
        <v>5185</v>
      </c>
      <c r="I658">
        <v>0</v>
      </c>
      <c r="J658" s="76" t="s">
        <v>3796</v>
      </c>
      <c r="K658" s="76" t="s">
        <v>799</v>
      </c>
      <c r="M658" t="s">
        <v>5284</v>
      </c>
      <c r="N658">
        <v>310</v>
      </c>
      <c r="O658">
        <v>938</v>
      </c>
      <c r="P658" t="s">
        <v>5018</v>
      </c>
      <c r="Q658">
        <v>98</v>
      </c>
      <c r="R658" s="4"/>
      <c r="S658" s="14"/>
    </row>
    <row r="659" spans="1:19" x14ac:dyDescent="0.25">
      <c r="A659" s="22"/>
      <c r="B659" t="s">
        <v>5285</v>
      </c>
      <c r="C659" t="s">
        <v>5279</v>
      </c>
      <c r="D659" s="4" t="s">
        <v>4286</v>
      </c>
      <c r="E659" s="2" t="s">
        <v>5014</v>
      </c>
      <c r="F659" s="2" t="s">
        <v>5015</v>
      </c>
      <c r="G659" t="s">
        <v>3943</v>
      </c>
      <c r="H659" s="4" t="s">
        <v>5185</v>
      </c>
      <c r="I659">
        <v>0</v>
      </c>
      <c r="J659" s="76" t="s">
        <v>3785</v>
      </c>
      <c r="K659" s="76" t="s">
        <v>799</v>
      </c>
      <c r="M659" t="s">
        <v>5286</v>
      </c>
      <c r="N659">
        <v>310</v>
      </c>
      <c r="O659">
        <v>939</v>
      </c>
      <c r="P659" t="s">
        <v>5018</v>
      </c>
      <c r="Q659">
        <v>98</v>
      </c>
      <c r="R659" s="4"/>
      <c r="S659" s="14"/>
    </row>
    <row r="660" spans="1:19" x14ac:dyDescent="0.25">
      <c r="A660" s="22"/>
      <c r="B660" t="s">
        <v>5287</v>
      </c>
      <c r="C660" t="s">
        <v>5279</v>
      </c>
      <c r="D660" s="4" t="s">
        <v>4286</v>
      </c>
      <c r="E660" s="2" t="s">
        <v>5014</v>
      </c>
      <c r="F660" s="2" t="s">
        <v>5015</v>
      </c>
      <c r="G660" t="s">
        <v>3956</v>
      </c>
      <c r="H660" s="4" t="s">
        <v>5185</v>
      </c>
      <c r="I660">
        <v>0</v>
      </c>
      <c r="J660" s="76" t="s">
        <v>3796</v>
      </c>
      <c r="K660" s="76" t="s">
        <v>799</v>
      </c>
      <c r="M660" t="s">
        <v>5288</v>
      </c>
      <c r="N660">
        <v>310</v>
      </c>
      <c r="O660">
        <v>940</v>
      </c>
      <c r="P660" t="s">
        <v>5018</v>
      </c>
      <c r="Q660">
        <v>98</v>
      </c>
      <c r="R660" s="4"/>
      <c r="S660" s="14"/>
    </row>
    <row r="661" spans="1:19" x14ac:dyDescent="0.25">
      <c r="A661" s="22"/>
      <c r="B661" t="s">
        <v>5289</v>
      </c>
      <c r="C661" t="s">
        <v>5279</v>
      </c>
      <c r="D661" s="4" t="s">
        <v>4286</v>
      </c>
      <c r="E661" s="2" t="s">
        <v>5014</v>
      </c>
      <c r="F661" s="2" t="s">
        <v>5015</v>
      </c>
      <c r="G661" t="s">
        <v>3956</v>
      </c>
      <c r="H661" s="4" t="s">
        <v>5185</v>
      </c>
      <c r="I661">
        <v>0</v>
      </c>
      <c r="J661" s="76" t="s">
        <v>3785</v>
      </c>
      <c r="K661" s="76" t="s">
        <v>799</v>
      </c>
      <c r="M661" t="s">
        <v>5290</v>
      </c>
      <c r="N661">
        <v>310</v>
      </c>
      <c r="O661">
        <v>941</v>
      </c>
      <c r="P661" t="s">
        <v>5018</v>
      </c>
      <c r="Q661">
        <v>98</v>
      </c>
      <c r="R661" s="4"/>
      <c r="S661" s="14"/>
    </row>
    <row r="662" spans="1:19" x14ac:dyDescent="0.25">
      <c r="A662" s="22"/>
      <c r="B662" t="s">
        <v>5291</v>
      </c>
      <c r="C662" t="s">
        <v>5279</v>
      </c>
      <c r="D662" s="4" t="s">
        <v>4286</v>
      </c>
      <c r="E662" s="2" t="s">
        <v>5014</v>
      </c>
      <c r="F662" s="2" t="s">
        <v>5015</v>
      </c>
      <c r="G662" t="s">
        <v>3969</v>
      </c>
      <c r="H662" s="4" t="s">
        <v>5185</v>
      </c>
      <c r="I662">
        <v>0</v>
      </c>
      <c r="J662" s="76" t="s">
        <v>3796</v>
      </c>
      <c r="K662" s="76" t="s">
        <v>799</v>
      </c>
      <c r="M662" t="s">
        <v>5292</v>
      </c>
      <c r="N662">
        <v>330</v>
      </c>
      <c r="O662">
        <v>942</v>
      </c>
      <c r="P662" t="s">
        <v>5018</v>
      </c>
      <c r="Q662">
        <v>98</v>
      </c>
      <c r="R662" s="4"/>
      <c r="S662" s="14"/>
    </row>
    <row r="663" spans="1:19" x14ac:dyDescent="0.25">
      <c r="A663" s="22"/>
      <c r="B663" t="s">
        <v>5293</v>
      </c>
      <c r="C663" t="s">
        <v>5279</v>
      </c>
      <c r="D663" s="4" t="s">
        <v>4286</v>
      </c>
      <c r="E663" s="2" t="s">
        <v>5014</v>
      </c>
      <c r="F663" s="2" t="s">
        <v>5015</v>
      </c>
      <c r="G663" t="s">
        <v>3969</v>
      </c>
      <c r="H663" s="4" t="s">
        <v>5185</v>
      </c>
      <c r="I663">
        <v>0</v>
      </c>
      <c r="J663" s="76" t="s">
        <v>3785</v>
      </c>
      <c r="K663" s="76" t="s">
        <v>799</v>
      </c>
      <c r="M663" t="s">
        <v>5294</v>
      </c>
      <c r="N663">
        <v>330</v>
      </c>
      <c r="O663">
        <v>943</v>
      </c>
      <c r="P663" t="s">
        <v>5018</v>
      </c>
      <c r="Q663">
        <v>98</v>
      </c>
      <c r="R663" s="4"/>
      <c r="S663" s="14"/>
    </row>
    <row r="664" spans="1:19" x14ac:dyDescent="0.25">
      <c r="A664" s="22"/>
      <c r="B664" t="s">
        <v>5295</v>
      </c>
      <c r="C664" t="s">
        <v>5296</v>
      </c>
      <c r="D664" s="4" t="s">
        <v>4286</v>
      </c>
      <c r="E664" s="2" t="s">
        <v>5014</v>
      </c>
      <c r="F664" s="2" t="s">
        <v>5015</v>
      </c>
      <c r="G664" t="s">
        <v>3808</v>
      </c>
      <c r="H664" s="4" t="s">
        <v>5185</v>
      </c>
      <c r="I664">
        <v>0</v>
      </c>
      <c r="J664" s="76" t="s">
        <v>3796</v>
      </c>
      <c r="K664" s="76" t="s">
        <v>799</v>
      </c>
      <c r="M664" t="s">
        <v>5297</v>
      </c>
      <c r="N664">
        <v>256</v>
      </c>
      <c r="O664">
        <v>944</v>
      </c>
      <c r="P664" t="s">
        <v>5018</v>
      </c>
      <c r="Q664">
        <v>98</v>
      </c>
      <c r="R664" s="4"/>
      <c r="S664" s="14"/>
    </row>
    <row r="665" spans="1:19" x14ac:dyDescent="0.25">
      <c r="A665" s="22"/>
      <c r="B665" t="s">
        <v>5298</v>
      </c>
      <c r="C665" t="s">
        <v>5296</v>
      </c>
      <c r="D665" s="4" t="s">
        <v>4286</v>
      </c>
      <c r="E665" s="2" t="s">
        <v>5014</v>
      </c>
      <c r="F665" s="2" t="s">
        <v>5015</v>
      </c>
      <c r="G665" t="s">
        <v>3808</v>
      </c>
      <c r="H665" s="4" t="s">
        <v>5185</v>
      </c>
      <c r="I665">
        <v>0</v>
      </c>
      <c r="J665" s="76" t="s">
        <v>3785</v>
      </c>
      <c r="K665" s="76" t="s">
        <v>799</v>
      </c>
      <c r="M665" t="s">
        <v>5299</v>
      </c>
      <c r="N665">
        <v>256</v>
      </c>
      <c r="O665">
        <v>945</v>
      </c>
      <c r="P665" t="s">
        <v>5018</v>
      </c>
      <c r="Q665">
        <v>98</v>
      </c>
      <c r="R665" s="4"/>
      <c r="S665" s="14"/>
    </row>
    <row r="666" spans="1:19" x14ac:dyDescent="0.25">
      <c r="A666" s="22"/>
      <c r="B666" t="s">
        <v>5300</v>
      </c>
      <c r="C666" t="s">
        <v>5296</v>
      </c>
      <c r="D666" s="4" t="s">
        <v>4286</v>
      </c>
      <c r="E666" s="2" t="s">
        <v>5014</v>
      </c>
      <c r="F666" s="2" t="s">
        <v>5015</v>
      </c>
      <c r="G666" t="s">
        <v>3930</v>
      </c>
      <c r="H666" s="4" t="s">
        <v>5185</v>
      </c>
      <c r="I666">
        <v>0</v>
      </c>
      <c r="J666" s="76" t="s">
        <v>3796</v>
      </c>
      <c r="K666" s="76">
        <v>96699040</v>
      </c>
      <c r="M666" t="s">
        <v>5301</v>
      </c>
      <c r="N666">
        <v>256</v>
      </c>
      <c r="O666">
        <v>946</v>
      </c>
      <c r="P666" t="s">
        <v>5018</v>
      </c>
      <c r="Q666">
        <v>98</v>
      </c>
      <c r="R666" s="4"/>
      <c r="S666" s="14"/>
    </row>
    <row r="667" spans="1:19" x14ac:dyDescent="0.25">
      <c r="A667" s="22"/>
      <c r="B667" t="s">
        <v>5302</v>
      </c>
      <c r="C667" t="s">
        <v>5296</v>
      </c>
      <c r="D667" s="4" t="s">
        <v>4286</v>
      </c>
      <c r="E667" s="2" t="s">
        <v>5014</v>
      </c>
      <c r="F667" s="2" t="s">
        <v>5015</v>
      </c>
      <c r="G667" t="s">
        <v>3930</v>
      </c>
      <c r="H667" s="4" t="s">
        <v>5185</v>
      </c>
      <c r="I667">
        <v>0</v>
      </c>
      <c r="J667" s="76" t="s">
        <v>3785</v>
      </c>
      <c r="K667" s="76">
        <v>96699040</v>
      </c>
      <c r="M667" t="s">
        <v>5303</v>
      </c>
      <c r="N667">
        <v>256</v>
      </c>
      <c r="O667">
        <v>947</v>
      </c>
      <c r="P667" t="s">
        <v>5018</v>
      </c>
      <c r="Q667">
        <v>98</v>
      </c>
      <c r="R667" s="4"/>
      <c r="S667" s="14"/>
    </row>
    <row r="668" spans="1:19" x14ac:dyDescent="0.25">
      <c r="A668" s="22"/>
      <c r="B668" t="s">
        <v>5304</v>
      </c>
      <c r="C668" t="s">
        <v>5296</v>
      </c>
      <c r="D668" s="4" t="s">
        <v>4286</v>
      </c>
      <c r="E668" s="2" t="s">
        <v>5014</v>
      </c>
      <c r="F668" s="2" t="s">
        <v>5015</v>
      </c>
      <c r="G668" t="s">
        <v>3943</v>
      </c>
      <c r="H668" s="4" t="s">
        <v>5185</v>
      </c>
      <c r="I668">
        <v>0</v>
      </c>
      <c r="J668" s="76" t="s">
        <v>3796</v>
      </c>
      <c r="K668" s="76" t="s">
        <v>799</v>
      </c>
      <c r="M668" t="s">
        <v>5305</v>
      </c>
      <c r="N668">
        <v>310</v>
      </c>
      <c r="O668">
        <v>948</v>
      </c>
      <c r="P668" t="s">
        <v>5018</v>
      </c>
      <c r="Q668">
        <v>98</v>
      </c>
      <c r="R668" s="4"/>
      <c r="S668" s="14"/>
    </row>
    <row r="669" spans="1:19" x14ac:dyDescent="0.25">
      <c r="A669" s="22"/>
      <c r="B669" t="s">
        <v>5306</v>
      </c>
      <c r="C669" t="s">
        <v>5296</v>
      </c>
      <c r="D669" s="4" t="s">
        <v>4286</v>
      </c>
      <c r="E669" s="2" t="s">
        <v>5014</v>
      </c>
      <c r="F669" s="2" t="s">
        <v>5015</v>
      </c>
      <c r="G669" t="s">
        <v>3943</v>
      </c>
      <c r="H669" s="4" t="s">
        <v>5185</v>
      </c>
      <c r="I669">
        <v>0</v>
      </c>
      <c r="J669" s="76" t="s">
        <v>3785</v>
      </c>
      <c r="K669" s="76" t="s">
        <v>799</v>
      </c>
      <c r="M669" t="s">
        <v>5307</v>
      </c>
      <c r="N669">
        <v>310</v>
      </c>
      <c r="O669">
        <v>949</v>
      </c>
      <c r="P669" t="s">
        <v>5018</v>
      </c>
      <c r="Q669">
        <v>98</v>
      </c>
      <c r="R669" s="4"/>
      <c r="S669" s="14"/>
    </row>
    <row r="670" spans="1:19" x14ac:dyDescent="0.25">
      <c r="A670" s="22"/>
      <c r="B670" t="s">
        <v>5308</v>
      </c>
      <c r="C670" t="s">
        <v>5296</v>
      </c>
      <c r="D670" s="4" t="s">
        <v>4286</v>
      </c>
      <c r="E670" s="2" t="s">
        <v>5014</v>
      </c>
      <c r="F670" s="2" t="s">
        <v>5015</v>
      </c>
      <c r="G670" t="s">
        <v>3956</v>
      </c>
      <c r="H670" s="4" t="s">
        <v>5185</v>
      </c>
      <c r="I670">
        <v>0</v>
      </c>
      <c r="J670" s="76" t="s">
        <v>3796</v>
      </c>
      <c r="K670" s="76" t="s">
        <v>799</v>
      </c>
      <c r="M670" t="s">
        <v>5309</v>
      </c>
      <c r="N670">
        <v>310</v>
      </c>
      <c r="O670">
        <v>950</v>
      </c>
      <c r="P670" t="s">
        <v>5018</v>
      </c>
      <c r="Q670">
        <v>98</v>
      </c>
      <c r="R670" s="4"/>
      <c r="S670" s="14"/>
    </row>
    <row r="671" spans="1:19" x14ac:dyDescent="0.25">
      <c r="A671" s="22"/>
      <c r="B671" t="s">
        <v>5310</v>
      </c>
      <c r="C671" t="s">
        <v>5296</v>
      </c>
      <c r="D671" s="4" t="s">
        <v>4286</v>
      </c>
      <c r="E671" s="2" t="s">
        <v>5014</v>
      </c>
      <c r="F671" s="2" t="s">
        <v>5015</v>
      </c>
      <c r="G671" t="s">
        <v>3956</v>
      </c>
      <c r="H671" s="4" t="s">
        <v>5185</v>
      </c>
      <c r="I671">
        <v>0</v>
      </c>
      <c r="J671" s="76" t="s">
        <v>3785</v>
      </c>
      <c r="K671" s="76" t="s">
        <v>799</v>
      </c>
      <c r="M671" t="s">
        <v>5311</v>
      </c>
      <c r="N671">
        <v>310</v>
      </c>
      <c r="O671">
        <v>951</v>
      </c>
      <c r="P671" t="s">
        <v>5018</v>
      </c>
      <c r="Q671">
        <v>98</v>
      </c>
      <c r="R671" s="4"/>
      <c r="S671" s="14"/>
    </row>
    <row r="672" spans="1:19" x14ac:dyDescent="0.25">
      <c r="A672" s="22"/>
      <c r="B672" t="s">
        <v>5312</v>
      </c>
      <c r="C672" t="s">
        <v>5296</v>
      </c>
      <c r="D672" s="4" t="s">
        <v>4286</v>
      </c>
      <c r="E672" s="2" t="s">
        <v>5014</v>
      </c>
      <c r="F672" s="2" t="s">
        <v>5015</v>
      </c>
      <c r="G672" t="s">
        <v>3969</v>
      </c>
      <c r="H672" s="4" t="s">
        <v>5185</v>
      </c>
      <c r="I672">
        <v>0</v>
      </c>
      <c r="J672" s="76" t="s">
        <v>3796</v>
      </c>
      <c r="K672" s="76" t="s">
        <v>799</v>
      </c>
      <c r="M672" t="s">
        <v>5313</v>
      </c>
      <c r="N672">
        <v>330</v>
      </c>
      <c r="O672">
        <v>952</v>
      </c>
      <c r="P672" t="s">
        <v>5018</v>
      </c>
      <c r="Q672">
        <v>98</v>
      </c>
      <c r="R672" s="4"/>
      <c r="S672" s="14"/>
    </row>
    <row r="673" spans="1:19" x14ac:dyDescent="0.25">
      <c r="A673" s="22"/>
      <c r="B673" t="s">
        <v>5314</v>
      </c>
      <c r="C673" t="s">
        <v>5296</v>
      </c>
      <c r="D673" s="4" t="s">
        <v>4286</v>
      </c>
      <c r="E673" s="2" t="s">
        <v>5014</v>
      </c>
      <c r="F673" s="2" t="s">
        <v>5015</v>
      </c>
      <c r="G673" t="s">
        <v>3969</v>
      </c>
      <c r="H673" s="4" t="s">
        <v>5185</v>
      </c>
      <c r="I673">
        <v>0</v>
      </c>
      <c r="J673" s="76" t="s">
        <v>3785</v>
      </c>
      <c r="K673" s="76" t="s">
        <v>799</v>
      </c>
      <c r="M673" t="s">
        <v>5315</v>
      </c>
      <c r="N673">
        <v>330</v>
      </c>
      <c r="O673">
        <v>953</v>
      </c>
      <c r="P673" t="s">
        <v>5018</v>
      </c>
      <c r="Q673">
        <v>98</v>
      </c>
      <c r="R673" s="4"/>
      <c r="S673" s="14"/>
    </row>
    <row r="674" spans="1:19" x14ac:dyDescent="0.25">
      <c r="A674" s="22"/>
      <c r="B674" t="s">
        <v>5316</v>
      </c>
      <c r="C674" t="s">
        <v>3915</v>
      </c>
      <c r="D674" s="76" t="s">
        <v>3916</v>
      </c>
      <c r="E674" s="2" t="s">
        <v>5014</v>
      </c>
      <c r="F674" s="2" t="s">
        <v>5015</v>
      </c>
      <c r="G674" t="s">
        <v>3808</v>
      </c>
      <c r="H674" s="4" t="s">
        <v>5185</v>
      </c>
      <c r="I674">
        <v>0</v>
      </c>
      <c r="J674" s="76" t="s">
        <v>3796</v>
      </c>
      <c r="K674" s="76" t="s">
        <v>799</v>
      </c>
      <c r="M674" t="s">
        <v>5317</v>
      </c>
      <c r="N674">
        <v>310</v>
      </c>
      <c r="O674">
        <v>954</v>
      </c>
      <c r="P674" t="s">
        <v>5018</v>
      </c>
      <c r="Q674">
        <v>98</v>
      </c>
      <c r="R674" s="4"/>
      <c r="S674" s="14"/>
    </row>
    <row r="675" spans="1:19" x14ac:dyDescent="0.25">
      <c r="A675" s="22"/>
      <c r="B675" t="s">
        <v>5318</v>
      </c>
      <c r="C675" t="s">
        <v>3915</v>
      </c>
      <c r="D675" s="76" t="s">
        <v>3916</v>
      </c>
      <c r="E675" s="2" t="s">
        <v>5014</v>
      </c>
      <c r="F675" s="2" t="s">
        <v>5015</v>
      </c>
      <c r="G675" t="s">
        <v>3808</v>
      </c>
      <c r="H675" s="4" t="s">
        <v>5185</v>
      </c>
      <c r="I675">
        <v>0</v>
      </c>
      <c r="J675" s="76" t="s">
        <v>3785</v>
      </c>
      <c r="K675" s="76" t="s">
        <v>799</v>
      </c>
      <c r="M675" t="s">
        <v>5319</v>
      </c>
      <c r="N675">
        <v>310</v>
      </c>
      <c r="O675">
        <v>955</v>
      </c>
      <c r="P675" t="s">
        <v>5018</v>
      </c>
      <c r="Q675">
        <v>98</v>
      </c>
      <c r="R675" s="4"/>
      <c r="S675" s="14"/>
    </row>
    <row r="676" spans="1:19" x14ac:dyDescent="0.25">
      <c r="A676" s="22"/>
      <c r="B676" t="s">
        <v>5320</v>
      </c>
      <c r="C676" t="s">
        <v>3915</v>
      </c>
      <c r="D676" s="76" t="s">
        <v>3916</v>
      </c>
      <c r="E676" s="2" t="s">
        <v>5014</v>
      </c>
      <c r="F676" s="2" t="s">
        <v>5015</v>
      </c>
      <c r="G676" t="s">
        <v>3930</v>
      </c>
      <c r="H676" s="4" t="s">
        <v>5185</v>
      </c>
      <c r="I676">
        <v>0</v>
      </c>
      <c r="J676" s="76" t="s">
        <v>3796</v>
      </c>
      <c r="K676" s="76" t="s">
        <v>799</v>
      </c>
      <c r="M676" t="s">
        <v>5321</v>
      </c>
      <c r="N676">
        <v>310</v>
      </c>
      <c r="O676">
        <v>956</v>
      </c>
      <c r="P676" t="s">
        <v>5018</v>
      </c>
      <c r="Q676">
        <v>98</v>
      </c>
      <c r="R676" s="4"/>
      <c r="S676" s="14"/>
    </row>
    <row r="677" spans="1:19" x14ac:dyDescent="0.25">
      <c r="A677" s="22"/>
      <c r="B677" t="s">
        <v>5322</v>
      </c>
      <c r="C677" t="s">
        <v>3915</v>
      </c>
      <c r="D677" s="76" t="s">
        <v>3916</v>
      </c>
      <c r="E677" s="2" t="s">
        <v>5014</v>
      </c>
      <c r="F677" s="2" t="s">
        <v>5015</v>
      </c>
      <c r="G677" t="s">
        <v>3930</v>
      </c>
      <c r="H677" s="4" t="s">
        <v>5185</v>
      </c>
      <c r="I677">
        <v>0</v>
      </c>
      <c r="J677" s="76" t="s">
        <v>3785</v>
      </c>
      <c r="K677" s="76" t="s">
        <v>799</v>
      </c>
      <c r="M677" t="s">
        <v>5323</v>
      </c>
      <c r="N677">
        <v>310</v>
      </c>
      <c r="O677">
        <v>957</v>
      </c>
      <c r="P677" t="s">
        <v>5018</v>
      </c>
      <c r="Q677">
        <v>98</v>
      </c>
      <c r="R677" s="4"/>
      <c r="S677" s="14"/>
    </row>
    <row r="678" spans="1:19" x14ac:dyDescent="0.25">
      <c r="A678" s="22"/>
      <c r="B678" t="s">
        <v>5324</v>
      </c>
      <c r="C678" t="s">
        <v>3915</v>
      </c>
      <c r="D678" s="76" t="s">
        <v>3916</v>
      </c>
      <c r="E678" s="2" t="s">
        <v>5014</v>
      </c>
      <c r="F678" s="2" t="s">
        <v>5015</v>
      </c>
      <c r="G678" t="s">
        <v>3943</v>
      </c>
      <c r="H678" s="4" t="s">
        <v>5185</v>
      </c>
      <c r="I678">
        <v>0</v>
      </c>
      <c r="J678" s="76" t="s">
        <v>3796</v>
      </c>
      <c r="K678" s="76" t="s">
        <v>799</v>
      </c>
      <c r="M678" t="s">
        <v>5325</v>
      </c>
      <c r="N678">
        <v>345</v>
      </c>
      <c r="O678">
        <v>958</v>
      </c>
      <c r="P678" t="s">
        <v>5018</v>
      </c>
      <c r="Q678">
        <v>98</v>
      </c>
      <c r="R678" s="4"/>
      <c r="S678" s="14"/>
    </row>
    <row r="679" spans="1:19" x14ac:dyDescent="0.25">
      <c r="A679" s="22"/>
      <c r="B679" t="s">
        <v>5326</v>
      </c>
      <c r="C679" t="s">
        <v>3915</v>
      </c>
      <c r="D679" s="76" t="s">
        <v>3916</v>
      </c>
      <c r="E679" s="2" t="s">
        <v>5014</v>
      </c>
      <c r="F679" s="2" t="s">
        <v>5015</v>
      </c>
      <c r="G679" t="s">
        <v>3943</v>
      </c>
      <c r="H679" s="4" t="s">
        <v>5185</v>
      </c>
      <c r="I679">
        <v>0</v>
      </c>
      <c r="J679" s="76" t="s">
        <v>3785</v>
      </c>
      <c r="K679" s="76" t="s">
        <v>799</v>
      </c>
      <c r="M679" t="s">
        <v>5327</v>
      </c>
      <c r="N679">
        <v>345</v>
      </c>
      <c r="O679">
        <v>959</v>
      </c>
      <c r="P679" t="s">
        <v>5018</v>
      </c>
      <c r="Q679">
        <v>98</v>
      </c>
      <c r="R679" s="4"/>
      <c r="S679" s="14"/>
    </row>
    <row r="680" spans="1:19" x14ac:dyDescent="0.25">
      <c r="A680" s="22"/>
      <c r="B680" t="s">
        <v>5328</v>
      </c>
      <c r="C680" t="s">
        <v>3915</v>
      </c>
      <c r="D680" s="76" t="s">
        <v>3916</v>
      </c>
      <c r="E680" s="2" t="s">
        <v>5014</v>
      </c>
      <c r="F680" s="2" t="s">
        <v>5015</v>
      </c>
      <c r="G680" t="s">
        <v>3956</v>
      </c>
      <c r="H680" s="4" t="s">
        <v>5185</v>
      </c>
      <c r="I680">
        <v>0</v>
      </c>
      <c r="J680" s="76" t="s">
        <v>3796</v>
      </c>
      <c r="K680" s="76" t="s">
        <v>799</v>
      </c>
      <c r="M680" t="s">
        <v>5329</v>
      </c>
      <c r="N680">
        <v>345</v>
      </c>
      <c r="O680">
        <v>960</v>
      </c>
      <c r="P680" t="s">
        <v>5018</v>
      </c>
      <c r="Q680">
        <v>98</v>
      </c>
      <c r="R680" s="4"/>
      <c r="S680" s="14"/>
    </row>
    <row r="681" spans="1:19" x14ac:dyDescent="0.25">
      <c r="A681" s="22"/>
      <c r="B681" t="s">
        <v>5330</v>
      </c>
      <c r="C681" t="s">
        <v>3915</v>
      </c>
      <c r="D681" s="76" t="s">
        <v>3916</v>
      </c>
      <c r="E681" s="2" t="s">
        <v>5014</v>
      </c>
      <c r="F681" s="2" t="s">
        <v>5015</v>
      </c>
      <c r="G681" t="s">
        <v>3956</v>
      </c>
      <c r="H681" s="4" t="s">
        <v>5185</v>
      </c>
      <c r="I681">
        <v>0</v>
      </c>
      <c r="J681" s="76" t="s">
        <v>3785</v>
      </c>
      <c r="K681" s="76" t="s">
        <v>799</v>
      </c>
      <c r="M681" t="s">
        <v>5331</v>
      </c>
      <c r="N681">
        <v>345</v>
      </c>
      <c r="O681">
        <v>961</v>
      </c>
      <c r="P681" t="s">
        <v>5018</v>
      </c>
      <c r="Q681">
        <v>98</v>
      </c>
      <c r="R681" s="4"/>
      <c r="S681" s="14"/>
    </row>
    <row r="682" spans="1:19" x14ac:dyDescent="0.25">
      <c r="A682" s="22"/>
      <c r="B682" t="s">
        <v>5332</v>
      </c>
      <c r="C682" t="s">
        <v>3915</v>
      </c>
      <c r="D682" s="76" t="s">
        <v>3916</v>
      </c>
      <c r="E682" s="2" t="s">
        <v>5014</v>
      </c>
      <c r="F682" s="2" t="s">
        <v>5015</v>
      </c>
      <c r="G682" t="s">
        <v>3969</v>
      </c>
      <c r="H682" s="4" t="s">
        <v>5185</v>
      </c>
      <c r="I682">
        <v>0</v>
      </c>
      <c r="J682" s="76" t="s">
        <v>3796</v>
      </c>
      <c r="K682" s="76" t="s">
        <v>799</v>
      </c>
      <c r="M682" t="s">
        <v>5333</v>
      </c>
      <c r="N682">
        <v>380</v>
      </c>
      <c r="O682">
        <v>962</v>
      </c>
      <c r="P682" t="s">
        <v>5018</v>
      </c>
      <c r="Q682">
        <v>98</v>
      </c>
      <c r="R682" s="4"/>
      <c r="S682" s="14"/>
    </row>
    <row r="683" spans="1:19" x14ac:dyDescent="0.25">
      <c r="A683" s="22"/>
      <c r="B683" t="s">
        <v>5334</v>
      </c>
      <c r="C683" t="s">
        <v>3915</v>
      </c>
      <c r="D683" s="76" t="s">
        <v>3916</v>
      </c>
      <c r="E683" s="2" t="s">
        <v>5014</v>
      </c>
      <c r="F683" s="2" t="s">
        <v>5015</v>
      </c>
      <c r="G683" t="s">
        <v>3969</v>
      </c>
      <c r="H683" s="4" t="s">
        <v>5185</v>
      </c>
      <c r="I683">
        <v>0</v>
      </c>
      <c r="J683" s="76" t="s">
        <v>3785</v>
      </c>
      <c r="K683" s="76" t="s">
        <v>799</v>
      </c>
      <c r="M683" t="s">
        <v>5335</v>
      </c>
      <c r="N683">
        <v>380</v>
      </c>
      <c r="O683">
        <v>963</v>
      </c>
      <c r="P683" t="s">
        <v>5018</v>
      </c>
      <c r="Q683">
        <v>98</v>
      </c>
      <c r="R683" s="4"/>
      <c r="S683" s="14"/>
    </row>
    <row r="684" spans="1:19" x14ac:dyDescent="0.25">
      <c r="A684" s="22"/>
      <c r="B684" t="s">
        <v>5336</v>
      </c>
      <c r="C684" t="s">
        <v>3915</v>
      </c>
      <c r="D684" s="76" t="s">
        <v>3916</v>
      </c>
      <c r="E684" s="2" t="s">
        <v>5014</v>
      </c>
      <c r="F684" s="2" t="s">
        <v>5015</v>
      </c>
      <c r="G684" t="s">
        <v>3982</v>
      </c>
      <c r="H684" s="4" t="s">
        <v>5185</v>
      </c>
      <c r="I684">
        <v>0</v>
      </c>
      <c r="J684" s="76" t="s">
        <v>3796</v>
      </c>
      <c r="K684" s="76" t="s">
        <v>799</v>
      </c>
      <c r="M684" t="s">
        <v>5337</v>
      </c>
      <c r="N684">
        <v>380</v>
      </c>
      <c r="O684">
        <v>964</v>
      </c>
      <c r="P684" t="s">
        <v>5018</v>
      </c>
      <c r="Q684">
        <v>98</v>
      </c>
      <c r="R684" s="4"/>
      <c r="S684" s="14"/>
    </row>
    <row r="685" spans="1:19" x14ac:dyDescent="0.25">
      <c r="A685" s="22"/>
      <c r="B685" t="s">
        <v>5338</v>
      </c>
      <c r="C685" t="s">
        <v>3915</v>
      </c>
      <c r="D685" s="76" t="s">
        <v>3916</v>
      </c>
      <c r="E685" s="2" t="s">
        <v>5014</v>
      </c>
      <c r="F685" s="2" t="s">
        <v>5015</v>
      </c>
      <c r="G685" t="s">
        <v>3982</v>
      </c>
      <c r="H685" s="4" t="s">
        <v>5185</v>
      </c>
      <c r="I685">
        <v>0</v>
      </c>
      <c r="J685" s="76" t="s">
        <v>3785</v>
      </c>
      <c r="K685" s="76" t="s">
        <v>799</v>
      </c>
      <c r="M685" t="s">
        <v>5339</v>
      </c>
      <c r="N685">
        <v>380</v>
      </c>
      <c r="O685">
        <v>965</v>
      </c>
      <c r="P685" t="s">
        <v>5018</v>
      </c>
      <c r="Q685">
        <v>98</v>
      </c>
      <c r="R685" s="4"/>
      <c r="S685" s="14"/>
    </row>
    <row r="686" spans="1:19" x14ac:dyDescent="0.25">
      <c r="A686" s="22"/>
      <c r="B686" t="s">
        <v>5340</v>
      </c>
      <c r="C686" t="s">
        <v>3915</v>
      </c>
      <c r="D686" s="76" t="s">
        <v>3916</v>
      </c>
      <c r="E686" s="2" t="s">
        <v>5014</v>
      </c>
      <c r="F686" s="2" t="s">
        <v>5015</v>
      </c>
      <c r="G686" t="s">
        <v>3995</v>
      </c>
      <c r="H686" s="4" t="s">
        <v>5185</v>
      </c>
      <c r="I686">
        <v>0</v>
      </c>
      <c r="J686" s="76" t="s">
        <v>3796</v>
      </c>
      <c r="K686" s="76" t="s">
        <v>799</v>
      </c>
      <c r="M686" t="s">
        <v>5341</v>
      </c>
      <c r="N686">
        <v>390</v>
      </c>
      <c r="O686">
        <v>966</v>
      </c>
      <c r="P686" t="s">
        <v>5049</v>
      </c>
      <c r="Q686">
        <v>126</v>
      </c>
      <c r="R686" s="4"/>
      <c r="S686" s="14"/>
    </row>
    <row r="687" spans="1:19" x14ac:dyDescent="0.25">
      <c r="A687" s="22"/>
      <c r="B687" t="s">
        <v>5342</v>
      </c>
      <c r="C687" t="s">
        <v>3915</v>
      </c>
      <c r="D687" s="76" t="s">
        <v>3916</v>
      </c>
      <c r="E687" s="2" t="s">
        <v>5014</v>
      </c>
      <c r="F687" s="2" t="s">
        <v>5015</v>
      </c>
      <c r="G687" t="s">
        <v>3995</v>
      </c>
      <c r="H687" s="4" t="s">
        <v>5185</v>
      </c>
      <c r="I687">
        <v>0</v>
      </c>
      <c r="J687" s="76" t="s">
        <v>3785</v>
      </c>
      <c r="K687" s="76" t="s">
        <v>799</v>
      </c>
      <c r="M687" t="s">
        <v>5343</v>
      </c>
      <c r="N687">
        <v>390</v>
      </c>
      <c r="O687">
        <v>967</v>
      </c>
      <c r="P687" t="s">
        <v>5049</v>
      </c>
      <c r="Q687">
        <v>126</v>
      </c>
      <c r="R687" s="4"/>
      <c r="S687" s="14"/>
    </row>
    <row r="688" spans="1:19" x14ac:dyDescent="0.25">
      <c r="A688" s="22"/>
      <c r="B688" t="s">
        <v>5344</v>
      </c>
      <c r="C688" t="s">
        <v>3915</v>
      </c>
      <c r="D688" s="76" t="s">
        <v>3916</v>
      </c>
      <c r="E688" s="2" t="s">
        <v>5014</v>
      </c>
      <c r="F688" s="2" t="s">
        <v>5015</v>
      </c>
      <c r="G688" t="s">
        <v>4008</v>
      </c>
      <c r="H688" s="4" t="s">
        <v>5185</v>
      </c>
      <c r="I688">
        <v>0</v>
      </c>
      <c r="J688" s="76" t="s">
        <v>3785</v>
      </c>
      <c r="K688" s="76" t="s">
        <v>799</v>
      </c>
      <c r="M688" t="s">
        <v>5345</v>
      </c>
      <c r="N688">
        <v>390</v>
      </c>
      <c r="O688">
        <v>968</v>
      </c>
      <c r="P688" t="s">
        <v>5049</v>
      </c>
      <c r="Q688">
        <v>126</v>
      </c>
      <c r="R688" s="4"/>
      <c r="S688" s="14"/>
    </row>
    <row r="689" spans="1:20" x14ac:dyDescent="0.25">
      <c r="A689" s="22"/>
      <c r="B689" t="s">
        <v>5346</v>
      </c>
      <c r="C689" t="s">
        <v>3915</v>
      </c>
      <c r="D689" s="76" t="s">
        <v>3916</v>
      </c>
      <c r="E689" s="2" t="s">
        <v>5014</v>
      </c>
      <c r="F689" s="2" t="s">
        <v>5015</v>
      </c>
      <c r="G689" t="s">
        <v>4017</v>
      </c>
      <c r="H689" s="4" t="s">
        <v>5185</v>
      </c>
      <c r="I689">
        <v>0</v>
      </c>
      <c r="J689" s="76" t="s">
        <v>3796</v>
      </c>
      <c r="K689" s="76" t="s">
        <v>799</v>
      </c>
      <c r="M689" t="s">
        <v>5347</v>
      </c>
      <c r="N689">
        <v>500</v>
      </c>
      <c r="O689">
        <v>969</v>
      </c>
      <c r="P689" t="s">
        <v>5049</v>
      </c>
      <c r="Q689">
        <v>126</v>
      </c>
      <c r="R689" s="4"/>
      <c r="S689" s="14"/>
    </row>
    <row r="690" spans="1:20" x14ac:dyDescent="0.25">
      <c r="A690" s="22"/>
      <c r="B690" t="s">
        <v>5348</v>
      </c>
      <c r="C690" t="s">
        <v>3915</v>
      </c>
      <c r="D690" s="76" t="s">
        <v>3916</v>
      </c>
      <c r="E690" s="2" t="s">
        <v>5014</v>
      </c>
      <c r="F690" s="2" t="s">
        <v>5015</v>
      </c>
      <c r="G690" t="s">
        <v>4017</v>
      </c>
      <c r="H690" s="4" t="s">
        <v>5185</v>
      </c>
      <c r="I690">
        <v>0</v>
      </c>
      <c r="J690" s="76" t="s">
        <v>3785</v>
      </c>
      <c r="K690" s="76" t="s">
        <v>799</v>
      </c>
      <c r="M690" t="s">
        <v>5349</v>
      </c>
      <c r="N690">
        <v>500</v>
      </c>
      <c r="O690">
        <v>970</v>
      </c>
      <c r="P690" t="s">
        <v>5049</v>
      </c>
      <c r="Q690">
        <v>126</v>
      </c>
      <c r="R690" s="4"/>
      <c r="S690" s="14"/>
    </row>
    <row r="691" spans="1:20" x14ac:dyDescent="0.25">
      <c r="A691" s="22"/>
      <c r="B691" t="s">
        <v>5350</v>
      </c>
      <c r="C691" t="s">
        <v>3915</v>
      </c>
      <c r="D691" s="76" t="s">
        <v>3916</v>
      </c>
      <c r="E691" s="2" t="s">
        <v>5014</v>
      </c>
      <c r="F691" s="2" t="s">
        <v>5015</v>
      </c>
      <c r="G691" t="s">
        <v>3870</v>
      </c>
      <c r="H691" s="4" t="s">
        <v>5185</v>
      </c>
      <c r="I691">
        <v>0</v>
      </c>
      <c r="J691" s="76" t="s">
        <v>3785</v>
      </c>
      <c r="K691" s="76" t="s">
        <v>799</v>
      </c>
      <c r="M691" t="s">
        <v>5351</v>
      </c>
      <c r="N691">
        <v>500</v>
      </c>
      <c r="O691">
        <v>971</v>
      </c>
      <c r="P691" t="s">
        <v>5049</v>
      </c>
      <c r="Q691">
        <v>126</v>
      </c>
      <c r="R691" s="4"/>
      <c r="S691" s="14"/>
    </row>
    <row r="692" spans="1:20" x14ac:dyDescent="0.25">
      <c r="A692" s="22"/>
      <c r="B692" t="s">
        <v>5352</v>
      </c>
      <c r="C692" t="s">
        <v>5353</v>
      </c>
      <c r="D692" s="76" t="s">
        <v>5354</v>
      </c>
      <c r="E692" s="2"/>
      <c r="F692" s="2"/>
      <c r="G692" t="s">
        <v>5354</v>
      </c>
      <c r="H692" t="s">
        <v>5354</v>
      </c>
      <c r="I692">
        <v>0</v>
      </c>
      <c r="J692" t="s">
        <v>5354</v>
      </c>
      <c r="K692" s="76" t="s">
        <v>799</v>
      </c>
      <c r="M692" t="s">
        <v>5355</v>
      </c>
      <c r="N692" t="s">
        <v>799</v>
      </c>
      <c r="O692">
        <v>982</v>
      </c>
      <c r="P692" t="s">
        <v>2016</v>
      </c>
      <c r="Q692">
        <v>999</v>
      </c>
      <c r="S692" s="4"/>
    </row>
    <row r="693" spans="1:20" x14ac:dyDescent="0.25">
      <c r="A693" s="22"/>
      <c r="B693" t="s">
        <v>5356</v>
      </c>
      <c r="C693" t="s">
        <v>5353</v>
      </c>
      <c r="D693" s="76" t="s">
        <v>5354</v>
      </c>
      <c r="E693" s="2"/>
      <c r="F693" s="2"/>
      <c r="G693" t="s">
        <v>5354</v>
      </c>
      <c r="H693" s="4" t="s">
        <v>2013</v>
      </c>
      <c r="I693">
        <v>0</v>
      </c>
      <c r="J693" t="s">
        <v>5354</v>
      </c>
      <c r="K693" s="76" t="s">
        <v>799</v>
      </c>
      <c r="M693" t="s">
        <v>5357</v>
      </c>
      <c r="N693" t="s">
        <v>799</v>
      </c>
      <c r="O693">
        <v>982</v>
      </c>
      <c r="P693" t="s">
        <v>2016</v>
      </c>
      <c r="Q693">
        <v>999</v>
      </c>
      <c r="S693" s="4"/>
    </row>
    <row r="694" spans="1:20" x14ac:dyDescent="0.25">
      <c r="A694" s="22"/>
      <c r="B694" t="s">
        <v>5358</v>
      </c>
      <c r="C694" t="s">
        <v>5353</v>
      </c>
      <c r="D694" s="76" t="s">
        <v>5354</v>
      </c>
      <c r="E694" s="2"/>
      <c r="F694" s="2"/>
      <c r="G694" t="s">
        <v>5354</v>
      </c>
      <c r="H694" t="s">
        <v>5354</v>
      </c>
      <c r="I694">
        <v>0</v>
      </c>
      <c r="J694" s="4" t="s">
        <v>2013</v>
      </c>
      <c r="K694" s="76" t="s">
        <v>799</v>
      </c>
      <c r="M694" t="s">
        <v>5359</v>
      </c>
      <c r="N694" t="s">
        <v>799</v>
      </c>
      <c r="O694">
        <v>982</v>
      </c>
      <c r="P694" t="s">
        <v>2016</v>
      </c>
      <c r="Q694">
        <v>999</v>
      </c>
      <c r="S694" s="4"/>
    </row>
    <row r="695" spans="1:20" x14ac:dyDescent="0.25">
      <c r="A695" s="22"/>
      <c r="B695" t="s">
        <v>5360</v>
      </c>
      <c r="C695" t="s">
        <v>5353</v>
      </c>
      <c r="D695" s="76" t="s">
        <v>5354</v>
      </c>
      <c r="E695" s="2"/>
      <c r="F695" s="2"/>
      <c r="G695" t="s">
        <v>5354</v>
      </c>
      <c r="H695" t="s">
        <v>5354</v>
      </c>
      <c r="I695">
        <v>0</v>
      </c>
      <c r="J695" t="s">
        <v>5354</v>
      </c>
      <c r="K695" s="76" t="s">
        <v>799</v>
      </c>
      <c r="M695" t="s">
        <v>5361</v>
      </c>
      <c r="N695" t="s">
        <v>799</v>
      </c>
      <c r="O695">
        <v>982</v>
      </c>
      <c r="P695" t="s">
        <v>2016</v>
      </c>
      <c r="Q695">
        <v>999</v>
      </c>
      <c r="S695" s="4"/>
    </row>
    <row r="696" spans="1:20" hidden="1" x14ac:dyDescent="0.25">
      <c r="A696" s="22"/>
      <c r="B696" t="s">
        <v>5362</v>
      </c>
      <c r="C696" t="s">
        <v>3779</v>
      </c>
      <c r="D696" s="4" t="s">
        <v>5363</v>
      </c>
      <c r="E696" s="2" t="s">
        <v>3781</v>
      </c>
      <c r="F696" s="2" t="s">
        <v>3782</v>
      </c>
      <c r="G696" t="s">
        <v>3783</v>
      </c>
      <c r="H696" t="s">
        <v>3784</v>
      </c>
      <c r="I696">
        <v>0</v>
      </c>
      <c r="J696" s="76" t="s">
        <v>3796</v>
      </c>
      <c r="K696" s="101">
        <v>96778042</v>
      </c>
      <c r="L696" t="s">
        <v>3786</v>
      </c>
      <c r="M696" t="s">
        <v>3787</v>
      </c>
      <c r="N696">
        <v>60</v>
      </c>
      <c r="O696">
        <v>1</v>
      </c>
      <c r="P696" t="s">
        <v>782</v>
      </c>
      <c r="Q696">
        <v>0</v>
      </c>
      <c r="S696" s="106"/>
      <c r="T696" s="106"/>
    </row>
    <row r="697" spans="1:20" x14ac:dyDescent="0.25">
      <c r="A697" s="22"/>
      <c r="B697" t="s">
        <v>5364</v>
      </c>
      <c r="C697" t="s">
        <v>419</v>
      </c>
      <c r="E697" s="2" t="s">
        <v>5014</v>
      </c>
      <c r="F697" s="2" t="s">
        <v>5015</v>
      </c>
      <c r="G697" s="75" t="s">
        <v>5171</v>
      </c>
      <c r="H697" s="4" t="s">
        <v>5185</v>
      </c>
      <c r="I697">
        <v>0</v>
      </c>
      <c r="K697" s="2" t="s">
        <v>799</v>
      </c>
      <c r="M697" t="s">
        <v>5365</v>
      </c>
      <c r="N697">
        <v>200</v>
      </c>
      <c r="O697">
        <v>977</v>
      </c>
      <c r="P697" t="s">
        <v>5018</v>
      </c>
      <c r="Q697">
        <v>98</v>
      </c>
      <c r="S697" s="105">
        <v>99104480</v>
      </c>
      <c r="T697" s="105">
        <v>96778043</v>
      </c>
    </row>
    <row r="698" spans="1:20" x14ac:dyDescent="0.25">
      <c r="A698" s="22"/>
      <c r="B698" t="s">
        <v>5366</v>
      </c>
      <c r="C698" t="s">
        <v>5066</v>
      </c>
      <c r="E698" s="2" t="s">
        <v>5014</v>
      </c>
      <c r="F698" s="2" t="s">
        <v>5015</v>
      </c>
      <c r="G698" s="75" t="s">
        <v>5086</v>
      </c>
      <c r="H698" s="4" t="s">
        <v>5185</v>
      </c>
      <c r="I698">
        <v>0</v>
      </c>
      <c r="K698" s="2" t="s">
        <v>5087</v>
      </c>
      <c r="L698" t="s">
        <v>5088</v>
      </c>
      <c r="M698" t="s">
        <v>5089</v>
      </c>
      <c r="N698">
        <v>200</v>
      </c>
      <c r="P698" t="s">
        <v>5018</v>
      </c>
      <c r="S698" s="104">
        <v>99104482</v>
      </c>
      <c r="T698" s="104">
        <v>96778049</v>
      </c>
    </row>
    <row r="699" spans="1:20" hidden="1" x14ac:dyDescent="0.25">
      <c r="A699" s="22"/>
      <c r="B699" t="s">
        <v>5367</v>
      </c>
      <c r="C699" t="s">
        <v>3779</v>
      </c>
      <c r="D699" s="4" t="s">
        <v>5363</v>
      </c>
      <c r="E699" s="2" t="s">
        <v>3781</v>
      </c>
      <c r="F699" s="2" t="s">
        <v>3782</v>
      </c>
      <c r="G699" t="s">
        <v>3783</v>
      </c>
      <c r="H699" t="s">
        <v>3784</v>
      </c>
      <c r="I699">
        <v>0</v>
      </c>
      <c r="J699" s="76" t="s">
        <v>3785</v>
      </c>
      <c r="K699" s="101">
        <v>96778042</v>
      </c>
      <c r="L699" t="s">
        <v>3786</v>
      </c>
      <c r="M699" t="s">
        <v>3787</v>
      </c>
      <c r="N699">
        <v>60</v>
      </c>
      <c r="O699">
        <v>1</v>
      </c>
      <c r="P699" t="s">
        <v>782</v>
      </c>
      <c r="Q699">
        <v>0</v>
      </c>
      <c r="S699" s="106"/>
      <c r="T699" s="106"/>
    </row>
    <row r="700" spans="1:20" hidden="1" x14ac:dyDescent="0.25">
      <c r="A700" s="22"/>
      <c r="B700" t="s">
        <v>5368</v>
      </c>
      <c r="C700" t="s">
        <v>3779</v>
      </c>
      <c r="D700" s="4" t="s">
        <v>5363</v>
      </c>
      <c r="E700" s="2" t="s">
        <v>3781</v>
      </c>
      <c r="F700" s="2" t="s">
        <v>3782</v>
      </c>
      <c r="G700" t="s">
        <v>3783</v>
      </c>
      <c r="H700" t="s">
        <v>3784</v>
      </c>
      <c r="J700" s="76" t="s">
        <v>3789</v>
      </c>
      <c r="K700" s="101">
        <v>96778042</v>
      </c>
      <c r="L700" t="s">
        <v>3790</v>
      </c>
      <c r="M700" t="s">
        <v>3791</v>
      </c>
      <c r="N700">
        <v>60</v>
      </c>
      <c r="O700">
        <v>2</v>
      </c>
      <c r="P700" t="s">
        <v>782</v>
      </c>
      <c r="Q700">
        <v>0</v>
      </c>
      <c r="S700" s="106"/>
      <c r="T700" s="106"/>
    </row>
    <row r="701" spans="1:20" hidden="1" x14ac:dyDescent="0.25">
      <c r="A701" s="22"/>
      <c r="B701" t="s">
        <v>5369</v>
      </c>
      <c r="C701" t="s">
        <v>3779</v>
      </c>
      <c r="D701" s="4" t="s">
        <v>5363</v>
      </c>
      <c r="E701" s="2" t="s">
        <v>3781</v>
      </c>
      <c r="F701" s="2" t="s">
        <v>3782</v>
      </c>
      <c r="G701" t="s">
        <v>3783</v>
      </c>
      <c r="H701" t="s">
        <v>3784</v>
      </c>
      <c r="J701" s="76" t="s">
        <v>3793</v>
      </c>
      <c r="K701" s="101">
        <v>96778042</v>
      </c>
      <c r="L701" t="s">
        <v>3790</v>
      </c>
      <c r="M701" t="s">
        <v>3791</v>
      </c>
      <c r="N701">
        <v>60</v>
      </c>
      <c r="O701">
        <v>3</v>
      </c>
      <c r="P701" t="s">
        <v>782</v>
      </c>
      <c r="Q701">
        <v>0</v>
      </c>
      <c r="S701" s="106"/>
      <c r="T701" s="106"/>
    </row>
    <row r="702" spans="1:20" hidden="1" x14ac:dyDescent="0.25">
      <c r="A702" s="22"/>
      <c r="B702" t="s">
        <v>5370</v>
      </c>
      <c r="C702" t="s">
        <v>3779</v>
      </c>
      <c r="D702" s="4" t="s">
        <v>5363</v>
      </c>
      <c r="E702" s="2" t="s">
        <v>3781</v>
      </c>
      <c r="F702" s="2" t="s">
        <v>3782</v>
      </c>
      <c r="G702" t="s">
        <v>3795</v>
      </c>
      <c r="H702" t="s">
        <v>3784</v>
      </c>
      <c r="I702">
        <v>0</v>
      </c>
      <c r="J702" s="76" t="s">
        <v>3796</v>
      </c>
      <c r="K702" s="101">
        <v>96778042</v>
      </c>
      <c r="L702" t="s">
        <v>3786</v>
      </c>
      <c r="M702" t="s">
        <v>3787</v>
      </c>
      <c r="N702">
        <v>60</v>
      </c>
      <c r="O702">
        <v>4</v>
      </c>
      <c r="P702" t="s">
        <v>782</v>
      </c>
      <c r="Q702">
        <v>0</v>
      </c>
      <c r="S702" s="106"/>
      <c r="T702" s="106"/>
    </row>
    <row r="703" spans="1:20" hidden="1" x14ac:dyDescent="0.25">
      <c r="A703" s="22"/>
      <c r="B703" t="s">
        <v>5371</v>
      </c>
      <c r="C703" t="s">
        <v>3779</v>
      </c>
      <c r="D703" s="4" t="s">
        <v>5363</v>
      </c>
      <c r="E703" s="2" t="s">
        <v>3781</v>
      </c>
      <c r="F703" s="2" t="s">
        <v>3782</v>
      </c>
      <c r="G703" t="s">
        <v>3795</v>
      </c>
      <c r="H703" t="s">
        <v>3784</v>
      </c>
      <c r="I703">
        <v>0</v>
      </c>
      <c r="J703" s="76" t="s">
        <v>3785</v>
      </c>
      <c r="K703" s="101">
        <v>96778042</v>
      </c>
      <c r="L703" t="s">
        <v>3786</v>
      </c>
      <c r="M703" t="s">
        <v>3787</v>
      </c>
      <c r="N703">
        <v>60</v>
      </c>
      <c r="O703">
        <v>5</v>
      </c>
      <c r="P703" t="s">
        <v>782</v>
      </c>
      <c r="Q703">
        <v>0</v>
      </c>
      <c r="S703" s="106"/>
      <c r="T703" s="106"/>
    </row>
    <row r="704" spans="1:20" hidden="1" x14ac:dyDescent="0.25">
      <c r="A704" s="22"/>
      <c r="B704" t="s">
        <v>5372</v>
      </c>
      <c r="C704" t="s">
        <v>3779</v>
      </c>
      <c r="D704" s="4" t="s">
        <v>5363</v>
      </c>
      <c r="E704" s="2" t="s">
        <v>3781</v>
      </c>
      <c r="F704" s="2" t="s">
        <v>3782</v>
      </c>
      <c r="G704" t="s">
        <v>3795</v>
      </c>
      <c r="H704" t="s">
        <v>3784</v>
      </c>
      <c r="J704" s="76" t="s">
        <v>3789</v>
      </c>
      <c r="K704" s="101">
        <v>96778042</v>
      </c>
      <c r="L704" t="s">
        <v>3790</v>
      </c>
      <c r="M704" t="s">
        <v>3791</v>
      </c>
      <c r="N704">
        <v>60</v>
      </c>
      <c r="O704">
        <v>7</v>
      </c>
      <c r="P704" t="s">
        <v>782</v>
      </c>
      <c r="Q704">
        <v>0</v>
      </c>
      <c r="S704" s="106"/>
      <c r="T704" s="106"/>
    </row>
    <row r="705" spans="1:20" hidden="1" x14ac:dyDescent="0.25">
      <c r="A705" s="22"/>
      <c r="B705" t="s">
        <v>5373</v>
      </c>
      <c r="C705" t="s">
        <v>3779</v>
      </c>
      <c r="D705" s="4" t="s">
        <v>5363</v>
      </c>
      <c r="E705" s="2" t="s">
        <v>3781</v>
      </c>
      <c r="F705" s="2" t="s">
        <v>3782</v>
      </c>
      <c r="G705" t="s">
        <v>3795</v>
      </c>
      <c r="H705" t="s">
        <v>3784</v>
      </c>
      <c r="J705" s="76" t="s">
        <v>3793</v>
      </c>
      <c r="K705" s="101">
        <v>96778042</v>
      </c>
      <c r="L705" t="s">
        <v>3790</v>
      </c>
      <c r="M705" t="s">
        <v>3791</v>
      </c>
      <c r="N705">
        <v>60</v>
      </c>
      <c r="O705">
        <v>8</v>
      </c>
      <c r="P705" t="s">
        <v>782</v>
      </c>
      <c r="Q705">
        <v>0</v>
      </c>
      <c r="S705" s="106"/>
      <c r="T705" s="106"/>
    </row>
    <row r="706" spans="1:20" hidden="1" x14ac:dyDescent="0.25">
      <c r="A706" s="22"/>
      <c r="B706" t="s">
        <v>5374</v>
      </c>
      <c r="C706" t="s">
        <v>3779</v>
      </c>
      <c r="D706" s="4" t="s">
        <v>5363</v>
      </c>
      <c r="E706" s="2" t="s">
        <v>3781</v>
      </c>
      <c r="F706" s="2" t="s">
        <v>3782</v>
      </c>
      <c r="G706" t="s">
        <v>3801</v>
      </c>
      <c r="H706" t="s">
        <v>3784</v>
      </c>
      <c r="I706">
        <v>0</v>
      </c>
      <c r="J706" s="76" t="s">
        <v>3796</v>
      </c>
      <c r="K706" s="101">
        <v>96778043</v>
      </c>
      <c r="L706" s="86" t="s">
        <v>3802</v>
      </c>
      <c r="M706" t="s">
        <v>3787</v>
      </c>
      <c r="N706">
        <v>60</v>
      </c>
      <c r="O706">
        <v>10</v>
      </c>
      <c r="P706" t="s">
        <v>782</v>
      </c>
      <c r="Q706">
        <v>0</v>
      </c>
      <c r="S706" s="106"/>
      <c r="T706" s="106"/>
    </row>
    <row r="707" spans="1:20" hidden="1" x14ac:dyDescent="0.25">
      <c r="A707" s="22"/>
      <c r="B707" t="s">
        <v>5375</v>
      </c>
      <c r="C707" t="s">
        <v>3779</v>
      </c>
      <c r="D707" s="4" t="s">
        <v>5363</v>
      </c>
      <c r="E707" s="2" t="s">
        <v>3781</v>
      </c>
      <c r="F707" s="2" t="s">
        <v>3782</v>
      </c>
      <c r="G707" t="s">
        <v>3801</v>
      </c>
      <c r="H707" t="s">
        <v>3784</v>
      </c>
      <c r="I707">
        <v>0</v>
      </c>
      <c r="J707" s="76" t="s">
        <v>3785</v>
      </c>
      <c r="K707" s="101">
        <v>96778043</v>
      </c>
      <c r="L707" s="86" t="s">
        <v>3802</v>
      </c>
      <c r="M707" t="s">
        <v>3787</v>
      </c>
      <c r="N707">
        <v>60</v>
      </c>
      <c r="O707">
        <v>11</v>
      </c>
      <c r="P707" t="s">
        <v>782</v>
      </c>
      <c r="Q707">
        <v>0</v>
      </c>
      <c r="S707" s="106"/>
      <c r="T707" s="106"/>
    </row>
    <row r="708" spans="1:20" hidden="1" x14ac:dyDescent="0.25">
      <c r="A708" s="22"/>
      <c r="B708" t="s">
        <v>5376</v>
      </c>
      <c r="C708" t="s">
        <v>3779</v>
      </c>
      <c r="D708" s="4" t="s">
        <v>5363</v>
      </c>
      <c r="E708" s="2" t="s">
        <v>3781</v>
      </c>
      <c r="F708" s="2" t="s">
        <v>3782</v>
      </c>
      <c r="G708" t="s">
        <v>3801</v>
      </c>
      <c r="H708" t="s">
        <v>3784</v>
      </c>
      <c r="J708" s="76" t="s">
        <v>3789</v>
      </c>
      <c r="K708" s="101">
        <v>96778043</v>
      </c>
      <c r="L708" t="s">
        <v>3805</v>
      </c>
      <c r="M708" t="s">
        <v>3791</v>
      </c>
      <c r="N708">
        <v>60</v>
      </c>
      <c r="O708">
        <v>13</v>
      </c>
      <c r="P708" t="s">
        <v>782</v>
      </c>
      <c r="Q708">
        <v>0</v>
      </c>
      <c r="S708" s="106"/>
      <c r="T708" s="106"/>
    </row>
    <row r="709" spans="1:20" hidden="1" x14ac:dyDescent="0.25">
      <c r="A709" s="22"/>
      <c r="B709" t="s">
        <v>5377</v>
      </c>
      <c r="C709" t="s">
        <v>3779</v>
      </c>
      <c r="D709" s="4" t="s">
        <v>5363</v>
      </c>
      <c r="E709" s="2" t="s">
        <v>3781</v>
      </c>
      <c r="F709" s="2" t="s">
        <v>3782</v>
      </c>
      <c r="G709" t="s">
        <v>3801</v>
      </c>
      <c r="H709" t="s">
        <v>3784</v>
      </c>
      <c r="J709" s="76" t="s">
        <v>3793</v>
      </c>
      <c r="K709" s="101">
        <v>96778043</v>
      </c>
      <c r="L709" t="s">
        <v>3805</v>
      </c>
      <c r="M709" t="s">
        <v>3791</v>
      </c>
      <c r="N709">
        <v>60</v>
      </c>
      <c r="O709">
        <v>14</v>
      </c>
      <c r="P709" t="s">
        <v>782</v>
      </c>
      <c r="Q709">
        <v>0</v>
      </c>
      <c r="S709" s="106"/>
      <c r="T709" s="106"/>
    </row>
    <row r="710" spans="1:20" hidden="1" x14ac:dyDescent="0.25">
      <c r="A710" s="22"/>
      <c r="B710" t="s">
        <v>5378</v>
      </c>
      <c r="C710" t="s">
        <v>3779</v>
      </c>
      <c r="D710" s="4" t="s">
        <v>5363</v>
      </c>
      <c r="E710" s="2" t="s">
        <v>3781</v>
      </c>
      <c r="F710" s="2" t="s">
        <v>3782</v>
      </c>
      <c r="G710" t="s">
        <v>3808</v>
      </c>
      <c r="H710" t="s">
        <v>3784</v>
      </c>
      <c r="I710">
        <v>0</v>
      </c>
      <c r="J710" s="76" t="s">
        <v>3796</v>
      </c>
      <c r="K710" s="101">
        <v>96778043</v>
      </c>
      <c r="L710" s="86" t="s">
        <v>3802</v>
      </c>
      <c r="M710" t="s">
        <v>3787</v>
      </c>
      <c r="N710">
        <v>75</v>
      </c>
      <c r="O710">
        <v>16</v>
      </c>
      <c r="P710" t="s">
        <v>782</v>
      </c>
      <c r="Q710">
        <v>0</v>
      </c>
      <c r="S710" s="106"/>
      <c r="T710" s="106"/>
    </row>
    <row r="711" spans="1:20" hidden="1" x14ac:dyDescent="0.25">
      <c r="A711" s="22"/>
      <c r="B711" t="s">
        <v>5379</v>
      </c>
      <c r="C711" t="s">
        <v>3779</v>
      </c>
      <c r="D711" s="4" t="s">
        <v>5363</v>
      </c>
      <c r="E711" s="2" t="s">
        <v>3781</v>
      </c>
      <c r="F711" s="2" t="s">
        <v>3782</v>
      </c>
      <c r="G711" t="s">
        <v>3808</v>
      </c>
      <c r="H711" t="s">
        <v>3784</v>
      </c>
      <c r="I711">
        <v>0</v>
      </c>
      <c r="J711" s="76" t="s">
        <v>3785</v>
      </c>
      <c r="K711" s="101">
        <v>96778043</v>
      </c>
      <c r="L711" s="86" t="s">
        <v>3802</v>
      </c>
      <c r="M711" t="s">
        <v>3787</v>
      </c>
      <c r="N711">
        <v>75</v>
      </c>
      <c r="O711">
        <v>17</v>
      </c>
      <c r="P711" t="s">
        <v>782</v>
      </c>
      <c r="Q711">
        <v>0</v>
      </c>
      <c r="S711" s="106"/>
      <c r="T711" s="106"/>
    </row>
    <row r="712" spans="1:20" hidden="1" x14ac:dyDescent="0.25">
      <c r="A712" s="22"/>
      <c r="B712" t="s">
        <v>5380</v>
      </c>
      <c r="C712" t="s">
        <v>3779</v>
      </c>
      <c r="D712" s="4" t="s">
        <v>5363</v>
      </c>
      <c r="E712" s="2" t="s">
        <v>3781</v>
      </c>
      <c r="F712" s="2" t="s">
        <v>3782</v>
      </c>
      <c r="G712" t="s">
        <v>3808</v>
      </c>
      <c r="H712" t="s">
        <v>3784</v>
      </c>
      <c r="J712" s="76" t="s">
        <v>3789</v>
      </c>
      <c r="K712" s="101">
        <v>96778043</v>
      </c>
      <c r="L712" t="s">
        <v>3805</v>
      </c>
      <c r="M712" t="s">
        <v>3791</v>
      </c>
      <c r="N712">
        <v>75</v>
      </c>
      <c r="O712">
        <v>19</v>
      </c>
      <c r="P712" t="s">
        <v>782</v>
      </c>
      <c r="Q712">
        <v>0</v>
      </c>
      <c r="S712" s="106"/>
      <c r="T712" s="106"/>
    </row>
    <row r="713" spans="1:20" hidden="1" x14ac:dyDescent="0.25">
      <c r="A713" s="22"/>
      <c r="B713" t="s">
        <v>5381</v>
      </c>
      <c r="C713" t="s">
        <v>3779</v>
      </c>
      <c r="D713" s="4" t="s">
        <v>5363</v>
      </c>
      <c r="E713" s="2" t="s">
        <v>3781</v>
      </c>
      <c r="F713" s="2" t="s">
        <v>3782</v>
      </c>
      <c r="G713" t="s">
        <v>3808</v>
      </c>
      <c r="H713" t="s">
        <v>3784</v>
      </c>
      <c r="J713" s="76" t="s">
        <v>3793</v>
      </c>
      <c r="K713" s="101">
        <v>96778043</v>
      </c>
      <c r="L713" t="s">
        <v>3805</v>
      </c>
      <c r="M713" t="s">
        <v>3791</v>
      </c>
      <c r="N713">
        <v>75</v>
      </c>
      <c r="O713">
        <v>20</v>
      </c>
      <c r="P713" t="s">
        <v>782</v>
      </c>
      <c r="Q713">
        <v>0</v>
      </c>
    </row>
    <row r="714" spans="1:20" hidden="1" x14ac:dyDescent="0.25">
      <c r="A714" s="22"/>
      <c r="B714" t="s">
        <v>5382</v>
      </c>
      <c r="C714" t="s">
        <v>3779</v>
      </c>
      <c r="D714" s="4" t="s">
        <v>5363</v>
      </c>
      <c r="E714" s="2" t="s">
        <v>3781</v>
      </c>
      <c r="F714" s="2" t="s">
        <v>3782</v>
      </c>
      <c r="G714" t="s">
        <v>3813</v>
      </c>
      <c r="H714" t="s">
        <v>3784</v>
      </c>
      <c r="I714">
        <v>0</v>
      </c>
      <c r="J714" s="76" t="s">
        <v>3796</v>
      </c>
      <c r="K714" s="101">
        <v>99104504</v>
      </c>
      <c r="L714" s="86" t="s">
        <v>3814</v>
      </c>
      <c r="M714" t="s">
        <v>3787</v>
      </c>
      <c r="N714">
        <v>80</v>
      </c>
      <c r="O714">
        <v>22</v>
      </c>
      <c r="P714" t="s">
        <v>782</v>
      </c>
      <c r="Q714">
        <v>0</v>
      </c>
    </row>
    <row r="715" spans="1:20" hidden="1" x14ac:dyDescent="0.25">
      <c r="A715" s="22"/>
      <c r="B715" t="s">
        <v>5383</v>
      </c>
      <c r="C715" t="s">
        <v>3779</v>
      </c>
      <c r="D715" s="4" t="s">
        <v>5363</v>
      </c>
      <c r="E715" s="2" t="s">
        <v>3781</v>
      </c>
      <c r="F715" s="2" t="s">
        <v>3782</v>
      </c>
      <c r="G715" t="s">
        <v>3813</v>
      </c>
      <c r="H715" t="s">
        <v>3784</v>
      </c>
      <c r="I715">
        <v>0</v>
      </c>
      <c r="J715" s="76" t="s">
        <v>3785</v>
      </c>
      <c r="K715" s="101">
        <v>99104504</v>
      </c>
      <c r="L715" s="86" t="s">
        <v>3814</v>
      </c>
      <c r="M715" t="s">
        <v>3787</v>
      </c>
      <c r="N715">
        <v>80</v>
      </c>
      <c r="O715">
        <v>23</v>
      </c>
      <c r="P715" t="s">
        <v>782</v>
      </c>
      <c r="Q715">
        <v>0</v>
      </c>
    </row>
    <row r="716" spans="1:20" hidden="1" x14ac:dyDescent="0.25">
      <c r="A716" s="22"/>
      <c r="B716" t="s">
        <v>5384</v>
      </c>
      <c r="C716" t="s">
        <v>3779</v>
      </c>
      <c r="D716" s="4" t="s">
        <v>5363</v>
      </c>
      <c r="E716" s="2" t="s">
        <v>3781</v>
      </c>
      <c r="F716" s="2" t="s">
        <v>3782</v>
      </c>
      <c r="G716" t="s">
        <v>3813</v>
      </c>
      <c r="H716" t="s">
        <v>3784</v>
      </c>
      <c r="J716" s="76" t="s">
        <v>3789</v>
      </c>
      <c r="K716" s="2">
        <v>96778044</v>
      </c>
      <c r="L716" t="s">
        <v>3817</v>
      </c>
      <c r="M716" t="s">
        <v>3791</v>
      </c>
      <c r="N716">
        <v>80</v>
      </c>
      <c r="O716">
        <v>25</v>
      </c>
      <c r="P716" t="s">
        <v>782</v>
      </c>
      <c r="Q716">
        <v>0</v>
      </c>
    </row>
    <row r="717" spans="1:20" hidden="1" x14ac:dyDescent="0.25">
      <c r="A717" s="22"/>
      <c r="B717" t="s">
        <v>5385</v>
      </c>
      <c r="C717" t="s">
        <v>3779</v>
      </c>
      <c r="D717" s="4" t="s">
        <v>5363</v>
      </c>
      <c r="E717" s="2" t="s">
        <v>3781</v>
      </c>
      <c r="F717" s="2" t="s">
        <v>3782</v>
      </c>
      <c r="G717" t="s">
        <v>3813</v>
      </c>
      <c r="H717" t="s">
        <v>3784</v>
      </c>
      <c r="J717" s="76" t="s">
        <v>3793</v>
      </c>
      <c r="K717" s="2">
        <v>96778044</v>
      </c>
      <c r="L717" t="s">
        <v>3817</v>
      </c>
      <c r="M717" t="s">
        <v>3791</v>
      </c>
      <c r="N717">
        <v>80</v>
      </c>
      <c r="O717">
        <v>26</v>
      </c>
      <c r="P717" t="s">
        <v>782</v>
      </c>
      <c r="Q717">
        <v>0</v>
      </c>
    </row>
    <row r="718" spans="1:20" hidden="1" x14ac:dyDescent="0.25">
      <c r="A718" s="22"/>
      <c r="B718" t="s">
        <v>5386</v>
      </c>
      <c r="C718" t="s">
        <v>3820</v>
      </c>
      <c r="D718" s="4" t="s">
        <v>5363</v>
      </c>
      <c r="E718" s="2" t="s">
        <v>3781</v>
      </c>
      <c r="F718" s="2" t="s">
        <v>3782</v>
      </c>
      <c r="G718" t="s">
        <v>3801</v>
      </c>
      <c r="H718" t="s">
        <v>3784</v>
      </c>
      <c r="I718">
        <v>0</v>
      </c>
      <c r="J718" s="76" t="s">
        <v>3796</v>
      </c>
      <c r="K718" s="101">
        <v>96778049</v>
      </c>
      <c r="L718" s="86" t="s">
        <v>3821</v>
      </c>
      <c r="M718" t="s">
        <v>3822</v>
      </c>
      <c r="N718">
        <v>60</v>
      </c>
      <c r="O718">
        <v>28</v>
      </c>
      <c r="P718" t="s">
        <v>782</v>
      </c>
      <c r="Q718">
        <v>0</v>
      </c>
    </row>
    <row r="719" spans="1:20" hidden="1" x14ac:dyDescent="0.25">
      <c r="A719" s="22"/>
      <c r="B719" t="s">
        <v>5387</v>
      </c>
      <c r="C719" t="s">
        <v>3820</v>
      </c>
      <c r="D719" s="4" t="s">
        <v>5363</v>
      </c>
      <c r="E719" s="2" t="s">
        <v>3781</v>
      </c>
      <c r="F719" s="2" t="s">
        <v>3782</v>
      </c>
      <c r="G719" t="s">
        <v>3801</v>
      </c>
      <c r="H719" t="s">
        <v>3784</v>
      </c>
      <c r="I719">
        <v>0</v>
      </c>
      <c r="J719" s="76" t="s">
        <v>3785</v>
      </c>
      <c r="K719" s="101">
        <v>96778049</v>
      </c>
      <c r="L719" s="86" t="s">
        <v>3821</v>
      </c>
      <c r="M719" t="s">
        <v>3822</v>
      </c>
      <c r="N719">
        <v>60</v>
      </c>
      <c r="O719">
        <v>29</v>
      </c>
      <c r="P719" t="s">
        <v>782</v>
      </c>
      <c r="Q719">
        <v>0</v>
      </c>
    </row>
    <row r="720" spans="1:20" hidden="1" x14ac:dyDescent="0.25">
      <c r="A720" s="22"/>
      <c r="B720" t="s">
        <v>5388</v>
      </c>
      <c r="C720" t="s">
        <v>3820</v>
      </c>
      <c r="D720" s="4" t="s">
        <v>5363</v>
      </c>
      <c r="E720" s="2" t="s">
        <v>3781</v>
      </c>
      <c r="F720" s="2" t="s">
        <v>3782</v>
      </c>
      <c r="G720" t="s">
        <v>3801</v>
      </c>
      <c r="H720" t="s">
        <v>3784</v>
      </c>
      <c r="J720" s="76" t="s">
        <v>3789</v>
      </c>
      <c r="K720" s="101">
        <v>96778049</v>
      </c>
      <c r="L720" t="s">
        <v>3825</v>
      </c>
      <c r="M720" t="s">
        <v>3826</v>
      </c>
      <c r="N720">
        <v>60</v>
      </c>
      <c r="O720">
        <v>31</v>
      </c>
      <c r="P720" t="s">
        <v>782</v>
      </c>
      <c r="Q720">
        <v>0</v>
      </c>
    </row>
    <row r="721" spans="1:19" hidden="1" x14ac:dyDescent="0.25">
      <c r="A721" s="22"/>
      <c r="B721" t="s">
        <v>5389</v>
      </c>
      <c r="C721" t="s">
        <v>3820</v>
      </c>
      <c r="D721" s="4" t="s">
        <v>5363</v>
      </c>
      <c r="E721" s="2" t="s">
        <v>3781</v>
      </c>
      <c r="F721" s="2" t="s">
        <v>3782</v>
      </c>
      <c r="G721" t="s">
        <v>3801</v>
      </c>
      <c r="H721" t="s">
        <v>3784</v>
      </c>
      <c r="J721" s="76" t="s">
        <v>3793</v>
      </c>
      <c r="K721" s="101">
        <v>96778049</v>
      </c>
      <c r="L721" t="s">
        <v>3825</v>
      </c>
      <c r="M721" t="s">
        <v>3826</v>
      </c>
      <c r="N721">
        <v>60</v>
      </c>
      <c r="O721">
        <v>32</v>
      </c>
      <c r="P721" t="s">
        <v>782</v>
      </c>
      <c r="Q721">
        <v>0</v>
      </c>
    </row>
    <row r="722" spans="1:19" hidden="1" x14ac:dyDescent="0.25">
      <c r="A722" s="22"/>
      <c r="B722" t="s">
        <v>5390</v>
      </c>
      <c r="C722" t="s">
        <v>3820</v>
      </c>
      <c r="D722" s="4" t="s">
        <v>5363</v>
      </c>
      <c r="E722" s="2" t="s">
        <v>3781</v>
      </c>
      <c r="F722" s="2" t="s">
        <v>3782</v>
      </c>
      <c r="G722" t="s">
        <v>3808</v>
      </c>
      <c r="H722" t="s">
        <v>3784</v>
      </c>
      <c r="I722">
        <v>0</v>
      </c>
      <c r="J722" s="76" t="s">
        <v>3796</v>
      </c>
      <c r="K722" s="101">
        <v>96778049</v>
      </c>
      <c r="L722" s="86" t="s">
        <v>3821</v>
      </c>
      <c r="M722" t="s">
        <v>3822</v>
      </c>
      <c r="N722">
        <v>75</v>
      </c>
      <c r="O722">
        <v>34</v>
      </c>
      <c r="P722" t="s">
        <v>782</v>
      </c>
      <c r="Q722">
        <v>0</v>
      </c>
    </row>
    <row r="723" spans="1:19" hidden="1" x14ac:dyDescent="0.25">
      <c r="A723" s="22"/>
      <c r="B723" t="s">
        <v>5391</v>
      </c>
      <c r="C723" t="s">
        <v>3820</v>
      </c>
      <c r="D723" s="4" t="s">
        <v>5363</v>
      </c>
      <c r="E723" s="2" t="s">
        <v>3781</v>
      </c>
      <c r="F723" s="2" t="s">
        <v>3782</v>
      </c>
      <c r="G723" t="s">
        <v>3808</v>
      </c>
      <c r="H723" t="s">
        <v>3784</v>
      </c>
      <c r="I723">
        <v>0</v>
      </c>
      <c r="J723" s="76" t="s">
        <v>3785</v>
      </c>
      <c r="K723" s="101">
        <v>96778049</v>
      </c>
      <c r="L723" s="86" t="s">
        <v>3821</v>
      </c>
      <c r="M723" t="s">
        <v>3822</v>
      </c>
      <c r="N723">
        <v>75</v>
      </c>
      <c r="O723">
        <v>35</v>
      </c>
      <c r="P723" t="s">
        <v>782</v>
      </c>
      <c r="Q723">
        <v>0</v>
      </c>
    </row>
    <row r="724" spans="1:19" hidden="1" x14ac:dyDescent="0.25">
      <c r="A724" s="22"/>
      <c r="B724" t="s">
        <v>5392</v>
      </c>
      <c r="C724" t="s">
        <v>3820</v>
      </c>
      <c r="D724" s="4" t="s">
        <v>5363</v>
      </c>
      <c r="E724" s="2" t="s">
        <v>3781</v>
      </c>
      <c r="F724" s="2" t="s">
        <v>3782</v>
      </c>
      <c r="G724" t="s">
        <v>3808</v>
      </c>
      <c r="H724" t="s">
        <v>3784</v>
      </c>
      <c r="J724" s="76" t="s">
        <v>3789</v>
      </c>
      <c r="K724" s="101">
        <v>96778049</v>
      </c>
      <c r="L724" t="s">
        <v>3825</v>
      </c>
      <c r="M724" t="s">
        <v>3826</v>
      </c>
      <c r="N724">
        <v>75</v>
      </c>
      <c r="O724">
        <v>37</v>
      </c>
      <c r="P724" t="s">
        <v>782</v>
      </c>
      <c r="Q724">
        <v>0</v>
      </c>
    </row>
    <row r="725" spans="1:19" hidden="1" x14ac:dyDescent="0.25">
      <c r="A725" s="22"/>
      <c r="B725" t="s">
        <v>5393</v>
      </c>
      <c r="C725" t="s">
        <v>3820</v>
      </c>
      <c r="D725" s="4" t="s">
        <v>5363</v>
      </c>
      <c r="E725" s="2" t="s">
        <v>3781</v>
      </c>
      <c r="F725" s="2" t="s">
        <v>3782</v>
      </c>
      <c r="G725" t="s">
        <v>3808</v>
      </c>
      <c r="H725" t="s">
        <v>3784</v>
      </c>
      <c r="J725" s="76" t="s">
        <v>3793</v>
      </c>
      <c r="K725" s="101">
        <v>96778049</v>
      </c>
      <c r="L725" t="s">
        <v>3825</v>
      </c>
      <c r="M725" t="s">
        <v>3826</v>
      </c>
      <c r="N725">
        <v>75</v>
      </c>
      <c r="O725">
        <v>38</v>
      </c>
      <c r="P725" t="s">
        <v>782</v>
      </c>
      <c r="Q725">
        <v>0</v>
      </c>
    </row>
    <row r="726" spans="1:19" hidden="1" x14ac:dyDescent="0.25">
      <c r="A726" s="22"/>
      <c r="B726" t="s">
        <v>5394</v>
      </c>
      <c r="C726" t="s">
        <v>3820</v>
      </c>
      <c r="D726" s="4" t="s">
        <v>5363</v>
      </c>
      <c r="E726" s="2" t="s">
        <v>3781</v>
      </c>
      <c r="F726" s="2" t="s">
        <v>3782</v>
      </c>
      <c r="G726" t="s">
        <v>3813</v>
      </c>
      <c r="H726" t="s">
        <v>3784</v>
      </c>
      <c r="I726">
        <v>0</v>
      </c>
      <c r="J726" s="76" t="s">
        <v>3796</v>
      </c>
      <c r="K726" s="101">
        <v>96778050</v>
      </c>
      <c r="L726" s="86" t="s">
        <v>3833</v>
      </c>
      <c r="M726" t="s">
        <v>3822</v>
      </c>
      <c r="N726">
        <v>80</v>
      </c>
      <c r="O726">
        <v>40</v>
      </c>
      <c r="P726" t="s">
        <v>782</v>
      </c>
      <c r="Q726">
        <v>0</v>
      </c>
    </row>
    <row r="727" spans="1:19" hidden="1" x14ac:dyDescent="0.25">
      <c r="A727" s="22"/>
      <c r="B727" t="s">
        <v>5395</v>
      </c>
      <c r="C727" t="s">
        <v>3820</v>
      </c>
      <c r="D727" s="4" t="s">
        <v>5363</v>
      </c>
      <c r="E727" s="2" t="s">
        <v>3781</v>
      </c>
      <c r="F727" s="2" t="s">
        <v>3782</v>
      </c>
      <c r="G727" t="s">
        <v>3813</v>
      </c>
      <c r="H727" t="s">
        <v>3784</v>
      </c>
      <c r="I727">
        <v>0</v>
      </c>
      <c r="J727" s="76" t="s">
        <v>3785</v>
      </c>
      <c r="K727" s="101">
        <v>96778050</v>
      </c>
      <c r="L727" s="86" t="s">
        <v>3833</v>
      </c>
      <c r="M727" t="s">
        <v>3822</v>
      </c>
      <c r="N727">
        <v>80</v>
      </c>
      <c r="O727">
        <v>41</v>
      </c>
      <c r="P727" t="s">
        <v>782</v>
      </c>
      <c r="Q727">
        <v>0</v>
      </c>
    </row>
    <row r="728" spans="1:19" hidden="1" x14ac:dyDescent="0.25">
      <c r="A728" s="22"/>
      <c r="B728" t="s">
        <v>5396</v>
      </c>
      <c r="C728" t="s">
        <v>3820</v>
      </c>
      <c r="D728" s="4" t="s">
        <v>5363</v>
      </c>
      <c r="E728" s="2" t="s">
        <v>3781</v>
      </c>
      <c r="F728" s="2" t="s">
        <v>3782</v>
      </c>
      <c r="G728" t="s">
        <v>3813</v>
      </c>
      <c r="H728" t="s">
        <v>3784</v>
      </c>
      <c r="J728" s="76" t="s">
        <v>3789</v>
      </c>
      <c r="K728" s="101">
        <v>96778050</v>
      </c>
      <c r="L728" t="s">
        <v>3836</v>
      </c>
      <c r="M728" t="s">
        <v>3826</v>
      </c>
      <c r="N728">
        <v>80</v>
      </c>
      <c r="O728">
        <v>43</v>
      </c>
      <c r="P728" t="s">
        <v>782</v>
      </c>
      <c r="Q728">
        <v>0</v>
      </c>
    </row>
    <row r="729" spans="1:19" hidden="1" x14ac:dyDescent="0.25">
      <c r="A729" s="22"/>
      <c r="B729" t="s">
        <v>5397</v>
      </c>
      <c r="C729" t="s">
        <v>3820</v>
      </c>
      <c r="D729" s="4" t="s">
        <v>5363</v>
      </c>
      <c r="E729" s="2" t="s">
        <v>3781</v>
      </c>
      <c r="F729" s="2" t="s">
        <v>3782</v>
      </c>
      <c r="G729" t="s">
        <v>3813</v>
      </c>
      <c r="H729" t="s">
        <v>3784</v>
      </c>
      <c r="J729" s="76" t="s">
        <v>3793</v>
      </c>
      <c r="K729" s="101">
        <v>96778050</v>
      </c>
      <c r="L729" t="s">
        <v>3836</v>
      </c>
      <c r="M729" t="s">
        <v>3826</v>
      </c>
      <c r="N729">
        <v>80</v>
      </c>
      <c r="O729">
        <v>44</v>
      </c>
      <c r="P729" t="s">
        <v>782</v>
      </c>
      <c r="Q729">
        <v>0</v>
      </c>
    </row>
    <row r="730" spans="1:19" hidden="1" x14ac:dyDescent="0.25">
      <c r="A730" s="22"/>
      <c r="B730" t="s">
        <v>5398</v>
      </c>
      <c r="C730" t="s">
        <v>3839</v>
      </c>
      <c r="D730" s="4" t="s">
        <v>5399</v>
      </c>
      <c r="E730" s="2" t="s">
        <v>3781</v>
      </c>
      <c r="F730" s="2" t="s">
        <v>3782</v>
      </c>
      <c r="G730" t="s">
        <v>3808</v>
      </c>
      <c r="H730" t="s">
        <v>3784</v>
      </c>
      <c r="I730">
        <v>0</v>
      </c>
      <c r="J730" s="76" t="s">
        <v>3796</v>
      </c>
      <c r="K730" s="101">
        <v>96778045</v>
      </c>
      <c r="L730" s="86" t="s">
        <v>3841</v>
      </c>
      <c r="M730" t="s">
        <v>3842</v>
      </c>
      <c r="N730">
        <v>165</v>
      </c>
      <c r="O730">
        <v>46</v>
      </c>
      <c r="P730" t="s">
        <v>782</v>
      </c>
      <c r="Q730">
        <v>0</v>
      </c>
    </row>
    <row r="731" spans="1:19" hidden="1" x14ac:dyDescent="0.25">
      <c r="A731" s="22"/>
      <c r="B731" t="s">
        <v>5400</v>
      </c>
      <c r="C731" t="s">
        <v>3839</v>
      </c>
      <c r="D731" s="4" t="s">
        <v>5399</v>
      </c>
      <c r="E731" s="2" t="s">
        <v>3781</v>
      </c>
      <c r="F731" s="2" t="s">
        <v>3782</v>
      </c>
      <c r="G731" t="s">
        <v>3808</v>
      </c>
      <c r="H731" t="s">
        <v>3784</v>
      </c>
      <c r="I731">
        <v>0</v>
      </c>
      <c r="J731" s="76" t="s">
        <v>3785</v>
      </c>
      <c r="K731" s="101">
        <v>96778045</v>
      </c>
      <c r="L731" s="86" t="s">
        <v>3841</v>
      </c>
      <c r="M731" t="s">
        <v>3842</v>
      </c>
      <c r="N731">
        <v>165</v>
      </c>
      <c r="O731">
        <v>47</v>
      </c>
      <c r="P731" t="s">
        <v>782</v>
      </c>
      <c r="Q731">
        <v>0</v>
      </c>
    </row>
    <row r="732" spans="1:19" hidden="1" x14ac:dyDescent="0.25">
      <c r="A732" s="22"/>
      <c r="B732" t="s">
        <v>5401</v>
      </c>
      <c r="C732" t="s">
        <v>3839</v>
      </c>
      <c r="D732" s="4" t="s">
        <v>5399</v>
      </c>
      <c r="E732" s="2" t="s">
        <v>3781</v>
      </c>
      <c r="F732" s="2" t="s">
        <v>3782</v>
      </c>
      <c r="G732" t="s">
        <v>3808</v>
      </c>
      <c r="H732" t="s">
        <v>3784</v>
      </c>
      <c r="J732" s="76" t="s">
        <v>3789</v>
      </c>
      <c r="K732" s="101">
        <v>96778045</v>
      </c>
      <c r="L732" t="s">
        <v>3845</v>
      </c>
      <c r="M732" t="s">
        <v>3846</v>
      </c>
      <c r="N732">
        <v>165</v>
      </c>
      <c r="O732">
        <v>49</v>
      </c>
      <c r="P732" t="s">
        <v>782</v>
      </c>
      <c r="Q732">
        <v>0</v>
      </c>
    </row>
    <row r="733" spans="1:19" hidden="1" x14ac:dyDescent="0.25">
      <c r="A733" s="22"/>
      <c r="B733" t="s">
        <v>5402</v>
      </c>
      <c r="C733" t="s">
        <v>3839</v>
      </c>
      <c r="D733" s="4" t="s">
        <v>5399</v>
      </c>
      <c r="E733" s="2" t="s">
        <v>3781</v>
      </c>
      <c r="F733" s="2" t="s">
        <v>3782</v>
      </c>
      <c r="G733" t="s">
        <v>3808</v>
      </c>
      <c r="H733" t="s">
        <v>3784</v>
      </c>
      <c r="J733" s="76" t="s">
        <v>3793</v>
      </c>
      <c r="K733" s="101">
        <v>96778045</v>
      </c>
      <c r="L733" t="s">
        <v>3845</v>
      </c>
      <c r="M733" t="s">
        <v>3846</v>
      </c>
      <c r="N733">
        <v>165</v>
      </c>
      <c r="O733">
        <v>50</v>
      </c>
      <c r="P733" t="s">
        <v>782</v>
      </c>
      <c r="Q733">
        <v>0</v>
      </c>
    </row>
    <row r="734" spans="1:19" hidden="1" x14ac:dyDescent="0.25">
      <c r="A734" s="22"/>
      <c r="B734" t="s">
        <v>5403</v>
      </c>
      <c r="C734" t="s">
        <v>3839</v>
      </c>
      <c r="D734" s="4" t="s">
        <v>5399</v>
      </c>
      <c r="E734" s="2" t="s">
        <v>3781</v>
      </c>
      <c r="F734" s="2" t="s">
        <v>3782</v>
      </c>
      <c r="G734" t="s">
        <v>3813</v>
      </c>
      <c r="H734" t="s">
        <v>3784</v>
      </c>
      <c r="I734">
        <v>0</v>
      </c>
      <c r="J734" s="76" t="s">
        <v>3796</v>
      </c>
      <c r="K734" s="103">
        <v>99104525</v>
      </c>
      <c r="L734" s="103" t="s">
        <v>3849</v>
      </c>
      <c r="M734" t="s">
        <v>3842</v>
      </c>
      <c r="N734">
        <v>165</v>
      </c>
      <c r="O734">
        <v>52</v>
      </c>
      <c r="P734" t="s">
        <v>782</v>
      </c>
      <c r="Q734">
        <v>0</v>
      </c>
      <c r="R734" s="106"/>
      <c r="S734" s="106"/>
    </row>
    <row r="735" spans="1:19" hidden="1" x14ac:dyDescent="0.25">
      <c r="A735" s="22"/>
      <c r="B735" t="s">
        <v>5404</v>
      </c>
      <c r="C735" t="s">
        <v>3839</v>
      </c>
      <c r="D735" s="4" t="s">
        <v>5399</v>
      </c>
      <c r="E735" s="2" t="s">
        <v>3781</v>
      </c>
      <c r="F735" s="2" t="s">
        <v>3782</v>
      </c>
      <c r="G735" t="s">
        <v>3813</v>
      </c>
      <c r="H735" t="s">
        <v>3784</v>
      </c>
      <c r="I735">
        <v>0</v>
      </c>
      <c r="J735" s="76" t="s">
        <v>3785</v>
      </c>
      <c r="K735" s="103">
        <v>99104525</v>
      </c>
      <c r="L735" s="103" t="s">
        <v>3849</v>
      </c>
      <c r="M735" t="s">
        <v>3842</v>
      </c>
      <c r="N735">
        <v>165</v>
      </c>
      <c r="O735">
        <v>53</v>
      </c>
      <c r="P735" t="s">
        <v>782</v>
      </c>
      <c r="Q735">
        <v>0</v>
      </c>
      <c r="R735" s="106"/>
      <c r="S735" s="106"/>
    </row>
    <row r="736" spans="1:19" hidden="1" x14ac:dyDescent="0.25">
      <c r="A736" s="22"/>
      <c r="B736" t="s">
        <v>5405</v>
      </c>
      <c r="C736" t="s">
        <v>3839</v>
      </c>
      <c r="D736" s="4" t="s">
        <v>5399</v>
      </c>
      <c r="E736" s="2" t="s">
        <v>3781</v>
      </c>
      <c r="F736" s="2" t="s">
        <v>3782</v>
      </c>
      <c r="G736" t="s">
        <v>3813</v>
      </c>
      <c r="H736" t="s">
        <v>3784</v>
      </c>
      <c r="J736" s="76" t="s">
        <v>3789</v>
      </c>
      <c r="K736" s="2">
        <v>96778046</v>
      </c>
      <c r="L736" t="s">
        <v>3852</v>
      </c>
      <c r="M736" t="s">
        <v>3846</v>
      </c>
      <c r="N736">
        <v>165</v>
      </c>
      <c r="O736">
        <v>55</v>
      </c>
      <c r="P736" t="s">
        <v>782</v>
      </c>
      <c r="Q736">
        <v>0</v>
      </c>
      <c r="R736" s="106"/>
      <c r="S736" s="106"/>
    </row>
    <row r="737" spans="1:19" hidden="1" x14ac:dyDescent="0.25">
      <c r="A737" s="22"/>
      <c r="B737" t="s">
        <v>5406</v>
      </c>
      <c r="C737" t="s">
        <v>3839</v>
      </c>
      <c r="D737" s="4" t="s">
        <v>5399</v>
      </c>
      <c r="E737" s="2" t="s">
        <v>3781</v>
      </c>
      <c r="F737" s="2" t="s">
        <v>3782</v>
      </c>
      <c r="G737" t="s">
        <v>3813</v>
      </c>
      <c r="H737" t="s">
        <v>3784</v>
      </c>
      <c r="J737" s="76" t="s">
        <v>3793</v>
      </c>
      <c r="K737" s="2">
        <v>96778046</v>
      </c>
      <c r="L737" t="s">
        <v>3852</v>
      </c>
      <c r="M737" t="s">
        <v>3846</v>
      </c>
      <c r="N737">
        <v>165</v>
      </c>
      <c r="O737">
        <v>56</v>
      </c>
      <c r="P737" t="s">
        <v>782</v>
      </c>
      <c r="Q737">
        <v>0</v>
      </c>
      <c r="R737" s="106"/>
      <c r="S737" s="106"/>
    </row>
    <row r="738" spans="1:19" hidden="1" x14ac:dyDescent="0.25">
      <c r="A738" s="22"/>
      <c r="B738" t="s">
        <v>5407</v>
      </c>
      <c r="C738" t="s">
        <v>3839</v>
      </c>
      <c r="D738" s="4" t="s">
        <v>5399</v>
      </c>
      <c r="E738" s="2" t="s">
        <v>3781</v>
      </c>
      <c r="F738" s="2" t="s">
        <v>3782</v>
      </c>
      <c r="G738" t="s">
        <v>3855</v>
      </c>
      <c r="H738" t="s">
        <v>3784</v>
      </c>
      <c r="I738">
        <v>0</v>
      </c>
      <c r="J738" s="76" t="s">
        <v>3796</v>
      </c>
      <c r="K738" s="103">
        <v>96778047</v>
      </c>
      <c r="L738" s="103" t="s">
        <v>3856</v>
      </c>
      <c r="M738" t="s">
        <v>3842</v>
      </c>
      <c r="N738">
        <v>180</v>
      </c>
      <c r="O738">
        <v>58</v>
      </c>
      <c r="P738" t="s">
        <v>782</v>
      </c>
      <c r="Q738">
        <v>0</v>
      </c>
      <c r="R738" s="106"/>
      <c r="S738" s="106"/>
    </row>
    <row r="739" spans="1:19" hidden="1" x14ac:dyDescent="0.25">
      <c r="A739" s="22"/>
      <c r="B739" t="s">
        <v>5408</v>
      </c>
      <c r="C739" t="s">
        <v>3839</v>
      </c>
      <c r="D739" s="4" t="s">
        <v>5399</v>
      </c>
      <c r="E739" s="2" t="s">
        <v>3781</v>
      </c>
      <c r="F739" s="2" t="s">
        <v>3782</v>
      </c>
      <c r="G739" t="s">
        <v>3855</v>
      </c>
      <c r="H739" t="s">
        <v>3784</v>
      </c>
      <c r="I739">
        <v>0</v>
      </c>
      <c r="J739" s="76" t="s">
        <v>3785</v>
      </c>
      <c r="K739" s="103">
        <v>96778047</v>
      </c>
      <c r="L739" s="103" t="s">
        <v>3856</v>
      </c>
      <c r="M739" t="s">
        <v>3842</v>
      </c>
      <c r="N739">
        <v>180</v>
      </c>
      <c r="O739">
        <v>59</v>
      </c>
      <c r="P739" t="s">
        <v>782</v>
      </c>
      <c r="Q739">
        <v>0</v>
      </c>
      <c r="R739" s="106"/>
      <c r="S739" s="106"/>
    </row>
    <row r="740" spans="1:19" hidden="1" x14ac:dyDescent="0.25">
      <c r="A740" s="22"/>
      <c r="B740" t="s">
        <v>5409</v>
      </c>
      <c r="C740" t="s">
        <v>3839</v>
      </c>
      <c r="D740" s="4" t="s">
        <v>5399</v>
      </c>
      <c r="E740" s="2" t="s">
        <v>3781</v>
      </c>
      <c r="F740" s="2" t="s">
        <v>3782</v>
      </c>
      <c r="G740" t="s">
        <v>3855</v>
      </c>
      <c r="H740" t="s">
        <v>3784</v>
      </c>
      <c r="J740" s="76" t="s">
        <v>3789</v>
      </c>
      <c r="K740" s="101">
        <v>96778047</v>
      </c>
      <c r="L740" t="s">
        <v>3859</v>
      </c>
      <c r="M740" t="s">
        <v>3846</v>
      </c>
      <c r="N740">
        <v>180</v>
      </c>
      <c r="O740">
        <v>61</v>
      </c>
      <c r="P740" t="s">
        <v>782</v>
      </c>
      <c r="Q740">
        <v>0</v>
      </c>
      <c r="R740" s="106"/>
      <c r="S740" s="106"/>
    </row>
    <row r="741" spans="1:19" hidden="1" x14ac:dyDescent="0.25">
      <c r="A741" s="22"/>
      <c r="B741" t="s">
        <v>5410</v>
      </c>
      <c r="C741" t="s">
        <v>3839</v>
      </c>
      <c r="D741" s="4" t="s">
        <v>5399</v>
      </c>
      <c r="E741" s="2" t="s">
        <v>3781</v>
      </c>
      <c r="F741" s="2" t="s">
        <v>3782</v>
      </c>
      <c r="G741" t="s">
        <v>3855</v>
      </c>
      <c r="H741" t="s">
        <v>3784</v>
      </c>
      <c r="J741" s="76" t="s">
        <v>3793</v>
      </c>
      <c r="K741" s="101">
        <v>96778047</v>
      </c>
      <c r="L741" t="s">
        <v>3859</v>
      </c>
      <c r="M741" t="s">
        <v>3846</v>
      </c>
      <c r="N741">
        <v>180</v>
      </c>
      <c r="O741">
        <v>62</v>
      </c>
      <c r="P741" t="s">
        <v>782</v>
      </c>
      <c r="Q741">
        <v>0</v>
      </c>
      <c r="R741" s="106"/>
      <c r="S741" s="106"/>
    </row>
    <row r="742" spans="1:19" hidden="1" x14ac:dyDescent="0.25">
      <c r="A742" s="22"/>
      <c r="B742" t="s">
        <v>5411</v>
      </c>
      <c r="C742" t="s">
        <v>3862</v>
      </c>
      <c r="D742" s="4" t="s">
        <v>5399</v>
      </c>
      <c r="E742" s="2" t="s">
        <v>3781</v>
      </c>
      <c r="F742" s="2" t="s">
        <v>3782</v>
      </c>
      <c r="G742" t="s">
        <v>3863</v>
      </c>
      <c r="H742" t="s">
        <v>3784</v>
      </c>
      <c r="I742">
        <v>0</v>
      </c>
      <c r="J742" s="76" t="s">
        <v>3796</v>
      </c>
      <c r="K742" s="101">
        <v>96778048</v>
      </c>
      <c r="L742" s="86" t="s">
        <v>3864</v>
      </c>
      <c r="M742" t="s">
        <v>3842</v>
      </c>
      <c r="N742">
        <v>195</v>
      </c>
      <c r="O742">
        <v>64</v>
      </c>
      <c r="P742" t="s">
        <v>782</v>
      </c>
      <c r="Q742">
        <v>0</v>
      </c>
      <c r="R742" s="106"/>
      <c r="S742" s="106"/>
    </row>
    <row r="743" spans="1:19" hidden="1" x14ac:dyDescent="0.25">
      <c r="A743" s="22"/>
      <c r="B743" t="s">
        <v>5412</v>
      </c>
      <c r="C743" t="s">
        <v>3862</v>
      </c>
      <c r="D743" s="4" t="s">
        <v>5399</v>
      </c>
      <c r="E743" s="2" t="s">
        <v>3781</v>
      </c>
      <c r="F743" s="2" t="s">
        <v>3782</v>
      </c>
      <c r="G743" t="s">
        <v>3863</v>
      </c>
      <c r="H743" t="s">
        <v>3784</v>
      </c>
      <c r="I743">
        <v>0</v>
      </c>
      <c r="J743" s="76" t="s">
        <v>3785</v>
      </c>
      <c r="K743" s="101">
        <v>96778048</v>
      </c>
      <c r="L743" s="86" t="s">
        <v>3864</v>
      </c>
      <c r="M743" t="s">
        <v>3842</v>
      </c>
      <c r="N743">
        <v>195</v>
      </c>
      <c r="O743">
        <v>65</v>
      </c>
      <c r="P743" t="s">
        <v>782</v>
      </c>
      <c r="Q743">
        <v>0</v>
      </c>
      <c r="R743" s="106"/>
      <c r="S743" s="106"/>
    </row>
    <row r="744" spans="1:19" hidden="1" x14ac:dyDescent="0.25">
      <c r="A744" s="22"/>
      <c r="B744" t="s">
        <v>5413</v>
      </c>
      <c r="C744" t="s">
        <v>3862</v>
      </c>
      <c r="D744" s="4" t="s">
        <v>5399</v>
      </c>
      <c r="E744" s="2" t="s">
        <v>3781</v>
      </c>
      <c r="F744" s="2" t="s">
        <v>3782</v>
      </c>
      <c r="G744" t="s">
        <v>3863</v>
      </c>
      <c r="H744" t="s">
        <v>3784</v>
      </c>
      <c r="J744" s="76" t="s">
        <v>3789</v>
      </c>
      <c r="K744" s="101">
        <v>96778048</v>
      </c>
      <c r="L744" t="s">
        <v>3867</v>
      </c>
      <c r="M744" t="s">
        <v>3846</v>
      </c>
      <c r="N744">
        <v>195</v>
      </c>
      <c r="O744">
        <v>67</v>
      </c>
      <c r="P744" t="s">
        <v>782</v>
      </c>
      <c r="Q744">
        <v>0</v>
      </c>
      <c r="R744" s="106"/>
      <c r="S744" s="106"/>
    </row>
    <row r="745" spans="1:19" hidden="1" x14ac:dyDescent="0.25">
      <c r="A745" s="22"/>
      <c r="B745" t="s">
        <v>5414</v>
      </c>
      <c r="C745" t="s">
        <v>3862</v>
      </c>
      <c r="D745" s="4" t="s">
        <v>5399</v>
      </c>
      <c r="E745" s="2" t="s">
        <v>3781</v>
      </c>
      <c r="F745" s="2" t="s">
        <v>3782</v>
      </c>
      <c r="G745" t="s">
        <v>3863</v>
      </c>
      <c r="H745" t="s">
        <v>3784</v>
      </c>
      <c r="J745" s="76" t="s">
        <v>3793</v>
      </c>
      <c r="K745" s="101">
        <v>96778048</v>
      </c>
      <c r="L745" t="s">
        <v>3867</v>
      </c>
      <c r="M745" t="s">
        <v>3846</v>
      </c>
      <c r="N745">
        <v>195</v>
      </c>
      <c r="O745">
        <v>68</v>
      </c>
      <c r="P745" t="s">
        <v>782</v>
      </c>
      <c r="Q745">
        <v>0</v>
      </c>
      <c r="R745" s="106"/>
      <c r="S745" s="106"/>
    </row>
    <row r="746" spans="1:19" hidden="1" x14ac:dyDescent="0.25">
      <c r="A746" s="22"/>
      <c r="B746" t="s">
        <v>5415</v>
      </c>
      <c r="C746" t="s">
        <v>3839</v>
      </c>
      <c r="D746" s="4" t="s">
        <v>5399</v>
      </c>
      <c r="E746" s="2" t="s">
        <v>3781</v>
      </c>
      <c r="F746" s="2" t="s">
        <v>3782</v>
      </c>
      <c r="G746" t="s">
        <v>3870</v>
      </c>
      <c r="H746" t="s">
        <v>3784</v>
      </c>
      <c r="I746">
        <v>0</v>
      </c>
      <c r="J746" s="76" t="s">
        <v>3796</v>
      </c>
      <c r="K746" s="2" t="s">
        <v>799</v>
      </c>
      <c r="L746" t="s">
        <v>3871</v>
      </c>
      <c r="M746" t="s">
        <v>3872</v>
      </c>
      <c r="N746">
        <v>250</v>
      </c>
      <c r="O746">
        <v>70</v>
      </c>
      <c r="P746" t="s">
        <v>3873</v>
      </c>
      <c r="Q746">
        <v>56</v>
      </c>
      <c r="R746" s="106"/>
      <c r="S746" s="106"/>
    </row>
    <row r="747" spans="1:19" hidden="1" x14ac:dyDescent="0.25">
      <c r="A747" s="22"/>
      <c r="B747" t="s">
        <v>5416</v>
      </c>
      <c r="C747" t="s">
        <v>3839</v>
      </c>
      <c r="D747" s="4" t="s">
        <v>5399</v>
      </c>
      <c r="E747" s="2" t="s">
        <v>3781</v>
      </c>
      <c r="F747" s="2" t="s">
        <v>3782</v>
      </c>
      <c r="G747" t="s">
        <v>3870</v>
      </c>
      <c r="H747" t="s">
        <v>3784</v>
      </c>
      <c r="I747">
        <v>0</v>
      </c>
      <c r="J747" s="76" t="s">
        <v>3785</v>
      </c>
      <c r="K747" s="2" t="s">
        <v>799</v>
      </c>
      <c r="L747" t="s">
        <v>3875</v>
      </c>
      <c r="M747" t="s">
        <v>3876</v>
      </c>
      <c r="N747">
        <v>250</v>
      </c>
      <c r="O747">
        <v>71</v>
      </c>
      <c r="P747" t="s">
        <v>3873</v>
      </c>
      <c r="Q747">
        <v>56</v>
      </c>
      <c r="R747" s="106"/>
      <c r="S747" s="106"/>
    </row>
    <row r="748" spans="1:19" hidden="1" x14ac:dyDescent="0.25">
      <c r="A748" s="22"/>
      <c r="B748" t="s">
        <v>5417</v>
      </c>
      <c r="C748" t="s">
        <v>3839</v>
      </c>
      <c r="D748" s="4" t="s">
        <v>5399</v>
      </c>
      <c r="E748" s="2" t="s">
        <v>3781</v>
      </c>
      <c r="F748" s="2" t="s">
        <v>3782</v>
      </c>
      <c r="G748" t="s">
        <v>3870</v>
      </c>
      <c r="H748" t="s">
        <v>3784</v>
      </c>
      <c r="J748" s="76" t="s">
        <v>3789</v>
      </c>
      <c r="K748" s="101" t="s">
        <v>799</v>
      </c>
      <c r="L748" t="s">
        <v>3878</v>
      </c>
      <c r="M748" t="s">
        <v>3879</v>
      </c>
      <c r="N748">
        <v>250</v>
      </c>
      <c r="O748">
        <v>73</v>
      </c>
      <c r="P748" t="s">
        <v>3873</v>
      </c>
      <c r="Q748">
        <v>56</v>
      </c>
      <c r="R748" s="106"/>
      <c r="S748" s="106"/>
    </row>
    <row r="749" spans="1:19" hidden="1" x14ac:dyDescent="0.25">
      <c r="A749" s="22"/>
      <c r="B749" t="s">
        <v>5418</v>
      </c>
      <c r="C749" t="s">
        <v>3839</v>
      </c>
      <c r="D749" s="4" t="s">
        <v>5399</v>
      </c>
      <c r="E749" s="2" t="s">
        <v>3781</v>
      </c>
      <c r="F749" s="2" t="s">
        <v>3782</v>
      </c>
      <c r="G749" t="s">
        <v>3870</v>
      </c>
      <c r="H749" t="s">
        <v>3784</v>
      </c>
      <c r="J749" s="76" t="s">
        <v>3793</v>
      </c>
      <c r="K749" s="101" t="s">
        <v>799</v>
      </c>
      <c r="L749" t="s">
        <v>3881</v>
      </c>
      <c r="M749" t="s">
        <v>3882</v>
      </c>
      <c r="N749">
        <v>250</v>
      </c>
      <c r="O749">
        <v>74</v>
      </c>
      <c r="P749" t="s">
        <v>3873</v>
      </c>
      <c r="Q749">
        <v>56</v>
      </c>
      <c r="R749" s="106"/>
      <c r="S749" s="106"/>
    </row>
    <row r="750" spans="1:19" hidden="1" x14ac:dyDescent="0.25">
      <c r="A750" s="22"/>
      <c r="B750" t="s">
        <v>5419</v>
      </c>
      <c r="C750" t="s">
        <v>3839</v>
      </c>
      <c r="D750" s="4" t="s">
        <v>5399</v>
      </c>
      <c r="E750" s="2" t="s">
        <v>3781</v>
      </c>
      <c r="F750" s="2" t="s">
        <v>3782</v>
      </c>
      <c r="G750" t="s">
        <v>3884</v>
      </c>
      <c r="H750" t="s">
        <v>3784</v>
      </c>
      <c r="I750">
        <v>0</v>
      </c>
      <c r="J750" s="76" t="s">
        <v>3796</v>
      </c>
      <c r="K750" s="2" t="s">
        <v>799</v>
      </c>
      <c r="L750" t="s">
        <v>3885</v>
      </c>
      <c r="M750" t="s">
        <v>3886</v>
      </c>
      <c r="N750">
        <v>275</v>
      </c>
      <c r="O750">
        <v>76</v>
      </c>
      <c r="P750" t="s">
        <v>3873</v>
      </c>
      <c r="Q750">
        <v>56</v>
      </c>
      <c r="R750" s="106"/>
      <c r="S750" s="106"/>
    </row>
    <row r="751" spans="1:19" hidden="1" x14ac:dyDescent="0.25">
      <c r="A751" s="22"/>
      <c r="B751" t="s">
        <v>5420</v>
      </c>
      <c r="C751" t="s">
        <v>3839</v>
      </c>
      <c r="D751" s="4" t="s">
        <v>5399</v>
      </c>
      <c r="E751" s="2" t="s">
        <v>3781</v>
      </c>
      <c r="F751" s="2" t="s">
        <v>3782</v>
      </c>
      <c r="G751" t="s">
        <v>3884</v>
      </c>
      <c r="H751" t="s">
        <v>3784</v>
      </c>
      <c r="I751">
        <v>0</v>
      </c>
      <c r="J751" s="76" t="s">
        <v>3785</v>
      </c>
      <c r="K751" s="2" t="s">
        <v>799</v>
      </c>
      <c r="L751" t="s">
        <v>3888</v>
      </c>
      <c r="M751" t="s">
        <v>3889</v>
      </c>
      <c r="N751">
        <v>275</v>
      </c>
      <c r="O751">
        <v>77</v>
      </c>
      <c r="P751" t="s">
        <v>3873</v>
      </c>
      <c r="Q751">
        <v>56</v>
      </c>
      <c r="R751" s="106"/>
      <c r="S751" s="106"/>
    </row>
    <row r="752" spans="1:19" hidden="1" x14ac:dyDescent="0.25">
      <c r="A752" s="22"/>
      <c r="B752" t="s">
        <v>5421</v>
      </c>
      <c r="C752" t="s">
        <v>3839</v>
      </c>
      <c r="D752" s="4" t="s">
        <v>5399</v>
      </c>
      <c r="E752" s="2" t="s">
        <v>3781</v>
      </c>
      <c r="F752" s="2" t="s">
        <v>3782</v>
      </c>
      <c r="G752" t="s">
        <v>3884</v>
      </c>
      <c r="H752" t="s">
        <v>3784</v>
      </c>
      <c r="J752" s="76" t="s">
        <v>3789</v>
      </c>
      <c r="K752" s="101" t="s">
        <v>799</v>
      </c>
      <c r="L752" t="s">
        <v>3891</v>
      </c>
      <c r="M752" t="s">
        <v>3892</v>
      </c>
      <c r="N752">
        <v>275</v>
      </c>
      <c r="O752">
        <v>79</v>
      </c>
      <c r="P752" t="s">
        <v>3873</v>
      </c>
      <c r="Q752">
        <v>56</v>
      </c>
      <c r="R752" s="106"/>
      <c r="S752" s="106"/>
    </row>
    <row r="753" spans="1:19" hidden="1" x14ac:dyDescent="0.25">
      <c r="A753" s="22"/>
      <c r="B753" t="s">
        <v>5422</v>
      </c>
      <c r="C753" t="s">
        <v>3839</v>
      </c>
      <c r="D753" s="4" t="s">
        <v>5399</v>
      </c>
      <c r="E753" s="2" t="s">
        <v>3781</v>
      </c>
      <c r="F753" s="2" t="s">
        <v>3782</v>
      </c>
      <c r="G753" t="s">
        <v>3884</v>
      </c>
      <c r="H753" t="s">
        <v>3784</v>
      </c>
      <c r="J753" s="76" t="s">
        <v>3793</v>
      </c>
      <c r="K753" s="101" t="s">
        <v>799</v>
      </c>
      <c r="L753" t="s">
        <v>3894</v>
      </c>
      <c r="M753" t="s">
        <v>3895</v>
      </c>
      <c r="N753">
        <v>275</v>
      </c>
      <c r="O753">
        <v>80</v>
      </c>
      <c r="P753" t="s">
        <v>3873</v>
      </c>
      <c r="Q753">
        <v>56</v>
      </c>
      <c r="R753" s="106"/>
      <c r="S753" s="106"/>
    </row>
    <row r="754" spans="1:19" hidden="1" x14ac:dyDescent="0.25">
      <c r="A754" s="22"/>
      <c r="B754" t="s">
        <v>5423</v>
      </c>
      <c r="C754" t="s">
        <v>728</v>
      </c>
      <c r="D754" s="4" t="s">
        <v>5399</v>
      </c>
      <c r="E754" s="2" t="s">
        <v>3781</v>
      </c>
      <c r="F754" s="2" t="s">
        <v>3782</v>
      </c>
      <c r="G754" t="s">
        <v>3813</v>
      </c>
      <c r="H754" t="s">
        <v>3784</v>
      </c>
      <c r="I754">
        <v>0</v>
      </c>
      <c r="J754" s="76" t="s">
        <v>3796</v>
      </c>
      <c r="K754" s="103">
        <v>96778051</v>
      </c>
      <c r="L754" s="103" t="s">
        <v>3897</v>
      </c>
      <c r="M754" t="s">
        <v>3842</v>
      </c>
      <c r="N754">
        <v>165</v>
      </c>
      <c r="O754">
        <v>82</v>
      </c>
      <c r="P754" t="s">
        <v>782</v>
      </c>
      <c r="Q754">
        <v>0</v>
      </c>
      <c r="R754" s="106"/>
      <c r="S754" s="106"/>
    </row>
    <row r="755" spans="1:19" hidden="1" x14ac:dyDescent="0.25">
      <c r="A755" s="22"/>
      <c r="B755" t="s">
        <v>5424</v>
      </c>
      <c r="C755" t="s">
        <v>728</v>
      </c>
      <c r="D755" s="4" t="s">
        <v>5399</v>
      </c>
      <c r="E755" s="2" t="s">
        <v>3781</v>
      </c>
      <c r="F755" s="2" t="s">
        <v>3782</v>
      </c>
      <c r="G755" t="s">
        <v>3813</v>
      </c>
      <c r="H755" t="s">
        <v>3784</v>
      </c>
      <c r="I755">
        <v>0</v>
      </c>
      <c r="J755" s="76" t="s">
        <v>3785</v>
      </c>
      <c r="K755" s="103">
        <v>96778051</v>
      </c>
      <c r="L755" s="103" t="s">
        <v>3897</v>
      </c>
      <c r="M755" t="s">
        <v>3842</v>
      </c>
      <c r="N755">
        <v>165</v>
      </c>
      <c r="O755">
        <v>83</v>
      </c>
      <c r="P755" t="s">
        <v>782</v>
      </c>
      <c r="Q755">
        <v>0</v>
      </c>
      <c r="R755" s="106"/>
      <c r="S755" s="106"/>
    </row>
    <row r="756" spans="1:19" hidden="1" x14ac:dyDescent="0.25">
      <c r="A756" s="22"/>
      <c r="B756" t="s">
        <v>5425</v>
      </c>
      <c r="C756" t="s">
        <v>728</v>
      </c>
      <c r="D756" s="4" t="s">
        <v>5399</v>
      </c>
      <c r="E756" s="2" t="s">
        <v>3781</v>
      </c>
      <c r="F756" s="2" t="s">
        <v>3782</v>
      </c>
      <c r="G756" t="s">
        <v>3813</v>
      </c>
      <c r="H756" t="s">
        <v>3784</v>
      </c>
      <c r="J756" s="76" t="s">
        <v>3789</v>
      </c>
      <c r="K756" s="101">
        <v>96778051</v>
      </c>
      <c r="L756" t="s">
        <v>3900</v>
      </c>
      <c r="M756" t="s">
        <v>3846</v>
      </c>
      <c r="N756">
        <v>165</v>
      </c>
      <c r="O756">
        <v>85</v>
      </c>
      <c r="P756" t="s">
        <v>782</v>
      </c>
      <c r="Q756">
        <v>0</v>
      </c>
      <c r="R756" s="106"/>
      <c r="S756" s="106"/>
    </row>
    <row r="757" spans="1:19" hidden="1" x14ac:dyDescent="0.25">
      <c r="A757" s="22"/>
      <c r="B757" t="s">
        <v>5426</v>
      </c>
      <c r="C757" t="s">
        <v>728</v>
      </c>
      <c r="D757" s="4" t="s">
        <v>5399</v>
      </c>
      <c r="E757" s="2" t="s">
        <v>3781</v>
      </c>
      <c r="F757" s="2" t="s">
        <v>3782</v>
      </c>
      <c r="G757" t="s">
        <v>3813</v>
      </c>
      <c r="H757" t="s">
        <v>3784</v>
      </c>
      <c r="J757" s="76" t="s">
        <v>3793</v>
      </c>
      <c r="K757" s="101">
        <v>96778051</v>
      </c>
      <c r="L757" t="s">
        <v>3900</v>
      </c>
      <c r="M757" t="s">
        <v>3846</v>
      </c>
      <c r="N757">
        <v>165</v>
      </c>
      <c r="O757">
        <v>86</v>
      </c>
      <c r="P757" t="s">
        <v>782</v>
      </c>
      <c r="Q757">
        <v>0</v>
      </c>
      <c r="R757" s="106"/>
      <c r="S757" s="106"/>
    </row>
    <row r="758" spans="1:19" hidden="1" x14ac:dyDescent="0.25">
      <c r="A758" s="22"/>
      <c r="B758" t="s">
        <v>5427</v>
      </c>
      <c r="C758" t="s">
        <v>728</v>
      </c>
      <c r="D758" s="4" t="s">
        <v>5399</v>
      </c>
      <c r="E758" s="2" t="s">
        <v>3781</v>
      </c>
      <c r="F758" s="2" t="s">
        <v>3782</v>
      </c>
      <c r="G758" t="s">
        <v>3855</v>
      </c>
      <c r="H758" t="s">
        <v>3784</v>
      </c>
      <c r="I758">
        <v>0</v>
      </c>
      <c r="J758" s="76" t="s">
        <v>3796</v>
      </c>
      <c r="K758" s="101">
        <v>96778052</v>
      </c>
      <c r="L758" s="86" t="s">
        <v>3903</v>
      </c>
      <c r="M758" t="s">
        <v>3842</v>
      </c>
      <c r="N758">
        <v>180</v>
      </c>
      <c r="O758">
        <v>88</v>
      </c>
      <c r="P758" t="s">
        <v>782</v>
      </c>
      <c r="Q758">
        <v>0</v>
      </c>
    </row>
    <row r="759" spans="1:19" hidden="1" x14ac:dyDescent="0.25">
      <c r="A759" s="22"/>
      <c r="B759" t="s">
        <v>5428</v>
      </c>
      <c r="C759" t="s">
        <v>728</v>
      </c>
      <c r="D759" s="4" t="s">
        <v>5399</v>
      </c>
      <c r="E759" s="2" t="s">
        <v>3781</v>
      </c>
      <c r="F759" s="2" t="s">
        <v>3782</v>
      </c>
      <c r="G759" t="s">
        <v>3855</v>
      </c>
      <c r="H759" t="s">
        <v>3784</v>
      </c>
      <c r="I759">
        <v>0</v>
      </c>
      <c r="J759" s="76" t="s">
        <v>3785</v>
      </c>
      <c r="K759" s="101">
        <v>96778052</v>
      </c>
      <c r="L759" s="86" t="s">
        <v>3903</v>
      </c>
      <c r="M759" t="s">
        <v>3842</v>
      </c>
      <c r="N759">
        <v>180</v>
      </c>
      <c r="O759">
        <v>89</v>
      </c>
      <c r="P759" t="s">
        <v>782</v>
      </c>
      <c r="Q759">
        <v>0</v>
      </c>
    </row>
    <row r="760" spans="1:19" hidden="1" x14ac:dyDescent="0.25">
      <c r="A760" s="22"/>
      <c r="B760" t="s">
        <v>5429</v>
      </c>
      <c r="C760" t="s">
        <v>728</v>
      </c>
      <c r="D760" s="4" t="s">
        <v>5399</v>
      </c>
      <c r="E760" s="2" t="s">
        <v>3781</v>
      </c>
      <c r="F760" s="2" t="s">
        <v>3782</v>
      </c>
      <c r="G760" t="s">
        <v>3855</v>
      </c>
      <c r="H760" t="s">
        <v>3784</v>
      </c>
      <c r="J760" s="76" t="s">
        <v>3789</v>
      </c>
      <c r="K760" s="101">
        <v>96778052</v>
      </c>
      <c r="L760" t="s">
        <v>3906</v>
      </c>
      <c r="M760" t="s">
        <v>3846</v>
      </c>
      <c r="N760">
        <v>180</v>
      </c>
      <c r="O760">
        <v>91</v>
      </c>
      <c r="P760" t="s">
        <v>782</v>
      </c>
      <c r="Q760">
        <v>0</v>
      </c>
    </row>
    <row r="761" spans="1:19" hidden="1" x14ac:dyDescent="0.25">
      <c r="A761" s="22"/>
      <c r="B761" t="s">
        <v>5430</v>
      </c>
      <c r="C761" t="s">
        <v>728</v>
      </c>
      <c r="D761" s="4" t="s">
        <v>5399</v>
      </c>
      <c r="E761" s="2" t="s">
        <v>3781</v>
      </c>
      <c r="F761" s="2" t="s">
        <v>3782</v>
      </c>
      <c r="G761" t="s">
        <v>3855</v>
      </c>
      <c r="H761" t="s">
        <v>3784</v>
      </c>
      <c r="J761" s="76" t="s">
        <v>3793</v>
      </c>
      <c r="K761" s="101">
        <v>96778052</v>
      </c>
      <c r="L761" t="s">
        <v>3906</v>
      </c>
      <c r="M761" t="s">
        <v>3846</v>
      </c>
      <c r="N761">
        <v>180</v>
      </c>
      <c r="O761">
        <v>92</v>
      </c>
      <c r="P761" t="s">
        <v>782</v>
      </c>
      <c r="Q761">
        <v>0</v>
      </c>
    </row>
    <row r="762" spans="1:19" hidden="1" x14ac:dyDescent="0.25">
      <c r="A762" s="22"/>
      <c r="B762" t="s">
        <v>5431</v>
      </c>
      <c r="C762" t="s">
        <v>728</v>
      </c>
      <c r="D762" s="4" t="s">
        <v>5399</v>
      </c>
      <c r="E762" s="2" t="s">
        <v>3781</v>
      </c>
      <c r="F762" s="2" t="s">
        <v>3782</v>
      </c>
      <c r="G762" t="s">
        <v>3863</v>
      </c>
      <c r="H762" t="s">
        <v>3784</v>
      </c>
      <c r="I762">
        <v>0</v>
      </c>
      <c r="J762" s="76" t="s">
        <v>3796</v>
      </c>
      <c r="K762" s="101">
        <v>96778053</v>
      </c>
      <c r="L762" s="86" t="s">
        <v>3909</v>
      </c>
      <c r="M762" t="s">
        <v>3842</v>
      </c>
      <c r="N762">
        <v>195</v>
      </c>
      <c r="O762">
        <v>94</v>
      </c>
      <c r="P762" t="s">
        <v>782</v>
      </c>
      <c r="Q762">
        <v>0</v>
      </c>
    </row>
    <row r="763" spans="1:19" hidden="1" x14ac:dyDescent="0.25">
      <c r="A763" s="22"/>
      <c r="B763" t="s">
        <v>5432</v>
      </c>
      <c r="C763" t="s">
        <v>728</v>
      </c>
      <c r="D763" s="4" t="s">
        <v>5399</v>
      </c>
      <c r="E763" s="2" t="s">
        <v>3781</v>
      </c>
      <c r="F763" s="2" t="s">
        <v>3782</v>
      </c>
      <c r="G763" t="s">
        <v>3863</v>
      </c>
      <c r="H763" t="s">
        <v>3784</v>
      </c>
      <c r="I763">
        <v>0</v>
      </c>
      <c r="J763" s="76" t="s">
        <v>3785</v>
      </c>
      <c r="K763" s="101">
        <v>96778053</v>
      </c>
      <c r="L763" s="86" t="s">
        <v>3909</v>
      </c>
      <c r="M763" t="s">
        <v>3842</v>
      </c>
      <c r="N763">
        <v>195</v>
      </c>
      <c r="O763">
        <v>95</v>
      </c>
      <c r="P763" t="s">
        <v>782</v>
      </c>
      <c r="Q763">
        <v>0</v>
      </c>
    </row>
    <row r="764" spans="1:19" hidden="1" x14ac:dyDescent="0.25">
      <c r="A764" s="22"/>
      <c r="B764" t="s">
        <v>5433</v>
      </c>
      <c r="C764" t="s">
        <v>728</v>
      </c>
      <c r="D764" s="4" t="s">
        <v>5399</v>
      </c>
      <c r="E764" s="2" t="s">
        <v>3781</v>
      </c>
      <c r="F764" s="2" t="s">
        <v>3782</v>
      </c>
      <c r="G764" t="s">
        <v>3863</v>
      </c>
      <c r="H764" t="s">
        <v>3784</v>
      </c>
      <c r="J764" s="76" t="s">
        <v>3789</v>
      </c>
      <c r="K764" s="101">
        <v>96778053</v>
      </c>
      <c r="L764" t="s">
        <v>3912</v>
      </c>
      <c r="M764" t="s">
        <v>3846</v>
      </c>
      <c r="N764">
        <v>195</v>
      </c>
      <c r="O764">
        <v>97</v>
      </c>
      <c r="P764" t="s">
        <v>782</v>
      </c>
      <c r="Q764">
        <v>0</v>
      </c>
    </row>
    <row r="765" spans="1:19" hidden="1" x14ac:dyDescent="0.25">
      <c r="A765" s="22"/>
      <c r="B765" t="s">
        <v>5434</v>
      </c>
      <c r="C765" t="s">
        <v>728</v>
      </c>
      <c r="D765" s="4" t="s">
        <v>5399</v>
      </c>
      <c r="E765" s="2" t="s">
        <v>3781</v>
      </c>
      <c r="F765" s="2" t="s">
        <v>3782</v>
      </c>
      <c r="G765" t="s">
        <v>3863</v>
      </c>
      <c r="H765" t="s">
        <v>3784</v>
      </c>
      <c r="J765" s="76" t="s">
        <v>3793</v>
      </c>
      <c r="K765" s="101">
        <v>96778053</v>
      </c>
      <c r="L765" t="s">
        <v>3912</v>
      </c>
      <c r="M765" t="s">
        <v>3846</v>
      </c>
      <c r="N765">
        <v>195</v>
      </c>
      <c r="O765">
        <v>98</v>
      </c>
      <c r="P765" t="s">
        <v>782</v>
      </c>
      <c r="Q765">
        <v>0</v>
      </c>
    </row>
    <row r="766" spans="1:19" x14ac:dyDescent="0.25">
      <c r="A766" s="74" t="s">
        <v>246</v>
      </c>
    </row>
    <row r="767" spans="1:19" x14ac:dyDescent="0.25">
      <c r="A767" s="22"/>
    </row>
    <row r="768" spans="1:19" x14ac:dyDescent="0.25">
      <c r="A768" s="22"/>
    </row>
    <row r="769" spans="1:1" x14ac:dyDescent="0.25">
      <c r="A769" s="22"/>
    </row>
    <row r="770" spans="1:1" x14ac:dyDescent="0.25">
      <c r="A770" s="22"/>
    </row>
  </sheetData>
  <autoFilter ref="B6:Q766" xr:uid="{00000000-0009-0000-0000-00000C000000}">
    <filterColumn colId="3">
      <filters blank="1">
        <filter val="BaseplateCI"/>
      </filters>
    </filterColumn>
  </autoFilter>
  <dataValidations count="2">
    <dataValidation type="list" allowBlank="1" showInputMessage="1" showErrorMessage="1" sqref="A6" xr:uid="{00000000-0002-0000-0C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Q4" xr:uid="{00000000-0002-0000-0C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U498"/>
  <sheetViews>
    <sheetView workbookViewId="0">
      <pane ySplit="6" topLeftCell="A7" activePane="bottomLeft" state="frozen"/>
      <selection pane="bottomLeft" activeCell="G27" sqref="G27"/>
    </sheetView>
  </sheetViews>
  <sheetFormatPr defaultRowHeight="13.2" outlineLevelRow="1" x14ac:dyDescent="0.25"/>
  <cols>
    <col min="1" max="1" width="20.6640625" style="22" customWidth="1"/>
    <col min="2" max="2" width="8.88671875" style="123" customWidth="1"/>
    <col min="3" max="3" width="25.88671875" style="123" bestFit="1" customWidth="1"/>
    <col min="4" max="4" width="25.88671875" style="123" customWidth="1"/>
    <col min="5" max="5" width="23.5546875" style="123" customWidth="1"/>
    <col min="6" max="6" width="27" style="123" bestFit="1" customWidth="1"/>
    <col min="7" max="7" width="27" style="123" customWidth="1"/>
    <col min="8" max="9" width="11.6640625" style="123" customWidth="1"/>
    <col min="10" max="10" width="19.6640625" style="123" bestFit="1" customWidth="1"/>
    <col min="11" max="11" width="23.5546875" style="123" customWidth="1"/>
    <col min="12" max="12" width="16.44140625" style="123" customWidth="1"/>
    <col min="13" max="13" width="16.6640625" style="123" bestFit="1" customWidth="1"/>
    <col min="14" max="14" width="9" style="123" bestFit="1" customWidth="1"/>
    <col min="15" max="15" width="14" style="123" customWidth="1"/>
    <col min="16" max="17" width="15.109375" style="123" customWidth="1"/>
    <col min="19" max="19" width="12" style="123" bestFit="1" customWidth="1"/>
  </cols>
  <sheetData>
    <row r="1" spans="1:21" s="30" customFormat="1" ht="13.5" customHeight="1" thickBot="1" x14ac:dyDescent="0.3">
      <c r="A1" s="68" t="s">
        <v>229</v>
      </c>
      <c r="B1" s="51"/>
      <c r="C1" s="69" t="s">
        <v>5435</v>
      </c>
      <c r="D1" s="69"/>
      <c r="E1" s="69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U1" s="30" t="s">
        <v>231</v>
      </c>
    </row>
    <row r="2" spans="1:21" ht="13.5" customHeight="1" outlineLevel="1" thickTop="1" x14ac:dyDescent="0.25">
      <c r="A2" s="70" t="s">
        <v>5436</v>
      </c>
      <c r="B2" s="79"/>
      <c r="C2" s="20" t="str">
        <f>IF($A$6="Full Data","ID","")</f>
        <v>ID</v>
      </c>
      <c r="D2" s="20" t="str">
        <f>IF($A$6 = "Quick Price","ID","")</f>
        <v/>
      </c>
      <c r="E2" s="20" t="s">
        <v>234</v>
      </c>
      <c r="F2" s="20"/>
      <c r="G2" s="20" t="s">
        <v>3767</v>
      </c>
      <c r="H2" s="20"/>
      <c r="I2" s="20" t="str">
        <f>IF($A$6="Full Data","BaseType","")</f>
        <v>BaseType</v>
      </c>
      <c r="J2" s="20"/>
      <c r="K2" s="20" t="s">
        <v>3768</v>
      </c>
      <c r="L2" s="20"/>
      <c r="M2" s="20" t="str">
        <f>IF($A$6="Full Data","DripPan","")</f>
        <v>DripPan</v>
      </c>
      <c r="N2" s="20" t="str">
        <f>IF($A$6="Full Data","BOM","")</f>
        <v>BOM</v>
      </c>
      <c r="O2" s="20" t="s">
        <v>236</v>
      </c>
      <c r="P2" s="20" t="s">
        <v>238</v>
      </c>
      <c r="Q2" s="20" t="str">
        <f>IF($A$6="Full Data","LeadtimeID","")</f>
        <v>LeadtimeID</v>
      </c>
    </row>
    <row r="3" spans="1:21" outlineLevel="1" x14ac:dyDescent="0.25">
      <c r="A3" s="70" t="str">
        <f>IF($A$6="Full Data", "BaseplateOptions", "BasicOptionsDynamicDesc")</f>
        <v>BaseplateOptions</v>
      </c>
      <c r="B3" s="79"/>
      <c r="C3" s="20" t="str">
        <f>IF($A$6="Full Data","PriceList","")</f>
        <v>PriceList</v>
      </c>
      <c r="D3" s="20" t="str">
        <f>IF($A$6 = "Quick Price","PriceList","")</f>
        <v/>
      </c>
      <c r="E3" s="20"/>
      <c r="F3" s="20"/>
      <c r="G3" s="20"/>
      <c r="H3" s="20"/>
      <c r="I3" s="20"/>
      <c r="J3" s="20"/>
      <c r="K3" s="20"/>
      <c r="L3" s="20" t="s">
        <v>233</v>
      </c>
      <c r="M3" s="20"/>
      <c r="N3" s="20"/>
      <c r="O3" s="20"/>
      <c r="P3" s="20"/>
      <c r="Q3" s="20"/>
    </row>
    <row r="4" spans="1:21" s="31" customFormat="1" outlineLevel="1" x14ac:dyDescent="0.25">
      <c r="A4" s="71" t="s">
        <v>241</v>
      </c>
      <c r="B4" s="80"/>
      <c r="C4" s="72" t="str">
        <f>IF($A$6="Full Data","pointer-merge","")</f>
        <v>pointer-merge</v>
      </c>
      <c r="D4" s="72" t="str">
        <f>IF($A$6="Quick Price","pointer","")</f>
        <v/>
      </c>
      <c r="E4" s="72" t="s">
        <v>243</v>
      </c>
      <c r="F4" s="72"/>
      <c r="G4" s="72" t="s">
        <v>243</v>
      </c>
      <c r="H4" s="72"/>
      <c r="I4" s="72" t="str">
        <f>IF($A$6="Full Data","text","")</f>
        <v>text</v>
      </c>
      <c r="J4" s="72"/>
      <c r="K4" s="72" t="s">
        <v>243</v>
      </c>
      <c r="L4" s="72" t="s">
        <v>244</v>
      </c>
      <c r="M4" s="72" t="str">
        <f>IF($A$6="Full Data","text","")</f>
        <v>text</v>
      </c>
      <c r="N4" s="72" t="str">
        <f>IF($A$6="Full Data","text","")</f>
        <v>text</v>
      </c>
      <c r="O4" s="72" t="s">
        <v>244</v>
      </c>
      <c r="P4" s="72" t="str">
        <f>IF($A$6="Full Data","double","calculation")</f>
        <v>double</v>
      </c>
      <c r="Q4" s="72" t="s">
        <v>244</v>
      </c>
      <c r="R4" s="55" t="s">
        <v>246</v>
      </c>
    </row>
    <row r="5" spans="1:21" s="30" customFormat="1" ht="13.5" customHeight="1" outlineLevel="1" thickBot="1" x14ac:dyDescent="0.3">
      <c r="A5" s="73" t="s">
        <v>247</v>
      </c>
      <c r="B5" s="7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"/>
      <c r="Q5" s="5"/>
    </row>
    <row r="6" spans="1:21" ht="13.5" customHeight="1" thickTop="1" x14ac:dyDescent="0.25">
      <c r="A6" s="22" t="s">
        <v>760</v>
      </c>
      <c r="B6" t="s">
        <v>761</v>
      </c>
      <c r="C6" s="7" t="s">
        <v>233</v>
      </c>
      <c r="D6" s="7" t="s">
        <v>233</v>
      </c>
      <c r="E6" s="7" t="s">
        <v>234</v>
      </c>
      <c r="F6" s="7" t="s">
        <v>234</v>
      </c>
      <c r="G6" s="7" t="s">
        <v>3771</v>
      </c>
      <c r="H6" s="23" t="s">
        <v>3771</v>
      </c>
      <c r="I6" s="7" t="s">
        <v>3772</v>
      </c>
      <c r="J6" s="7" t="s">
        <v>3772</v>
      </c>
      <c r="K6" s="7" t="s">
        <v>5437</v>
      </c>
      <c r="L6" s="7" t="s">
        <v>763</v>
      </c>
      <c r="M6" s="7" t="s">
        <v>5438</v>
      </c>
      <c r="N6" s="7" t="s">
        <v>768</v>
      </c>
      <c r="O6" s="7" t="s">
        <v>248</v>
      </c>
      <c r="P6" s="7" t="s">
        <v>238</v>
      </c>
      <c r="Q6" s="7" t="s">
        <v>3777</v>
      </c>
      <c r="R6" s="7"/>
      <c r="S6" s="7"/>
      <c r="T6" s="7"/>
    </row>
    <row r="7" spans="1:21" x14ac:dyDescent="0.25">
      <c r="A7" s="74" t="s">
        <v>251</v>
      </c>
      <c r="B7" s="5" t="str">
        <f t="shared" ref="B7:B38" si="0">IF(F7&lt;&gt;"Any","Y","N")</f>
        <v>Y</v>
      </c>
      <c r="C7" t="s">
        <v>5439</v>
      </c>
      <c r="D7" t="str">
        <f t="shared" ref="D7:D38" si="1">IF(B7="Y",C7,"")</f>
        <v>Price_BOM_LF_DripPans_1</v>
      </c>
      <c r="E7" t="s">
        <v>2026</v>
      </c>
      <c r="F7" s="2" t="s">
        <v>2026</v>
      </c>
      <c r="G7" s="4" t="s">
        <v>4251</v>
      </c>
      <c r="H7" s="4" t="s">
        <v>4251</v>
      </c>
      <c r="I7" s="2" t="s">
        <v>3782</v>
      </c>
      <c r="J7" s="4" t="s">
        <v>5440</v>
      </c>
      <c r="K7" t="s">
        <v>5441</v>
      </c>
      <c r="L7" t="s">
        <v>5442</v>
      </c>
      <c r="M7" t="s">
        <v>5443</v>
      </c>
      <c r="N7" s="1" t="s">
        <v>5444</v>
      </c>
      <c r="O7" t="s">
        <v>5445</v>
      </c>
      <c r="P7">
        <v>0</v>
      </c>
      <c r="Q7" t="s">
        <v>782</v>
      </c>
    </row>
    <row r="8" spans="1:21" x14ac:dyDescent="0.25">
      <c r="B8" s="5" t="str">
        <f t="shared" si="0"/>
        <v>Y</v>
      </c>
      <c r="C8" t="s">
        <v>5446</v>
      </c>
      <c r="D8" t="str">
        <f t="shared" si="1"/>
        <v>Price_BOM_LF_DripPans_2</v>
      </c>
      <c r="E8" t="s">
        <v>2026</v>
      </c>
      <c r="F8" s="2" t="s">
        <v>2026</v>
      </c>
      <c r="G8" s="4" t="s">
        <v>4286</v>
      </c>
      <c r="H8" s="4" t="s">
        <v>4286</v>
      </c>
      <c r="I8" s="2" t="s">
        <v>3782</v>
      </c>
      <c r="J8" s="4" t="s">
        <v>5440</v>
      </c>
      <c r="K8" t="s">
        <v>5447</v>
      </c>
      <c r="L8" t="s">
        <v>5442</v>
      </c>
      <c r="M8" t="s">
        <v>5443</v>
      </c>
      <c r="N8" s="1" t="s">
        <v>5444</v>
      </c>
      <c r="O8" t="s">
        <v>5448</v>
      </c>
      <c r="P8">
        <v>0</v>
      </c>
      <c r="Q8" t="s">
        <v>782</v>
      </c>
    </row>
    <row r="9" spans="1:21" x14ac:dyDescent="0.25">
      <c r="B9" s="5" t="str">
        <f t="shared" si="0"/>
        <v>Y</v>
      </c>
      <c r="C9" t="s">
        <v>5449</v>
      </c>
      <c r="D9" t="str">
        <f t="shared" si="1"/>
        <v>Price_BOM_LF_DripPans_3</v>
      </c>
      <c r="E9" t="s">
        <v>2026</v>
      </c>
      <c r="F9" s="2" t="s">
        <v>2026</v>
      </c>
      <c r="G9" s="76" t="s">
        <v>3916</v>
      </c>
      <c r="H9" s="76" t="s">
        <v>3916</v>
      </c>
      <c r="I9" s="2" t="s">
        <v>3782</v>
      </c>
      <c r="J9" s="4" t="s">
        <v>5440</v>
      </c>
      <c r="K9" t="s">
        <v>5450</v>
      </c>
      <c r="L9" t="s">
        <v>5442</v>
      </c>
      <c r="M9" t="s">
        <v>5443</v>
      </c>
      <c r="N9" s="1" t="s">
        <v>5451</v>
      </c>
      <c r="O9" t="s">
        <v>5452</v>
      </c>
      <c r="P9">
        <v>5</v>
      </c>
      <c r="Q9" s="4" t="s">
        <v>3873</v>
      </c>
      <c r="S9" s="4"/>
      <c r="T9" s="14"/>
    </row>
    <row r="10" spans="1:21" x14ac:dyDescent="0.25">
      <c r="B10" s="5" t="str">
        <f t="shared" si="0"/>
        <v>Y</v>
      </c>
      <c r="C10" t="s">
        <v>5453</v>
      </c>
      <c r="D10" t="str">
        <f t="shared" si="1"/>
        <v>Price_BOM_LF_DripPans_4</v>
      </c>
      <c r="E10" t="s">
        <v>2026</v>
      </c>
      <c r="F10" s="2" t="s">
        <v>2026</v>
      </c>
      <c r="G10" s="76" t="s">
        <v>3916</v>
      </c>
      <c r="H10" s="76" t="s">
        <v>3916</v>
      </c>
      <c r="I10" s="2" t="s">
        <v>3782</v>
      </c>
      <c r="J10" s="4" t="s">
        <v>5440</v>
      </c>
      <c r="K10" t="s">
        <v>5454</v>
      </c>
      <c r="L10" t="s">
        <v>5442</v>
      </c>
      <c r="M10" t="s">
        <v>5443</v>
      </c>
      <c r="N10" s="1" t="s">
        <v>5455</v>
      </c>
      <c r="O10" t="s">
        <v>5456</v>
      </c>
      <c r="P10">
        <v>5</v>
      </c>
      <c r="Q10" s="4" t="s">
        <v>3873</v>
      </c>
      <c r="S10" s="4"/>
      <c r="T10" s="14"/>
    </row>
    <row r="11" spans="1:21" x14ac:dyDescent="0.25">
      <c r="B11" s="5" t="str">
        <f t="shared" si="0"/>
        <v>Y</v>
      </c>
      <c r="C11" t="s">
        <v>5457</v>
      </c>
      <c r="D11" t="str">
        <f t="shared" si="1"/>
        <v>Price_BOM_LF_DripPans_5</v>
      </c>
      <c r="E11" t="s">
        <v>4940</v>
      </c>
      <c r="F11" t="s">
        <v>4940</v>
      </c>
      <c r="G11" s="4" t="s">
        <v>4094</v>
      </c>
      <c r="H11" s="4" t="s">
        <v>4094</v>
      </c>
      <c r="I11" s="2" t="s">
        <v>3782</v>
      </c>
      <c r="J11" s="4" t="s">
        <v>5440</v>
      </c>
      <c r="K11" t="s">
        <v>5454</v>
      </c>
      <c r="L11" t="s">
        <v>5442</v>
      </c>
      <c r="M11" t="s">
        <v>5443</v>
      </c>
      <c r="N11" t="s">
        <v>5458</v>
      </c>
      <c r="O11" t="s">
        <v>5459</v>
      </c>
      <c r="P11">
        <v>5</v>
      </c>
      <c r="Q11" s="4" t="s">
        <v>3873</v>
      </c>
      <c r="S11" s="4"/>
      <c r="T11" s="14"/>
    </row>
    <row r="12" spans="1:21" x14ac:dyDescent="0.25">
      <c r="B12" s="5" t="str">
        <f t="shared" si="0"/>
        <v>Y</v>
      </c>
      <c r="C12" t="s">
        <v>5460</v>
      </c>
      <c r="D12" t="str">
        <f t="shared" si="1"/>
        <v>Price_BOM_LF_DripPans_6</v>
      </c>
      <c r="E12" t="s">
        <v>4940</v>
      </c>
      <c r="F12" t="s">
        <v>4940</v>
      </c>
      <c r="G12" s="4" t="s">
        <v>4094</v>
      </c>
      <c r="H12" s="4" t="s">
        <v>4094</v>
      </c>
      <c r="I12" s="2" t="s">
        <v>3782</v>
      </c>
      <c r="J12" s="4" t="s">
        <v>5440</v>
      </c>
      <c r="K12" t="s">
        <v>5461</v>
      </c>
      <c r="L12" t="s">
        <v>5442</v>
      </c>
      <c r="M12" t="s">
        <v>5443</v>
      </c>
      <c r="N12" t="s">
        <v>5462</v>
      </c>
      <c r="O12" t="s">
        <v>5463</v>
      </c>
      <c r="P12">
        <v>5</v>
      </c>
      <c r="Q12" s="4" t="s">
        <v>3873</v>
      </c>
      <c r="S12" s="4"/>
      <c r="T12" s="14"/>
    </row>
    <row r="13" spans="1:21" x14ac:dyDescent="0.25">
      <c r="B13" s="5" t="str">
        <f t="shared" si="0"/>
        <v>Y</v>
      </c>
      <c r="C13" t="s">
        <v>5464</v>
      </c>
      <c r="D13" t="str">
        <f t="shared" si="1"/>
        <v>Price_BOM_LF_DripPans_7</v>
      </c>
      <c r="E13" t="s">
        <v>741</v>
      </c>
      <c r="F13" s="2" t="s">
        <v>742</v>
      </c>
      <c r="G13" s="4" t="s">
        <v>4094</v>
      </c>
      <c r="H13" s="4" t="s">
        <v>4094</v>
      </c>
      <c r="I13" s="2" t="s">
        <v>3782</v>
      </c>
      <c r="J13" s="4" t="s">
        <v>5440</v>
      </c>
      <c r="K13" t="s">
        <v>5465</v>
      </c>
      <c r="L13" t="s">
        <v>5442</v>
      </c>
      <c r="M13" t="s">
        <v>5443</v>
      </c>
      <c r="N13" t="s">
        <v>5466</v>
      </c>
      <c r="O13" t="s">
        <v>5467</v>
      </c>
      <c r="P13">
        <v>5</v>
      </c>
      <c r="Q13" s="4" t="s">
        <v>3873</v>
      </c>
      <c r="S13" s="4"/>
      <c r="T13" s="14"/>
    </row>
    <row r="14" spans="1:21" x14ac:dyDescent="0.25">
      <c r="B14" s="5" t="str">
        <f t="shared" si="0"/>
        <v>Y</v>
      </c>
      <c r="C14" t="s">
        <v>5468</v>
      </c>
      <c r="D14" t="str">
        <f t="shared" si="1"/>
        <v>Price_BOM_LF_DripPans_8</v>
      </c>
      <c r="E14" t="s">
        <v>746</v>
      </c>
      <c r="F14" s="2" t="s">
        <v>747</v>
      </c>
      <c r="G14" s="76" t="s">
        <v>4189</v>
      </c>
      <c r="H14" s="76">
        <v>93</v>
      </c>
      <c r="I14" s="2" t="s">
        <v>3782</v>
      </c>
      <c r="J14" s="4" t="s">
        <v>5440</v>
      </c>
      <c r="K14" t="s">
        <v>5469</v>
      </c>
      <c r="L14" t="s">
        <v>5442</v>
      </c>
      <c r="M14" t="s">
        <v>5443</v>
      </c>
      <c r="N14" t="s">
        <v>5451</v>
      </c>
      <c r="O14" t="s">
        <v>5470</v>
      </c>
      <c r="P14">
        <v>5</v>
      </c>
      <c r="Q14" s="4" t="s">
        <v>3873</v>
      </c>
      <c r="S14" s="4"/>
      <c r="T14" s="14"/>
    </row>
    <row r="15" spans="1:21" x14ac:dyDescent="0.25">
      <c r="B15" s="5" t="str">
        <f t="shared" si="0"/>
        <v>Y</v>
      </c>
      <c r="C15" t="s">
        <v>5471</v>
      </c>
      <c r="D15" t="str">
        <f t="shared" si="1"/>
        <v>Price_BOM_LF_DripPans_9</v>
      </c>
      <c r="E15" t="s">
        <v>631</v>
      </c>
      <c r="F15" s="2" t="s">
        <v>632</v>
      </c>
      <c r="G15" s="4" t="s">
        <v>4251</v>
      </c>
      <c r="H15" s="4" t="s">
        <v>4251</v>
      </c>
      <c r="I15" s="2" t="s">
        <v>3782</v>
      </c>
      <c r="J15" s="4" t="s">
        <v>5440</v>
      </c>
      <c r="K15" t="s">
        <v>5441</v>
      </c>
      <c r="L15" t="s">
        <v>5472</v>
      </c>
      <c r="M15" t="s">
        <v>4252</v>
      </c>
      <c r="N15" t="s">
        <v>799</v>
      </c>
      <c r="O15" t="s">
        <v>5473</v>
      </c>
      <c r="P15">
        <v>10</v>
      </c>
      <c r="Q15" s="4" t="s">
        <v>3873</v>
      </c>
      <c r="S15" s="4"/>
      <c r="T15" s="14"/>
    </row>
    <row r="16" spans="1:21" x14ac:dyDescent="0.25">
      <c r="B16" s="5" t="str">
        <f t="shared" si="0"/>
        <v>Y</v>
      </c>
      <c r="C16" t="s">
        <v>5474</v>
      </c>
      <c r="D16" t="str">
        <f t="shared" si="1"/>
        <v>Price_BOM_LF_DripPans_10</v>
      </c>
      <c r="E16" t="s">
        <v>635</v>
      </c>
      <c r="F16" s="2" t="s">
        <v>636</v>
      </c>
      <c r="G16" s="4" t="s">
        <v>4251</v>
      </c>
      <c r="H16" s="4" t="s">
        <v>4251</v>
      </c>
      <c r="I16" s="2" t="s">
        <v>3782</v>
      </c>
      <c r="J16" s="4" t="s">
        <v>5440</v>
      </c>
      <c r="K16" t="s">
        <v>5441</v>
      </c>
      <c r="L16" t="s">
        <v>5472</v>
      </c>
      <c r="M16" t="s">
        <v>4252</v>
      </c>
      <c r="N16" t="s">
        <v>799</v>
      </c>
      <c r="O16" t="s">
        <v>5475</v>
      </c>
      <c r="P16">
        <v>10</v>
      </c>
      <c r="Q16" s="4" t="s">
        <v>3873</v>
      </c>
      <c r="S16" s="4"/>
      <c r="T16" s="14"/>
    </row>
    <row r="17" spans="2:20" x14ac:dyDescent="0.25">
      <c r="B17" s="5" t="str">
        <f t="shared" si="0"/>
        <v>Y</v>
      </c>
      <c r="C17" t="s">
        <v>5476</v>
      </c>
      <c r="D17" t="str">
        <f t="shared" si="1"/>
        <v>Price_BOM_LF_DripPans_11</v>
      </c>
      <c r="E17" t="s">
        <v>638</v>
      </c>
      <c r="F17" s="2" t="s">
        <v>639</v>
      </c>
      <c r="G17" s="4" t="s">
        <v>4251</v>
      </c>
      <c r="H17" s="4" t="s">
        <v>4251</v>
      </c>
      <c r="I17" s="2" t="s">
        <v>3782</v>
      </c>
      <c r="J17" s="4" t="s">
        <v>5440</v>
      </c>
      <c r="K17" t="s">
        <v>5441</v>
      </c>
      <c r="L17" t="s">
        <v>5472</v>
      </c>
      <c r="M17" t="s">
        <v>4252</v>
      </c>
      <c r="N17" t="s">
        <v>799</v>
      </c>
      <c r="O17" t="s">
        <v>5477</v>
      </c>
      <c r="P17">
        <v>10</v>
      </c>
      <c r="Q17" s="4" t="s">
        <v>3873</v>
      </c>
      <c r="S17" s="4"/>
      <c r="T17" s="14"/>
    </row>
    <row r="18" spans="2:20" x14ac:dyDescent="0.25">
      <c r="B18" s="5" t="str">
        <f t="shared" si="0"/>
        <v>Y</v>
      </c>
      <c r="C18" t="s">
        <v>5478</v>
      </c>
      <c r="D18" t="str">
        <f t="shared" si="1"/>
        <v>Price_BOM_LF_DripPans_12</v>
      </c>
      <c r="E18" t="s">
        <v>5479</v>
      </c>
      <c r="F18" s="2" t="s">
        <v>5479</v>
      </c>
      <c r="G18" s="4" t="s">
        <v>4251</v>
      </c>
      <c r="H18" s="4" t="s">
        <v>4251</v>
      </c>
      <c r="I18" s="2" t="s">
        <v>3782</v>
      </c>
      <c r="J18" s="4" t="s">
        <v>5440</v>
      </c>
      <c r="K18" t="s">
        <v>5441</v>
      </c>
      <c r="L18" t="s">
        <v>5472</v>
      </c>
      <c r="M18" t="s">
        <v>4252</v>
      </c>
      <c r="N18" t="s">
        <v>799</v>
      </c>
      <c r="O18" t="s">
        <v>5480</v>
      </c>
      <c r="P18">
        <v>10</v>
      </c>
      <c r="Q18" s="4" t="s">
        <v>3873</v>
      </c>
      <c r="S18" s="4"/>
      <c r="T18" s="14"/>
    </row>
    <row r="19" spans="2:20" x14ac:dyDescent="0.25">
      <c r="B19" s="5" t="str">
        <f t="shared" si="0"/>
        <v>Y</v>
      </c>
      <c r="C19" t="s">
        <v>5481</v>
      </c>
      <c r="D19" t="str">
        <f t="shared" si="1"/>
        <v>Price_BOM_LF_DripPans_13</v>
      </c>
      <c r="E19" t="s">
        <v>5479</v>
      </c>
      <c r="F19" s="2" t="s">
        <v>5479</v>
      </c>
      <c r="G19" s="4" t="s">
        <v>4286</v>
      </c>
      <c r="H19" s="4" t="s">
        <v>4286</v>
      </c>
      <c r="I19" s="2" t="s">
        <v>3782</v>
      </c>
      <c r="J19" s="4" t="s">
        <v>5440</v>
      </c>
      <c r="K19" t="s">
        <v>5482</v>
      </c>
      <c r="L19" t="s">
        <v>5472</v>
      </c>
      <c r="M19" t="s">
        <v>4252</v>
      </c>
      <c r="N19" t="s">
        <v>799</v>
      </c>
      <c r="O19" t="s">
        <v>5483</v>
      </c>
      <c r="P19">
        <v>10</v>
      </c>
      <c r="Q19" s="4" t="s">
        <v>3873</v>
      </c>
      <c r="S19" s="4"/>
      <c r="T19" s="14"/>
    </row>
    <row r="20" spans="2:20" x14ac:dyDescent="0.25">
      <c r="B20" s="5" t="str">
        <f t="shared" si="0"/>
        <v>Y</v>
      </c>
      <c r="C20" t="s">
        <v>5484</v>
      </c>
      <c r="D20" t="str">
        <f t="shared" si="1"/>
        <v>Price_BOM_LF_DripPans_14</v>
      </c>
      <c r="E20" t="s">
        <v>653</v>
      </c>
      <c r="F20" s="2" t="s">
        <v>654</v>
      </c>
      <c r="G20" s="4" t="s">
        <v>4251</v>
      </c>
      <c r="H20" s="4" t="s">
        <v>4251</v>
      </c>
      <c r="I20" s="2" t="s">
        <v>3782</v>
      </c>
      <c r="J20" s="4" t="s">
        <v>5440</v>
      </c>
      <c r="K20" t="s">
        <v>5441</v>
      </c>
      <c r="L20" t="s">
        <v>5472</v>
      </c>
      <c r="M20" t="s">
        <v>4252</v>
      </c>
      <c r="N20" t="s">
        <v>799</v>
      </c>
      <c r="O20" t="s">
        <v>5485</v>
      </c>
      <c r="P20">
        <v>10</v>
      </c>
      <c r="Q20" s="4" t="s">
        <v>3873</v>
      </c>
      <c r="S20" s="4"/>
      <c r="T20" s="14"/>
    </row>
    <row r="21" spans="2:20" x14ac:dyDescent="0.25">
      <c r="B21" s="5" t="str">
        <f t="shared" si="0"/>
        <v>Y</v>
      </c>
      <c r="C21" t="s">
        <v>5486</v>
      </c>
      <c r="D21" t="str">
        <f t="shared" si="1"/>
        <v>Price_BOM_LF_DripPans_15</v>
      </c>
      <c r="E21" t="s">
        <v>653</v>
      </c>
      <c r="F21" s="2" t="s">
        <v>654</v>
      </c>
      <c r="G21" s="4" t="s">
        <v>4286</v>
      </c>
      <c r="H21" s="4" t="s">
        <v>4286</v>
      </c>
      <c r="I21" s="2" t="s">
        <v>3782</v>
      </c>
      <c r="J21" s="4" t="s">
        <v>5440</v>
      </c>
      <c r="K21" t="s">
        <v>5482</v>
      </c>
      <c r="L21" t="s">
        <v>5472</v>
      </c>
      <c r="M21" t="s">
        <v>4252</v>
      </c>
      <c r="N21" t="s">
        <v>799</v>
      </c>
      <c r="O21" t="s">
        <v>5487</v>
      </c>
      <c r="P21">
        <v>10</v>
      </c>
      <c r="Q21" s="4" t="s">
        <v>3873</v>
      </c>
      <c r="S21" s="4"/>
      <c r="T21" s="14"/>
    </row>
    <row r="22" spans="2:20" x14ac:dyDescent="0.25">
      <c r="B22" s="5" t="str">
        <f t="shared" si="0"/>
        <v>Y</v>
      </c>
      <c r="C22" t="s">
        <v>5488</v>
      </c>
      <c r="D22" t="str">
        <f t="shared" si="1"/>
        <v>Price_BOM_LF_DripPans_16</v>
      </c>
      <c r="E22" t="s">
        <v>657</v>
      </c>
      <c r="F22" s="2" t="s">
        <v>658</v>
      </c>
      <c r="G22" s="4" t="s">
        <v>4251</v>
      </c>
      <c r="H22" s="4" t="s">
        <v>4251</v>
      </c>
      <c r="I22" s="2" t="s">
        <v>3782</v>
      </c>
      <c r="J22" s="4" t="s">
        <v>5440</v>
      </c>
      <c r="K22" t="s">
        <v>5441</v>
      </c>
      <c r="L22" t="s">
        <v>5472</v>
      </c>
      <c r="M22" t="s">
        <v>4252</v>
      </c>
      <c r="N22" t="s">
        <v>799</v>
      </c>
      <c r="O22" t="s">
        <v>5489</v>
      </c>
      <c r="P22">
        <v>10</v>
      </c>
      <c r="Q22" s="4" t="s">
        <v>3873</v>
      </c>
      <c r="S22" s="4"/>
      <c r="T22" s="14"/>
    </row>
    <row r="23" spans="2:20" x14ac:dyDescent="0.25">
      <c r="B23" s="5" t="str">
        <f t="shared" si="0"/>
        <v>Y</v>
      </c>
      <c r="C23" t="s">
        <v>5490</v>
      </c>
      <c r="D23" t="str">
        <f t="shared" si="1"/>
        <v>Price_BOM_LF_DripPans_17</v>
      </c>
      <c r="E23" t="s">
        <v>657</v>
      </c>
      <c r="F23" s="2" t="s">
        <v>658</v>
      </c>
      <c r="G23" s="4" t="s">
        <v>4286</v>
      </c>
      <c r="H23" s="4" t="s">
        <v>4286</v>
      </c>
      <c r="I23" s="2" t="s">
        <v>3782</v>
      </c>
      <c r="J23" s="4" t="s">
        <v>5440</v>
      </c>
      <c r="K23" t="s">
        <v>5482</v>
      </c>
      <c r="L23" t="s">
        <v>5472</v>
      </c>
      <c r="M23" t="s">
        <v>4252</v>
      </c>
      <c r="N23" t="s">
        <v>799</v>
      </c>
      <c r="O23" t="s">
        <v>5491</v>
      </c>
      <c r="P23">
        <v>10</v>
      </c>
      <c r="Q23" s="4" t="s">
        <v>3873</v>
      </c>
      <c r="S23" s="4"/>
      <c r="T23" s="14"/>
    </row>
    <row r="24" spans="2:20" x14ac:dyDescent="0.25">
      <c r="B24" s="5" t="str">
        <f t="shared" si="0"/>
        <v>Y</v>
      </c>
      <c r="C24" t="s">
        <v>5492</v>
      </c>
      <c r="D24" t="str">
        <f t="shared" si="1"/>
        <v>Price_BOM_LF_DripPans_18</v>
      </c>
      <c r="E24" t="s">
        <v>661</v>
      </c>
      <c r="F24" s="2" t="s">
        <v>662</v>
      </c>
      <c r="G24" s="4" t="s">
        <v>4251</v>
      </c>
      <c r="H24" s="4" t="s">
        <v>4251</v>
      </c>
      <c r="I24" s="2" t="s">
        <v>3782</v>
      </c>
      <c r="J24" s="4" t="s">
        <v>5440</v>
      </c>
      <c r="K24" t="s">
        <v>5441</v>
      </c>
      <c r="L24" t="s">
        <v>5472</v>
      </c>
      <c r="M24" t="s">
        <v>4252</v>
      </c>
      <c r="N24" t="s">
        <v>799</v>
      </c>
      <c r="O24" t="s">
        <v>5493</v>
      </c>
      <c r="P24">
        <v>10</v>
      </c>
      <c r="Q24" s="4" t="s">
        <v>3873</v>
      </c>
      <c r="S24" s="4"/>
      <c r="T24" s="14"/>
    </row>
    <row r="25" spans="2:20" x14ac:dyDescent="0.25">
      <c r="B25" s="5" t="str">
        <f t="shared" si="0"/>
        <v>Y</v>
      </c>
      <c r="C25" t="s">
        <v>5494</v>
      </c>
      <c r="D25" t="str">
        <f t="shared" si="1"/>
        <v>Price_BOM_LF_DripPans_19</v>
      </c>
      <c r="E25" t="s">
        <v>661</v>
      </c>
      <c r="F25" s="2" t="s">
        <v>662</v>
      </c>
      <c r="G25" s="4" t="s">
        <v>4286</v>
      </c>
      <c r="H25" s="4" t="s">
        <v>4286</v>
      </c>
      <c r="I25" s="2" t="s">
        <v>3782</v>
      </c>
      <c r="J25" s="4" t="s">
        <v>5440</v>
      </c>
      <c r="K25" t="s">
        <v>5482</v>
      </c>
      <c r="L25" t="s">
        <v>5472</v>
      </c>
      <c r="M25" t="s">
        <v>4252</v>
      </c>
      <c r="N25" t="s">
        <v>799</v>
      </c>
      <c r="O25" t="s">
        <v>5495</v>
      </c>
      <c r="P25">
        <v>10</v>
      </c>
      <c r="Q25" s="4" t="s">
        <v>3873</v>
      </c>
      <c r="S25" s="4"/>
      <c r="T25" s="14"/>
    </row>
    <row r="26" spans="2:20" x14ac:dyDescent="0.25">
      <c r="B26" s="5" t="str">
        <f t="shared" si="0"/>
        <v>Y</v>
      </c>
      <c r="C26" t="s">
        <v>5496</v>
      </c>
      <c r="D26" t="str">
        <f t="shared" si="1"/>
        <v>Price_BOM_LF_DripPans_20</v>
      </c>
      <c r="E26" t="s">
        <v>665</v>
      </c>
      <c r="F26" s="2" t="s">
        <v>666</v>
      </c>
      <c r="G26" s="4" t="s">
        <v>4251</v>
      </c>
      <c r="H26" s="4" t="s">
        <v>4251</v>
      </c>
      <c r="I26" s="2" t="s">
        <v>3782</v>
      </c>
      <c r="J26" s="4" t="s">
        <v>5440</v>
      </c>
      <c r="K26" t="s">
        <v>5441</v>
      </c>
      <c r="L26" t="s">
        <v>5472</v>
      </c>
      <c r="M26" t="s">
        <v>4252</v>
      </c>
      <c r="N26" t="s">
        <v>799</v>
      </c>
      <c r="O26" t="s">
        <v>5497</v>
      </c>
      <c r="P26">
        <v>10</v>
      </c>
      <c r="Q26" s="4" t="s">
        <v>3873</v>
      </c>
      <c r="S26" s="4"/>
      <c r="T26" s="14"/>
    </row>
    <row r="27" spans="2:20" x14ac:dyDescent="0.25">
      <c r="B27" s="5" t="str">
        <f t="shared" si="0"/>
        <v>Y</v>
      </c>
      <c r="C27" t="s">
        <v>5498</v>
      </c>
      <c r="D27" t="str">
        <f t="shared" si="1"/>
        <v>Price_BOM_LF_DripPans_21</v>
      </c>
      <c r="E27" t="s">
        <v>665</v>
      </c>
      <c r="F27" s="2" t="s">
        <v>666</v>
      </c>
      <c r="G27" s="4" t="s">
        <v>4286</v>
      </c>
      <c r="H27" s="4" t="s">
        <v>4286</v>
      </c>
      <c r="I27" s="2" t="s">
        <v>3782</v>
      </c>
      <c r="J27" s="4" t="s">
        <v>5440</v>
      </c>
      <c r="K27" t="s">
        <v>5482</v>
      </c>
      <c r="L27" t="s">
        <v>5472</v>
      </c>
      <c r="M27" t="s">
        <v>4252</v>
      </c>
      <c r="N27" t="s">
        <v>799</v>
      </c>
      <c r="O27" t="s">
        <v>5499</v>
      </c>
      <c r="P27">
        <v>10</v>
      </c>
      <c r="Q27" s="4" t="s">
        <v>3873</v>
      </c>
      <c r="S27" s="4"/>
      <c r="T27" s="14"/>
    </row>
    <row r="28" spans="2:20" x14ac:dyDescent="0.25">
      <c r="B28" s="5" t="str">
        <f t="shared" si="0"/>
        <v>Y</v>
      </c>
      <c r="C28" t="s">
        <v>5500</v>
      </c>
      <c r="D28" t="str">
        <f t="shared" si="1"/>
        <v>Price_BOM_LF_DripPans_22</v>
      </c>
      <c r="E28" t="s">
        <v>669</v>
      </c>
      <c r="F28" s="2" t="s">
        <v>670</v>
      </c>
      <c r="G28" s="4" t="s">
        <v>4251</v>
      </c>
      <c r="H28" s="4" t="s">
        <v>4251</v>
      </c>
      <c r="I28" s="2" t="s">
        <v>3782</v>
      </c>
      <c r="J28" s="4" t="s">
        <v>5440</v>
      </c>
      <c r="K28" t="s">
        <v>5441</v>
      </c>
      <c r="L28" t="s">
        <v>5472</v>
      </c>
      <c r="M28" t="s">
        <v>4252</v>
      </c>
      <c r="N28" t="s">
        <v>799</v>
      </c>
      <c r="O28" t="s">
        <v>5501</v>
      </c>
      <c r="P28">
        <v>10</v>
      </c>
      <c r="Q28" s="4" t="s">
        <v>3873</v>
      </c>
      <c r="S28" s="4"/>
      <c r="T28" s="14"/>
    </row>
    <row r="29" spans="2:20" x14ac:dyDescent="0.25">
      <c r="B29" s="5" t="str">
        <f t="shared" si="0"/>
        <v>Y</v>
      </c>
      <c r="C29" t="s">
        <v>5502</v>
      </c>
      <c r="D29" t="str">
        <f t="shared" si="1"/>
        <v>Price_BOM_LF_DripPans_23</v>
      </c>
      <c r="E29" t="s">
        <v>669</v>
      </c>
      <c r="F29" s="2" t="s">
        <v>670</v>
      </c>
      <c r="G29" s="4" t="s">
        <v>4286</v>
      </c>
      <c r="H29" s="4" t="s">
        <v>4286</v>
      </c>
      <c r="I29" s="2" t="s">
        <v>3782</v>
      </c>
      <c r="J29" s="4" t="s">
        <v>5440</v>
      </c>
      <c r="K29" t="s">
        <v>5482</v>
      </c>
      <c r="L29" t="s">
        <v>5472</v>
      </c>
      <c r="M29" t="s">
        <v>4252</v>
      </c>
      <c r="N29" t="s">
        <v>799</v>
      </c>
      <c r="O29" t="s">
        <v>5503</v>
      </c>
      <c r="P29">
        <v>10</v>
      </c>
      <c r="Q29" s="4" t="s">
        <v>3873</v>
      </c>
      <c r="S29" s="4"/>
      <c r="T29" s="14"/>
    </row>
    <row r="30" spans="2:20" x14ac:dyDescent="0.25">
      <c r="B30" s="5" t="str">
        <f t="shared" si="0"/>
        <v>Y</v>
      </c>
      <c r="C30" t="s">
        <v>5504</v>
      </c>
      <c r="D30" t="str">
        <f t="shared" si="1"/>
        <v>Price_BOM_LF_DripPans_24</v>
      </c>
      <c r="E30" t="s">
        <v>673</v>
      </c>
      <c r="F30" s="2" t="s">
        <v>674</v>
      </c>
      <c r="G30" s="4" t="s">
        <v>4251</v>
      </c>
      <c r="H30" s="4" t="s">
        <v>4251</v>
      </c>
      <c r="I30" s="2" t="s">
        <v>3782</v>
      </c>
      <c r="J30" s="4" t="s">
        <v>5440</v>
      </c>
      <c r="K30" t="s">
        <v>5441</v>
      </c>
      <c r="L30" t="s">
        <v>5472</v>
      </c>
      <c r="M30" t="s">
        <v>4252</v>
      </c>
      <c r="N30" t="s">
        <v>799</v>
      </c>
      <c r="O30" t="s">
        <v>5505</v>
      </c>
      <c r="P30">
        <v>10</v>
      </c>
      <c r="Q30" s="4" t="s">
        <v>3873</v>
      </c>
      <c r="S30" s="4"/>
      <c r="T30" s="14"/>
    </row>
    <row r="31" spans="2:20" x14ac:dyDescent="0.25">
      <c r="B31" s="5" t="str">
        <f t="shared" si="0"/>
        <v>Y</v>
      </c>
      <c r="C31" t="s">
        <v>5506</v>
      </c>
      <c r="D31" t="str">
        <f t="shared" si="1"/>
        <v>Price_BOM_LF_DripPans_25</v>
      </c>
      <c r="E31" t="s">
        <v>673</v>
      </c>
      <c r="F31" s="2" t="s">
        <v>674</v>
      </c>
      <c r="G31" s="4" t="s">
        <v>4286</v>
      </c>
      <c r="H31" s="4" t="s">
        <v>4286</v>
      </c>
      <c r="I31" s="2" t="s">
        <v>3782</v>
      </c>
      <c r="J31" s="4" t="s">
        <v>5440</v>
      </c>
      <c r="K31" t="s">
        <v>5482</v>
      </c>
      <c r="L31" t="s">
        <v>5472</v>
      </c>
      <c r="M31" t="s">
        <v>4252</v>
      </c>
      <c r="N31" t="s">
        <v>799</v>
      </c>
      <c r="O31" t="s">
        <v>5507</v>
      </c>
      <c r="P31">
        <v>10</v>
      </c>
      <c r="Q31" s="4" t="s">
        <v>3873</v>
      </c>
      <c r="S31" s="4"/>
      <c r="T31" s="14"/>
    </row>
    <row r="32" spans="2:20" x14ac:dyDescent="0.25">
      <c r="B32" s="5" t="str">
        <f t="shared" si="0"/>
        <v>Y</v>
      </c>
      <c r="C32" t="s">
        <v>5508</v>
      </c>
      <c r="D32" t="str">
        <f t="shared" si="1"/>
        <v>Price_BOM_LF_DripPans_26</v>
      </c>
      <c r="E32" t="s">
        <v>677</v>
      </c>
      <c r="F32" s="2" t="s">
        <v>678</v>
      </c>
      <c r="G32" s="4" t="s">
        <v>4251</v>
      </c>
      <c r="H32" s="4" t="s">
        <v>4251</v>
      </c>
      <c r="I32" s="2" t="s">
        <v>3782</v>
      </c>
      <c r="J32" s="4" t="s">
        <v>5440</v>
      </c>
      <c r="K32" t="s">
        <v>5441</v>
      </c>
      <c r="L32" t="s">
        <v>5472</v>
      </c>
      <c r="M32" t="s">
        <v>4252</v>
      </c>
      <c r="N32" t="s">
        <v>799</v>
      </c>
      <c r="O32" t="s">
        <v>5509</v>
      </c>
      <c r="P32">
        <v>10</v>
      </c>
      <c r="Q32" s="4" t="s">
        <v>3873</v>
      </c>
      <c r="S32" s="4"/>
      <c r="T32" s="14"/>
    </row>
    <row r="33" spans="2:20" x14ac:dyDescent="0.25">
      <c r="B33" s="5" t="str">
        <f t="shared" si="0"/>
        <v>Y</v>
      </c>
      <c r="C33" t="s">
        <v>5510</v>
      </c>
      <c r="D33" t="str">
        <f t="shared" si="1"/>
        <v>Price_BOM_LF_DripPans_27</v>
      </c>
      <c r="E33" t="s">
        <v>677</v>
      </c>
      <c r="F33" s="2" t="s">
        <v>678</v>
      </c>
      <c r="G33" s="4" t="s">
        <v>4286</v>
      </c>
      <c r="H33" s="4" t="s">
        <v>4286</v>
      </c>
      <c r="I33" s="2" t="s">
        <v>3782</v>
      </c>
      <c r="J33" s="4" t="s">
        <v>5440</v>
      </c>
      <c r="K33" t="s">
        <v>5482</v>
      </c>
      <c r="L33" t="s">
        <v>5472</v>
      </c>
      <c r="M33" t="s">
        <v>4252</v>
      </c>
      <c r="N33" t="s">
        <v>799</v>
      </c>
      <c r="O33" t="s">
        <v>5511</v>
      </c>
      <c r="P33">
        <v>10</v>
      </c>
      <c r="Q33" s="4" t="s">
        <v>3873</v>
      </c>
      <c r="S33" s="4"/>
      <c r="T33" s="14"/>
    </row>
    <row r="34" spans="2:20" x14ac:dyDescent="0.25">
      <c r="B34" s="5" t="str">
        <f t="shared" si="0"/>
        <v>Y</v>
      </c>
      <c r="C34" t="s">
        <v>5512</v>
      </c>
      <c r="D34" t="str">
        <f t="shared" si="1"/>
        <v>Price_BOM_LF_DripPans_28</v>
      </c>
      <c r="E34" t="s">
        <v>681</v>
      </c>
      <c r="F34" s="2" t="s">
        <v>682</v>
      </c>
      <c r="G34" s="4" t="s">
        <v>4251</v>
      </c>
      <c r="H34" s="4" t="s">
        <v>4251</v>
      </c>
      <c r="I34" s="2" t="s">
        <v>3782</v>
      </c>
      <c r="J34" s="4" t="s">
        <v>5440</v>
      </c>
      <c r="K34" t="s">
        <v>5441</v>
      </c>
      <c r="L34" t="s">
        <v>5472</v>
      </c>
      <c r="M34" t="s">
        <v>4252</v>
      </c>
      <c r="N34" t="s">
        <v>799</v>
      </c>
      <c r="O34" t="s">
        <v>5513</v>
      </c>
      <c r="P34">
        <v>10</v>
      </c>
      <c r="Q34" s="4" t="s">
        <v>3873</v>
      </c>
      <c r="S34" s="4"/>
      <c r="T34" s="14"/>
    </row>
    <row r="35" spans="2:20" x14ac:dyDescent="0.25">
      <c r="B35" s="5" t="str">
        <f t="shared" si="0"/>
        <v>Y</v>
      </c>
      <c r="C35" t="s">
        <v>5514</v>
      </c>
      <c r="D35" t="str">
        <f t="shared" si="1"/>
        <v>Price_BOM_LF_DripPans_29</v>
      </c>
      <c r="E35" t="s">
        <v>681</v>
      </c>
      <c r="F35" s="2" t="s">
        <v>682</v>
      </c>
      <c r="G35" s="4" t="s">
        <v>4286</v>
      </c>
      <c r="H35" s="4" t="s">
        <v>4286</v>
      </c>
      <c r="I35" s="2" t="s">
        <v>3782</v>
      </c>
      <c r="J35" s="4" t="s">
        <v>5440</v>
      </c>
      <c r="K35" t="s">
        <v>5482</v>
      </c>
      <c r="L35" t="s">
        <v>5472</v>
      </c>
      <c r="M35" t="s">
        <v>4252</v>
      </c>
      <c r="N35" t="s">
        <v>799</v>
      </c>
      <c r="O35" t="s">
        <v>5515</v>
      </c>
      <c r="P35">
        <v>10</v>
      </c>
      <c r="Q35" s="4" t="s">
        <v>3873</v>
      </c>
      <c r="S35" s="4"/>
      <c r="T35" s="14"/>
    </row>
    <row r="36" spans="2:20" x14ac:dyDescent="0.25">
      <c r="B36" s="5" t="str">
        <f t="shared" si="0"/>
        <v>Y</v>
      </c>
      <c r="C36" t="s">
        <v>5516</v>
      </c>
      <c r="D36" t="str">
        <f t="shared" si="1"/>
        <v>Price_BOM_LF_DripPans_30</v>
      </c>
      <c r="E36" t="s">
        <v>685</v>
      </c>
      <c r="F36" s="2" t="s">
        <v>686</v>
      </c>
      <c r="G36" s="4" t="s">
        <v>4286</v>
      </c>
      <c r="H36" s="4" t="s">
        <v>4286</v>
      </c>
      <c r="I36" s="2" t="s">
        <v>3782</v>
      </c>
      <c r="J36" s="4" t="s">
        <v>5440</v>
      </c>
      <c r="K36" t="s">
        <v>5482</v>
      </c>
      <c r="L36" t="s">
        <v>5472</v>
      </c>
      <c r="M36" t="s">
        <v>4252</v>
      </c>
      <c r="N36" t="s">
        <v>799</v>
      </c>
      <c r="O36" t="s">
        <v>5517</v>
      </c>
      <c r="P36">
        <v>10</v>
      </c>
      <c r="Q36" s="4" t="s">
        <v>3873</v>
      </c>
      <c r="S36" s="4"/>
      <c r="T36" s="14"/>
    </row>
    <row r="37" spans="2:20" x14ac:dyDescent="0.25">
      <c r="B37" s="5" t="str">
        <f t="shared" si="0"/>
        <v>Y</v>
      </c>
      <c r="C37" t="s">
        <v>5518</v>
      </c>
      <c r="D37" t="str">
        <f t="shared" si="1"/>
        <v>Price_BOM_LF_DripPans_31</v>
      </c>
      <c r="E37" t="s">
        <v>688</v>
      </c>
      <c r="F37" s="2" t="s">
        <v>689</v>
      </c>
      <c r="G37" s="4" t="s">
        <v>4286</v>
      </c>
      <c r="H37" s="4" t="s">
        <v>4286</v>
      </c>
      <c r="I37" s="2" t="s">
        <v>3782</v>
      </c>
      <c r="J37" s="4" t="s">
        <v>5440</v>
      </c>
      <c r="K37" t="s">
        <v>5482</v>
      </c>
      <c r="L37" t="s">
        <v>5472</v>
      </c>
      <c r="M37" t="s">
        <v>4252</v>
      </c>
      <c r="N37" t="s">
        <v>799</v>
      </c>
      <c r="O37" t="s">
        <v>5519</v>
      </c>
      <c r="P37">
        <v>10</v>
      </c>
      <c r="Q37" s="4" t="s">
        <v>3873</v>
      </c>
      <c r="S37" s="4"/>
      <c r="T37" s="14"/>
    </row>
    <row r="38" spans="2:20" x14ac:dyDescent="0.25">
      <c r="B38" s="5" t="str">
        <f t="shared" si="0"/>
        <v>Y</v>
      </c>
      <c r="C38" t="s">
        <v>5520</v>
      </c>
      <c r="D38" t="str">
        <f t="shared" si="1"/>
        <v>Price_BOM_LF_DripPans_32</v>
      </c>
      <c r="E38" t="s">
        <v>691</v>
      </c>
      <c r="F38" s="2" t="s">
        <v>692</v>
      </c>
      <c r="G38" s="4" t="s">
        <v>4286</v>
      </c>
      <c r="H38" s="4" t="s">
        <v>4286</v>
      </c>
      <c r="I38" s="2" t="s">
        <v>3782</v>
      </c>
      <c r="J38" s="4" t="s">
        <v>5440</v>
      </c>
      <c r="K38" t="s">
        <v>5482</v>
      </c>
      <c r="L38" t="s">
        <v>5472</v>
      </c>
      <c r="M38" t="s">
        <v>4252</v>
      </c>
      <c r="N38" t="s">
        <v>799</v>
      </c>
      <c r="O38" t="s">
        <v>5521</v>
      </c>
      <c r="P38">
        <v>10</v>
      </c>
      <c r="Q38" s="4" t="s">
        <v>3873</v>
      </c>
      <c r="S38" s="4"/>
      <c r="T38" s="14"/>
    </row>
    <row r="39" spans="2:20" x14ac:dyDescent="0.25">
      <c r="B39" s="5" t="str">
        <f t="shared" ref="B39:B59" si="2">IF(F39&lt;&gt;"Any","Y","N")</f>
        <v>Y</v>
      </c>
      <c r="C39" t="s">
        <v>5522</v>
      </c>
      <c r="D39" t="str">
        <f t="shared" ref="D39:D61" si="3">IF(B39="Y",C39,"")</f>
        <v>Price_BOM_LF_DripPans_33</v>
      </c>
      <c r="E39" t="s">
        <v>694</v>
      </c>
      <c r="F39" s="2" t="s">
        <v>695</v>
      </c>
      <c r="G39" s="4" t="s">
        <v>4251</v>
      </c>
      <c r="H39" s="4" t="s">
        <v>4251</v>
      </c>
      <c r="I39" s="2" t="s">
        <v>3782</v>
      </c>
      <c r="J39" s="4" t="s">
        <v>5440</v>
      </c>
      <c r="K39" t="s">
        <v>5441</v>
      </c>
      <c r="L39" t="s">
        <v>5472</v>
      </c>
      <c r="M39" t="s">
        <v>4252</v>
      </c>
      <c r="N39" t="s">
        <v>799</v>
      </c>
      <c r="O39" t="s">
        <v>5523</v>
      </c>
      <c r="P39">
        <v>10</v>
      </c>
      <c r="Q39" s="4" t="s">
        <v>3873</v>
      </c>
      <c r="S39" s="4"/>
      <c r="T39" s="14"/>
    </row>
    <row r="40" spans="2:20" x14ac:dyDescent="0.25">
      <c r="B40" s="5" t="str">
        <f t="shared" si="2"/>
        <v>Y</v>
      </c>
      <c r="C40" t="s">
        <v>5524</v>
      </c>
      <c r="D40" t="str">
        <f t="shared" si="3"/>
        <v>Price_BOM_LF_DripPans_34</v>
      </c>
      <c r="E40" t="s">
        <v>694</v>
      </c>
      <c r="F40" t="s">
        <v>695</v>
      </c>
      <c r="G40" s="4" t="s">
        <v>4286</v>
      </c>
      <c r="H40" s="4" t="s">
        <v>4286</v>
      </c>
      <c r="I40" s="2" t="s">
        <v>3782</v>
      </c>
      <c r="J40" s="4" t="s">
        <v>5440</v>
      </c>
      <c r="K40" t="s">
        <v>5482</v>
      </c>
      <c r="L40" t="s">
        <v>5472</v>
      </c>
      <c r="M40" t="s">
        <v>4252</v>
      </c>
      <c r="N40" t="s">
        <v>799</v>
      </c>
      <c r="O40" t="s">
        <v>5525</v>
      </c>
      <c r="P40">
        <v>10</v>
      </c>
      <c r="Q40" s="4" t="s">
        <v>3873</v>
      </c>
      <c r="S40" s="4"/>
      <c r="T40" s="14"/>
    </row>
    <row r="41" spans="2:20" x14ac:dyDescent="0.25">
      <c r="B41" s="5" t="str">
        <f t="shared" si="2"/>
        <v>Y</v>
      </c>
      <c r="C41" t="s">
        <v>5526</v>
      </c>
      <c r="D41" t="str">
        <f t="shared" si="3"/>
        <v>Price_BOM_LF_DripPans_35</v>
      </c>
      <c r="E41" t="s">
        <v>698</v>
      </c>
      <c r="F41" t="s">
        <v>699</v>
      </c>
      <c r="G41" s="4" t="s">
        <v>4251</v>
      </c>
      <c r="H41" s="4" t="s">
        <v>4251</v>
      </c>
      <c r="I41" s="2" t="s">
        <v>3782</v>
      </c>
      <c r="J41" s="4" t="s">
        <v>5440</v>
      </c>
      <c r="K41" t="s">
        <v>5441</v>
      </c>
      <c r="L41" t="s">
        <v>5472</v>
      </c>
      <c r="M41" t="s">
        <v>4252</v>
      </c>
      <c r="N41" t="s">
        <v>799</v>
      </c>
      <c r="O41" t="s">
        <v>5527</v>
      </c>
      <c r="P41">
        <v>10</v>
      </c>
      <c r="Q41" s="4" t="s">
        <v>3873</v>
      </c>
      <c r="S41" s="4"/>
      <c r="T41" s="14"/>
    </row>
    <row r="42" spans="2:20" x14ac:dyDescent="0.25">
      <c r="B42" s="5" t="str">
        <f t="shared" si="2"/>
        <v>Y</v>
      </c>
      <c r="C42" t="s">
        <v>5528</v>
      </c>
      <c r="D42" t="str">
        <f t="shared" si="3"/>
        <v>Price_BOM_LF_DripPans_36</v>
      </c>
      <c r="E42" t="s">
        <v>698</v>
      </c>
      <c r="F42" t="s">
        <v>699</v>
      </c>
      <c r="G42" s="4" t="s">
        <v>4286</v>
      </c>
      <c r="H42" s="4" t="s">
        <v>4286</v>
      </c>
      <c r="I42" s="2" t="s">
        <v>3782</v>
      </c>
      <c r="J42" s="4" t="s">
        <v>5440</v>
      </c>
      <c r="K42" t="s">
        <v>5482</v>
      </c>
      <c r="L42" t="s">
        <v>5472</v>
      </c>
      <c r="M42" t="s">
        <v>4252</v>
      </c>
      <c r="N42" t="s">
        <v>799</v>
      </c>
      <c r="O42" t="s">
        <v>5529</v>
      </c>
      <c r="P42">
        <v>10</v>
      </c>
      <c r="Q42" s="4" t="s">
        <v>3873</v>
      </c>
      <c r="S42" s="4"/>
      <c r="T42" s="14"/>
    </row>
    <row r="43" spans="2:20" x14ac:dyDescent="0.25">
      <c r="B43" s="5" t="str">
        <f t="shared" si="2"/>
        <v>Y</v>
      </c>
      <c r="C43" t="s">
        <v>5530</v>
      </c>
      <c r="D43" t="str">
        <f t="shared" si="3"/>
        <v>Price_BOM_LF_DripPans_37</v>
      </c>
      <c r="E43" t="s">
        <v>702</v>
      </c>
      <c r="F43" t="s">
        <v>703</v>
      </c>
      <c r="G43" s="4" t="s">
        <v>4286</v>
      </c>
      <c r="H43" s="4" t="s">
        <v>4286</v>
      </c>
      <c r="I43" s="2" t="s">
        <v>3782</v>
      </c>
      <c r="J43" s="4" t="s">
        <v>5440</v>
      </c>
      <c r="K43" t="s">
        <v>5482</v>
      </c>
      <c r="L43" t="s">
        <v>5472</v>
      </c>
      <c r="M43" t="s">
        <v>4252</v>
      </c>
      <c r="N43" t="s">
        <v>799</v>
      </c>
      <c r="O43" t="s">
        <v>5531</v>
      </c>
      <c r="P43">
        <v>10</v>
      </c>
      <c r="Q43" s="4" t="s">
        <v>3873</v>
      </c>
      <c r="S43" s="4"/>
      <c r="T43" s="14"/>
    </row>
    <row r="44" spans="2:20" x14ac:dyDescent="0.25">
      <c r="B44" s="5" t="str">
        <f t="shared" si="2"/>
        <v>Y</v>
      </c>
      <c r="C44" t="s">
        <v>5532</v>
      </c>
      <c r="D44" t="str">
        <f t="shared" si="3"/>
        <v>Price_BOM_LF_DripPans_38</v>
      </c>
      <c r="E44" t="s">
        <v>705</v>
      </c>
      <c r="F44" t="s">
        <v>706</v>
      </c>
      <c r="G44" s="4" t="s">
        <v>4286</v>
      </c>
      <c r="H44" s="4" t="s">
        <v>4286</v>
      </c>
      <c r="I44" s="2" t="s">
        <v>3782</v>
      </c>
      <c r="J44" s="4" t="s">
        <v>5440</v>
      </c>
      <c r="K44" t="s">
        <v>5482</v>
      </c>
      <c r="L44" t="s">
        <v>5472</v>
      </c>
      <c r="M44" t="s">
        <v>4252</v>
      </c>
      <c r="N44" t="s">
        <v>799</v>
      </c>
      <c r="O44" t="s">
        <v>5533</v>
      </c>
      <c r="P44">
        <v>10</v>
      </c>
      <c r="Q44" s="4" t="s">
        <v>3873</v>
      </c>
      <c r="S44" s="4"/>
      <c r="T44" s="14"/>
    </row>
    <row r="45" spans="2:20" x14ac:dyDescent="0.25">
      <c r="B45" s="5" t="str">
        <f t="shared" si="2"/>
        <v>Y</v>
      </c>
      <c r="C45" t="s">
        <v>5534</v>
      </c>
      <c r="D45" t="str">
        <f t="shared" si="3"/>
        <v>Price_BOM_LF_DripPans_39</v>
      </c>
      <c r="E45" t="s">
        <v>708</v>
      </c>
      <c r="F45" t="s">
        <v>709</v>
      </c>
      <c r="G45" s="4" t="s">
        <v>4286</v>
      </c>
      <c r="H45" s="4" t="s">
        <v>4286</v>
      </c>
      <c r="I45" s="2" t="s">
        <v>3782</v>
      </c>
      <c r="J45" s="4" t="s">
        <v>5440</v>
      </c>
      <c r="K45" t="s">
        <v>5482</v>
      </c>
      <c r="L45" t="s">
        <v>5472</v>
      </c>
      <c r="M45" t="s">
        <v>4252</v>
      </c>
      <c r="N45" t="s">
        <v>799</v>
      </c>
      <c r="O45" t="s">
        <v>5535</v>
      </c>
      <c r="P45">
        <v>10</v>
      </c>
      <c r="Q45" s="4" t="s">
        <v>3873</v>
      </c>
      <c r="S45" s="4"/>
      <c r="T45" s="14"/>
    </row>
    <row r="46" spans="2:20" x14ac:dyDescent="0.25">
      <c r="B46" s="5" t="str">
        <f t="shared" si="2"/>
        <v>Y</v>
      </c>
      <c r="C46" t="s">
        <v>5536</v>
      </c>
      <c r="D46" t="str">
        <f t="shared" si="3"/>
        <v>Price_BOM_LF_DripPans_40</v>
      </c>
      <c r="E46" t="s">
        <v>711</v>
      </c>
      <c r="F46" t="s">
        <v>712</v>
      </c>
      <c r="G46" s="4" t="s">
        <v>4286</v>
      </c>
      <c r="H46" s="4" t="s">
        <v>4286</v>
      </c>
      <c r="I46" s="2" t="s">
        <v>3782</v>
      </c>
      <c r="J46" s="4" t="s">
        <v>5440</v>
      </c>
      <c r="K46" t="s">
        <v>5482</v>
      </c>
      <c r="L46" t="s">
        <v>5472</v>
      </c>
      <c r="M46" t="s">
        <v>4252</v>
      </c>
      <c r="N46" t="s">
        <v>799</v>
      </c>
      <c r="O46" t="s">
        <v>5537</v>
      </c>
      <c r="P46">
        <v>10</v>
      </c>
      <c r="Q46" s="4" t="s">
        <v>3873</v>
      </c>
      <c r="S46" s="4"/>
      <c r="T46" s="14"/>
    </row>
    <row r="47" spans="2:20" x14ac:dyDescent="0.25">
      <c r="B47" s="5" t="str">
        <f t="shared" si="2"/>
        <v>Y</v>
      </c>
      <c r="C47" t="s">
        <v>5538</v>
      </c>
      <c r="D47" t="str">
        <f t="shared" si="3"/>
        <v>Price_BOM_LF_DripPans_41</v>
      </c>
      <c r="E47" t="s">
        <v>715</v>
      </c>
      <c r="F47" t="s">
        <v>716</v>
      </c>
      <c r="G47" s="4" t="s">
        <v>4286</v>
      </c>
      <c r="H47" s="4" t="s">
        <v>4286</v>
      </c>
      <c r="I47" s="2" t="s">
        <v>3782</v>
      </c>
      <c r="J47" s="4" t="s">
        <v>5440</v>
      </c>
      <c r="K47" t="s">
        <v>5482</v>
      </c>
      <c r="L47" t="s">
        <v>5472</v>
      </c>
      <c r="M47" t="s">
        <v>4252</v>
      </c>
      <c r="N47" t="s">
        <v>799</v>
      </c>
      <c r="O47" t="s">
        <v>5539</v>
      </c>
      <c r="P47">
        <v>15</v>
      </c>
      <c r="Q47" s="4" t="s">
        <v>3873</v>
      </c>
      <c r="S47" s="4"/>
      <c r="T47" s="14"/>
    </row>
    <row r="48" spans="2:20" x14ac:dyDescent="0.25">
      <c r="B48" s="5" t="str">
        <f t="shared" si="2"/>
        <v>Y</v>
      </c>
      <c r="C48" t="s">
        <v>5540</v>
      </c>
      <c r="D48" t="str">
        <f t="shared" si="3"/>
        <v>Price_BOM_LF_DripPans_42</v>
      </c>
      <c r="E48" t="s">
        <v>718</v>
      </c>
      <c r="F48" t="s">
        <v>719</v>
      </c>
      <c r="G48" s="4" t="s">
        <v>4286</v>
      </c>
      <c r="H48" s="4" t="s">
        <v>4286</v>
      </c>
      <c r="I48" s="2" t="s">
        <v>3782</v>
      </c>
      <c r="J48" s="4" t="s">
        <v>5440</v>
      </c>
      <c r="K48" t="s">
        <v>5482</v>
      </c>
      <c r="L48" t="s">
        <v>5472</v>
      </c>
      <c r="M48" t="s">
        <v>4252</v>
      </c>
      <c r="N48" t="s">
        <v>799</v>
      </c>
      <c r="O48" t="s">
        <v>5541</v>
      </c>
      <c r="P48">
        <v>15</v>
      </c>
      <c r="Q48" s="4" t="s">
        <v>3873</v>
      </c>
      <c r="S48" s="4"/>
      <c r="T48" s="14"/>
    </row>
    <row r="49" spans="1:20" x14ac:dyDescent="0.25">
      <c r="B49" s="5" t="str">
        <f t="shared" si="2"/>
        <v>Y</v>
      </c>
      <c r="C49" t="s">
        <v>5542</v>
      </c>
      <c r="D49" t="str">
        <f t="shared" si="3"/>
        <v>Price_BOM_LF_DripPans_43</v>
      </c>
      <c r="E49" t="s">
        <v>718</v>
      </c>
      <c r="F49" t="s">
        <v>719</v>
      </c>
      <c r="G49" s="76" t="s">
        <v>3916</v>
      </c>
      <c r="H49" s="76" t="s">
        <v>3916</v>
      </c>
      <c r="I49" s="2" t="s">
        <v>3782</v>
      </c>
      <c r="J49" s="4" t="s">
        <v>5440</v>
      </c>
      <c r="K49" t="s">
        <v>5482</v>
      </c>
      <c r="L49" t="s">
        <v>5472</v>
      </c>
      <c r="M49" t="s">
        <v>4252</v>
      </c>
      <c r="N49" t="s">
        <v>799</v>
      </c>
      <c r="O49" t="s">
        <v>5543</v>
      </c>
      <c r="P49">
        <v>15</v>
      </c>
      <c r="Q49" s="4" t="s">
        <v>3873</v>
      </c>
      <c r="S49" s="4"/>
      <c r="T49" s="14"/>
    </row>
    <row r="50" spans="1:20" x14ac:dyDescent="0.25">
      <c r="B50" s="5" t="str">
        <f t="shared" si="2"/>
        <v>Y</v>
      </c>
      <c r="C50" t="s">
        <v>5544</v>
      </c>
      <c r="D50" t="str">
        <f t="shared" si="3"/>
        <v>Price_BOM_LF_DripPans_44</v>
      </c>
      <c r="E50" t="s">
        <v>722</v>
      </c>
      <c r="F50" t="s">
        <v>723</v>
      </c>
      <c r="G50" s="76" t="s">
        <v>3916</v>
      </c>
      <c r="H50" s="76" t="s">
        <v>3916</v>
      </c>
      <c r="I50" s="2" t="s">
        <v>3782</v>
      </c>
      <c r="J50" s="4" t="s">
        <v>5440</v>
      </c>
      <c r="K50" t="s">
        <v>5482</v>
      </c>
      <c r="L50" t="s">
        <v>5472</v>
      </c>
      <c r="M50" t="s">
        <v>4252</v>
      </c>
      <c r="N50" t="s">
        <v>799</v>
      </c>
      <c r="O50" t="s">
        <v>5545</v>
      </c>
      <c r="P50">
        <v>15</v>
      </c>
      <c r="Q50" s="4" t="s">
        <v>3873</v>
      </c>
      <c r="S50" s="4"/>
      <c r="T50" s="14"/>
    </row>
    <row r="51" spans="1:20" x14ac:dyDescent="0.25">
      <c r="B51" s="5" t="str">
        <f t="shared" si="2"/>
        <v>Y</v>
      </c>
      <c r="C51" t="s">
        <v>5546</v>
      </c>
      <c r="D51" t="str">
        <f t="shared" si="3"/>
        <v>Price_BOM_LF_DripPans_45</v>
      </c>
      <c r="E51" t="s">
        <v>725</v>
      </c>
      <c r="F51" t="s">
        <v>726</v>
      </c>
      <c r="G51" s="4" t="s">
        <v>4286</v>
      </c>
      <c r="H51" s="4" t="s">
        <v>4286</v>
      </c>
      <c r="I51" s="2" t="s">
        <v>3782</v>
      </c>
      <c r="J51" s="4" t="s">
        <v>5440</v>
      </c>
      <c r="K51" t="s">
        <v>5482</v>
      </c>
      <c r="L51" t="s">
        <v>5472</v>
      </c>
      <c r="M51" t="s">
        <v>4252</v>
      </c>
      <c r="N51" t="s">
        <v>799</v>
      </c>
      <c r="O51" t="s">
        <v>5547</v>
      </c>
      <c r="P51">
        <v>15</v>
      </c>
      <c r="Q51" s="4" t="s">
        <v>3873</v>
      </c>
      <c r="S51" s="4"/>
      <c r="T51" s="14"/>
    </row>
    <row r="52" spans="1:20" x14ac:dyDescent="0.25">
      <c r="B52" s="5" t="str">
        <f t="shared" si="2"/>
        <v>Y</v>
      </c>
      <c r="C52" t="s">
        <v>5548</v>
      </c>
      <c r="D52" t="str">
        <f t="shared" si="3"/>
        <v>Price_BOM_LF_DripPans_46</v>
      </c>
      <c r="E52" t="s">
        <v>728</v>
      </c>
      <c r="F52" t="s">
        <v>729</v>
      </c>
      <c r="G52" s="4" t="s">
        <v>4286</v>
      </c>
      <c r="H52" s="4" t="s">
        <v>4286</v>
      </c>
      <c r="I52" s="2" t="s">
        <v>3782</v>
      </c>
      <c r="J52" s="4" t="s">
        <v>5440</v>
      </c>
      <c r="K52" t="s">
        <v>5482</v>
      </c>
      <c r="L52" t="s">
        <v>5472</v>
      </c>
      <c r="M52" t="s">
        <v>4252</v>
      </c>
      <c r="N52" t="s">
        <v>799</v>
      </c>
      <c r="O52" t="s">
        <v>5549</v>
      </c>
      <c r="P52">
        <v>15</v>
      </c>
      <c r="Q52" s="4" t="s">
        <v>3873</v>
      </c>
      <c r="S52" s="4"/>
      <c r="T52" s="14"/>
    </row>
    <row r="53" spans="1:20" x14ac:dyDescent="0.25">
      <c r="B53" s="5" t="str">
        <f t="shared" si="2"/>
        <v>Y</v>
      </c>
      <c r="C53" t="s">
        <v>5550</v>
      </c>
      <c r="D53" t="str">
        <f t="shared" si="3"/>
        <v>Price_BOM_LF_DripPans_47</v>
      </c>
      <c r="E53" t="s">
        <v>728</v>
      </c>
      <c r="F53" t="s">
        <v>729</v>
      </c>
      <c r="G53" s="76" t="s">
        <v>3916</v>
      </c>
      <c r="H53" s="76" t="s">
        <v>3916</v>
      </c>
      <c r="I53" s="2" t="s">
        <v>3782</v>
      </c>
      <c r="J53" s="4" t="s">
        <v>5440</v>
      </c>
      <c r="K53" t="s">
        <v>5482</v>
      </c>
      <c r="L53" t="s">
        <v>5472</v>
      </c>
      <c r="M53" t="s">
        <v>4252</v>
      </c>
      <c r="N53" t="s">
        <v>799</v>
      </c>
      <c r="O53" t="s">
        <v>5551</v>
      </c>
      <c r="P53">
        <v>15</v>
      </c>
      <c r="Q53" s="4" t="s">
        <v>3873</v>
      </c>
      <c r="S53" s="4"/>
      <c r="T53" s="14"/>
    </row>
    <row r="54" spans="1:20" x14ac:dyDescent="0.25">
      <c r="B54" s="5" t="str">
        <f t="shared" si="2"/>
        <v>Y</v>
      </c>
      <c r="C54" t="s">
        <v>5552</v>
      </c>
      <c r="D54" t="str">
        <f t="shared" si="3"/>
        <v>Price_BOM_LF_DripPans_48</v>
      </c>
      <c r="E54" t="s">
        <v>732</v>
      </c>
      <c r="F54" t="s">
        <v>733</v>
      </c>
      <c r="G54" s="76" t="s">
        <v>3916</v>
      </c>
      <c r="H54" s="76" t="s">
        <v>3916</v>
      </c>
      <c r="I54" s="2" t="s">
        <v>3782</v>
      </c>
      <c r="J54" s="4" t="s">
        <v>5440</v>
      </c>
      <c r="K54" t="s">
        <v>5482</v>
      </c>
      <c r="L54" t="s">
        <v>5472</v>
      </c>
      <c r="M54" t="s">
        <v>4252</v>
      </c>
      <c r="N54" t="s">
        <v>799</v>
      </c>
      <c r="O54" t="s">
        <v>5553</v>
      </c>
      <c r="P54">
        <v>15</v>
      </c>
      <c r="Q54" s="4" t="s">
        <v>3873</v>
      </c>
      <c r="S54" s="4"/>
      <c r="T54" s="14"/>
    </row>
    <row r="55" spans="1:20" x14ac:dyDescent="0.25">
      <c r="B55" s="5" t="str">
        <f t="shared" si="2"/>
        <v>Y</v>
      </c>
      <c r="C55" t="s">
        <v>5554</v>
      </c>
      <c r="D55" t="str">
        <f t="shared" si="3"/>
        <v>Price_BOM_LF_DripPans_49</v>
      </c>
      <c r="E55" t="s">
        <v>732</v>
      </c>
      <c r="F55" t="s">
        <v>733</v>
      </c>
      <c r="G55" s="4" t="s">
        <v>4094</v>
      </c>
      <c r="H55" s="4" t="s">
        <v>4094</v>
      </c>
      <c r="I55" s="2" t="s">
        <v>3782</v>
      </c>
      <c r="J55" s="4" t="s">
        <v>5440</v>
      </c>
      <c r="K55" t="s">
        <v>5482</v>
      </c>
      <c r="L55" t="s">
        <v>5472</v>
      </c>
      <c r="M55" t="s">
        <v>4252</v>
      </c>
      <c r="N55" t="s">
        <v>799</v>
      </c>
      <c r="O55" t="s">
        <v>5555</v>
      </c>
      <c r="P55">
        <v>15</v>
      </c>
      <c r="Q55" s="4" t="s">
        <v>3873</v>
      </c>
      <c r="S55" s="4"/>
      <c r="T55" s="14"/>
    </row>
    <row r="56" spans="1:20" x14ac:dyDescent="0.25">
      <c r="B56" s="5" t="str">
        <f t="shared" si="2"/>
        <v>Y</v>
      </c>
      <c r="C56" t="s">
        <v>5556</v>
      </c>
      <c r="D56" t="str">
        <f t="shared" si="3"/>
        <v>Price_BOM_LF_DripPans_50</v>
      </c>
      <c r="E56" t="s">
        <v>738</v>
      </c>
      <c r="F56" t="s">
        <v>739</v>
      </c>
      <c r="G56" s="76" t="s">
        <v>3916</v>
      </c>
      <c r="H56" s="76" t="s">
        <v>3916</v>
      </c>
      <c r="I56" s="2" t="s">
        <v>3782</v>
      </c>
      <c r="J56" s="4" t="s">
        <v>5440</v>
      </c>
      <c r="K56" t="s">
        <v>5482</v>
      </c>
      <c r="L56" t="s">
        <v>5472</v>
      </c>
      <c r="M56" t="s">
        <v>4252</v>
      </c>
      <c r="N56" t="s">
        <v>799</v>
      </c>
      <c r="O56" t="s">
        <v>5557</v>
      </c>
      <c r="P56">
        <v>20</v>
      </c>
      <c r="Q56" s="4" t="s">
        <v>3873</v>
      </c>
      <c r="S56" s="4"/>
      <c r="T56" s="14"/>
    </row>
    <row r="57" spans="1:20" x14ac:dyDescent="0.25">
      <c r="B57" s="5" t="str">
        <f t="shared" si="2"/>
        <v>Y</v>
      </c>
      <c r="C57" t="s">
        <v>5558</v>
      </c>
      <c r="D57" t="str">
        <f t="shared" si="3"/>
        <v>Price_BOM_LF_DripPans_51</v>
      </c>
      <c r="E57" t="s">
        <v>741</v>
      </c>
      <c r="F57" t="s">
        <v>742</v>
      </c>
      <c r="G57" s="76" t="s">
        <v>3916</v>
      </c>
      <c r="H57" s="76" t="s">
        <v>3916</v>
      </c>
      <c r="I57" s="2" t="s">
        <v>3782</v>
      </c>
      <c r="J57" s="4" t="s">
        <v>5440</v>
      </c>
      <c r="K57" t="s">
        <v>5482</v>
      </c>
      <c r="L57" t="s">
        <v>5472</v>
      </c>
      <c r="M57" t="s">
        <v>4252</v>
      </c>
      <c r="N57" t="s">
        <v>799</v>
      </c>
      <c r="O57" t="s">
        <v>5559</v>
      </c>
      <c r="P57">
        <v>20</v>
      </c>
      <c r="Q57" s="4" t="s">
        <v>3873</v>
      </c>
      <c r="S57" s="4"/>
      <c r="T57" s="14"/>
    </row>
    <row r="58" spans="1:20" x14ac:dyDescent="0.25">
      <c r="B58" s="5" t="str">
        <f t="shared" si="2"/>
        <v>Y</v>
      </c>
      <c r="C58" t="s">
        <v>5560</v>
      </c>
      <c r="D58" t="str">
        <f t="shared" si="3"/>
        <v>Price_BOM_LF_DripPans_52</v>
      </c>
      <c r="E58" t="s">
        <v>741</v>
      </c>
      <c r="F58" t="s">
        <v>742</v>
      </c>
      <c r="G58" s="4" t="s">
        <v>4094</v>
      </c>
      <c r="H58" s="4" t="s">
        <v>4094</v>
      </c>
      <c r="I58" s="2" t="s">
        <v>3782</v>
      </c>
      <c r="J58" s="4" t="s">
        <v>5440</v>
      </c>
      <c r="K58" t="s">
        <v>5482</v>
      </c>
      <c r="L58" t="s">
        <v>5472</v>
      </c>
      <c r="M58" t="s">
        <v>4252</v>
      </c>
      <c r="N58" t="s">
        <v>799</v>
      </c>
      <c r="O58" t="s">
        <v>5561</v>
      </c>
      <c r="P58">
        <v>20</v>
      </c>
      <c r="Q58" s="4" t="s">
        <v>3873</v>
      </c>
      <c r="S58" s="4"/>
      <c r="T58" s="14"/>
    </row>
    <row r="59" spans="1:20" x14ac:dyDescent="0.25">
      <c r="B59" s="5" t="str">
        <f t="shared" si="2"/>
        <v>Y</v>
      </c>
      <c r="C59" t="s">
        <v>5562</v>
      </c>
      <c r="D59" t="str">
        <f t="shared" si="3"/>
        <v>Price_BOM_LF_DripPans_53</v>
      </c>
      <c r="E59" t="s">
        <v>746</v>
      </c>
      <c r="F59" t="s">
        <v>747</v>
      </c>
      <c r="G59" s="76" t="s">
        <v>4189</v>
      </c>
      <c r="H59" s="76">
        <v>93</v>
      </c>
      <c r="I59" s="2" t="s">
        <v>3782</v>
      </c>
      <c r="J59" s="4" t="s">
        <v>5440</v>
      </c>
      <c r="K59" t="s">
        <v>5482</v>
      </c>
      <c r="L59" t="s">
        <v>5472</v>
      </c>
      <c r="M59" t="s">
        <v>4252</v>
      </c>
      <c r="N59" t="s">
        <v>799</v>
      </c>
      <c r="O59" t="s">
        <v>5563</v>
      </c>
      <c r="P59">
        <v>20</v>
      </c>
      <c r="Q59" s="4" t="s">
        <v>3873</v>
      </c>
      <c r="S59" s="4"/>
      <c r="T59" s="14"/>
    </row>
    <row r="60" spans="1:20" x14ac:dyDescent="0.25">
      <c r="B60" s="5" t="s">
        <v>5564</v>
      </c>
      <c r="C60" t="s">
        <v>5565</v>
      </c>
      <c r="D60" t="str">
        <f t="shared" si="3"/>
        <v/>
      </c>
      <c r="E60" t="s">
        <v>2026</v>
      </c>
      <c r="F60" s="2" t="s">
        <v>2026</v>
      </c>
      <c r="G60" s="4" t="s">
        <v>4286</v>
      </c>
      <c r="H60" s="4" t="s">
        <v>4286</v>
      </c>
      <c r="I60" s="2" t="s">
        <v>3782</v>
      </c>
      <c r="J60" s="4" t="s">
        <v>5440</v>
      </c>
      <c r="K60" t="s">
        <v>5469</v>
      </c>
      <c r="L60" t="s">
        <v>5442</v>
      </c>
      <c r="M60" t="s">
        <v>5443</v>
      </c>
      <c r="N60" t="s">
        <v>799</v>
      </c>
      <c r="O60" t="s">
        <v>5452</v>
      </c>
      <c r="P60">
        <v>10</v>
      </c>
      <c r="Q60" s="4" t="s">
        <v>3873</v>
      </c>
    </row>
    <row r="61" spans="1:20" x14ac:dyDescent="0.25">
      <c r="B61" s="5" t="s">
        <v>5564</v>
      </c>
      <c r="C61" t="s">
        <v>5566</v>
      </c>
      <c r="D61" t="str">
        <f t="shared" si="3"/>
        <v/>
      </c>
      <c r="E61" t="s">
        <v>2026</v>
      </c>
      <c r="F61" s="2" t="s">
        <v>2026</v>
      </c>
      <c r="G61" s="76" t="s">
        <v>3916</v>
      </c>
      <c r="H61" s="76" t="s">
        <v>3916</v>
      </c>
      <c r="I61" s="2" t="s">
        <v>3782</v>
      </c>
      <c r="J61" s="4" t="s">
        <v>5440</v>
      </c>
      <c r="K61" t="s">
        <v>5461</v>
      </c>
      <c r="L61" t="s">
        <v>5442</v>
      </c>
      <c r="M61" t="s">
        <v>5443</v>
      </c>
      <c r="N61" t="s">
        <v>799</v>
      </c>
      <c r="O61" t="s">
        <v>5567</v>
      </c>
      <c r="P61">
        <v>20</v>
      </c>
      <c r="Q61" s="4" t="s">
        <v>3873</v>
      </c>
    </row>
    <row r="62" spans="1:20" x14ac:dyDescent="0.25">
      <c r="A62" s="74" t="s">
        <v>246</v>
      </c>
    </row>
    <row r="63" spans="1:20" x14ac:dyDescent="0.25">
      <c r="F63" s="2"/>
      <c r="G63" s="2"/>
      <c r="H63" s="2"/>
      <c r="I63" s="2"/>
    </row>
    <row r="64" spans="1:20" x14ac:dyDescent="0.25">
      <c r="F64" s="2"/>
      <c r="G64" s="2"/>
      <c r="H64" s="2"/>
      <c r="I64" s="2"/>
    </row>
    <row r="68" spans="6:9" x14ac:dyDescent="0.25">
      <c r="F68" s="2"/>
      <c r="G68" s="2"/>
      <c r="H68" s="2"/>
      <c r="I68" s="2"/>
    </row>
    <row r="72" spans="6:9" x14ac:dyDescent="0.25">
      <c r="F72" s="2"/>
      <c r="G72" s="2"/>
      <c r="H72" s="2"/>
      <c r="I72" s="2"/>
    </row>
    <row r="76" spans="6:9" x14ac:dyDescent="0.25">
      <c r="F76" s="2"/>
      <c r="G76" s="2"/>
      <c r="H76" s="2"/>
      <c r="I76" s="2"/>
    </row>
    <row r="83" spans="6:9" x14ac:dyDescent="0.25">
      <c r="F83" s="2"/>
      <c r="G83" s="2"/>
      <c r="H83" s="2"/>
      <c r="I83" s="2"/>
    </row>
    <row r="90" spans="6:9" x14ac:dyDescent="0.25">
      <c r="F90" s="2"/>
      <c r="G90" s="2"/>
      <c r="H90" s="2"/>
      <c r="I90" s="2"/>
    </row>
    <row r="94" spans="6:9" x14ac:dyDescent="0.25">
      <c r="H94" s="4"/>
      <c r="I94" s="4"/>
    </row>
    <row r="95" spans="6:9" x14ac:dyDescent="0.25">
      <c r="H95" s="4"/>
      <c r="I95" s="4"/>
    </row>
    <row r="96" spans="6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  <c r="I301" s="4"/>
    </row>
    <row r="302" spans="8:9" x14ac:dyDescent="0.25">
      <c r="H302" s="4"/>
      <c r="I302" s="4"/>
    </row>
    <row r="303" spans="8:9" x14ac:dyDescent="0.25">
      <c r="H303" s="4"/>
      <c r="I303" s="4"/>
    </row>
    <row r="304" spans="8:9" x14ac:dyDescent="0.25">
      <c r="H304" s="4"/>
      <c r="I304" s="4"/>
    </row>
    <row r="305" spans="8:9" x14ac:dyDescent="0.25">
      <c r="H305" s="4"/>
      <c r="I305" s="4"/>
    </row>
    <row r="306" spans="8:9" x14ac:dyDescent="0.25">
      <c r="H306" s="4"/>
      <c r="I306" s="4"/>
    </row>
    <row r="307" spans="8:9" x14ac:dyDescent="0.25">
      <c r="H307" s="4"/>
      <c r="I307" s="4"/>
    </row>
    <row r="308" spans="8:9" x14ac:dyDescent="0.25">
      <c r="H308" s="4"/>
      <c r="I308" s="4"/>
    </row>
    <row r="309" spans="8:9" x14ac:dyDescent="0.25">
      <c r="H309" s="4"/>
      <c r="I309" s="4"/>
    </row>
    <row r="310" spans="8:9" x14ac:dyDescent="0.25">
      <c r="H310" s="4"/>
      <c r="I310" s="4"/>
    </row>
    <row r="311" spans="8:9" x14ac:dyDescent="0.25">
      <c r="H311" s="4"/>
      <c r="I311" s="4"/>
    </row>
    <row r="312" spans="8:9" x14ac:dyDescent="0.25">
      <c r="H312" s="4"/>
      <c r="I312" s="4"/>
    </row>
    <row r="313" spans="8:9" x14ac:dyDescent="0.25">
      <c r="H313" s="4"/>
      <c r="I313" s="4"/>
    </row>
    <row r="314" spans="8:9" x14ac:dyDescent="0.25">
      <c r="H314" s="4"/>
      <c r="I314" s="4"/>
    </row>
    <row r="315" spans="8:9" x14ac:dyDescent="0.25">
      <c r="H315" s="4"/>
      <c r="I315" s="4"/>
    </row>
    <row r="316" spans="8:9" x14ac:dyDescent="0.25">
      <c r="H316" s="4"/>
      <c r="I316" s="4"/>
    </row>
    <row r="317" spans="8:9" x14ac:dyDescent="0.25">
      <c r="H317" s="4"/>
      <c r="I317" s="4"/>
    </row>
    <row r="318" spans="8:9" x14ac:dyDescent="0.25">
      <c r="H318" s="4"/>
      <c r="I318" s="4"/>
    </row>
    <row r="319" spans="8:9" x14ac:dyDescent="0.25">
      <c r="H319" s="4"/>
      <c r="I319" s="4"/>
    </row>
    <row r="320" spans="8:9" x14ac:dyDescent="0.25">
      <c r="H320" s="4"/>
      <c r="I320" s="4"/>
    </row>
    <row r="321" spans="8:9" x14ac:dyDescent="0.25">
      <c r="H321" s="4"/>
      <c r="I321" s="4"/>
    </row>
    <row r="322" spans="8:9" x14ac:dyDescent="0.25">
      <c r="H322" s="4"/>
      <c r="I322" s="4"/>
    </row>
    <row r="323" spans="8:9" x14ac:dyDescent="0.25">
      <c r="H323" s="4"/>
      <c r="I323" s="4"/>
    </row>
    <row r="324" spans="8:9" x14ac:dyDescent="0.25">
      <c r="H324" s="4"/>
      <c r="I324" s="4"/>
    </row>
    <row r="325" spans="8:9" x14ac:dyDescent="0.25">
      <c r="H325" s="4"/>
      <c r="I325" s="4"/>
    </row>
    <row r="326" spans="8:9" x14ac:dyDescent="0.25">
      <c r="H326" s="4"/>
      <c r="I326" s="4"/>
    </row>
    <row r="327" spans="8:9" x14ac:dyDescent="0.25">
      <c r="H327" s="4"/>
      <c r="I327" s="4"/>
    </row>
    <row r="328" spans="8:9" x14ac:dyDescent="0.25">
      <c r="H328" s="4"/>
      <c r="I328" s="4"/>
    </row>
    <row r="329" spans="8:9" x14ac:dyDescent="0.25">
      <c r="H329" s="4"/>
      <c r="I329" s="4"/>
    </row>
    <row r="330" spans="8:9" x14ac:dyDescent="0.25">
      <c r="H330" s="4"/>
      <c r="I330" s="4"/>
    </row>
    <row r="331" spans="8:9" x14ac:dyDescent="0.25">
      <c r="H331" s="4"/>
      <c r="I331" s="4"/>
    </row>
    <row r="332" spans="8:9" x14ac:dyDescent="0.25">
      <c r="H332" s="4"/>
      <c r="I332" s="4"/>
    </row>
    <row r="333" spans="8:9" x14ac:dyDescent="0.25">
      <c r="H333" s="4"/>
      <c r="I333" s="4"/>
    </row>
    <row r="334" spans="8:9" x14ac:dyDescent="0.25">
      <c r="H334" s="4"/>
      <c r="I334" s="4"/>
    </row>
    <row r="335" spans="8:9" x14ac:dyDescent="0.25">
      <c r="H335" s="4"/>
      <c r="I335" s="4"/>
    </row>
    <row r="336" spans="8:9" x14ac:dyDescent="0.25">
      <c r="H336" s="4"/>
      <c r="I336" s="4"/>
    </row>
    <row r="337" spans="8:9" x14ac:dyDescent="0.25">
      <c r="H337" s="4"/>
      <c r="I337" s="4"/>
    </row>
    <row r="338" spans="8:9" x14ac:dyDescent="0.25">
      <c r="H338" s="4"/>
      <c r="I338" s="4"/>
    </row>
    <row r="339" spans="8:9" x14ac:dyDescent="0.25">
      <c r="H339" s="4"/>
      <c r="I339" s="4"/>
    </row>
    <row r="340" spans="8:9" x14ac:dyDescent="0.25">
      <c r="H340" s="4"/>
      <c r="I340" s="4"/>
    </row>
    <row r="341" spans="8:9" x14ac:dyDescent="0.25">
      <c r="H341" s="4"/>
      <c r="I341" s="4"/>
    </row>
    <row r="342" spans="8:9" x14ac:dyDescent="0.25">
      <c r="H342" s="4"/>
      <c r="I342" s="4"/>
    </row>
    <row r="343" spans="8:9" x14ac:dyDescent="0.25">
      <c r="H343" s="76"/>
      <c r="I343" s="76"/>
    </row>
    <row r="344" spans="8:9" x14ac:dyDescent="0.25">
      <c r="H344" s="76"/>
      <c r="I344" s="76"/>
    </row>
    <row r="345" spans="8:9" x14ac:dyDescent="0.25">
      <c r="H345" s="76"/>
      <c r="I345" s="76"/>
    </row>
    <row r="346" spans="8:9" x14ac:dyDescent="0.25">
      <c r="H346" s="76"/>
      <c r="I346" s="76"/>
    </row>
    <row r="347" spans="8:9" x14ac:dyDescent="0.25">
      <c r="H347" s="76"/>
      <c r="I347" s="76"/>
    </row>
    <row r="348" spans="8:9" x14ac:dyDescent="0.25">
      <c r="H348" s="76"/>
      <c r="I348" s="76"/>
    </row>
    <row r="349" spans="8:9" x14ac:dyDescent="0.25">
      <c r="H349" s="76"/>
      <c r="I349" s="76"/>
    </row>
    <row r="350" spans="8:9" x14ac:dyDescent="0.25">
      <c r="H350" s="76"/>
      <c r="I350" s="76"/>
    </row>
    <row r="351" spans="8:9" x14ac:dyDescent="0.25">
      <c r="H351" s="76"/>
      <c r="I351" s="76"/>
    </row>
    <row r="352" spans="8:9" x14ac:dyDescent="0.25">
      <c r="H352" s="76"/>
      <c r="I352" s="76"/>
    </row>
    <row r="353" spans="8:9" x14ac:dyDescent="0.25">
      <c r="H353" s="76"/>
      <c r="I353" s="76"/>
    </row>
    <row r="354" spans="8:9" x14ac:dyDescent="0.25">
      <c r="H354" s="76"/>
      <c r="I354" s="76"/>
    </row>
    <row r="355" spans="8:9" x14ac:dyDescent="0.25">
      <c r="H355" s="76"/>
      <c r="I355" s="76"/>
    </row>
    <row r="356" spans="8:9" x14ac:dyDescent="0.25">
      <c r="H356" s="76"/>
      <c r="I356" s="76"/>
    </row>
    <row r="357" spans="8:9" x14ac:dyDescent="0.25">
      <c r="H357" s="76"/>
      <c r="I357" s="76"/>
    </row>
    <row r="358" spans="8:9" x14ac:dyDescent="0.25">
      <c r="H358" s="76"/>
      <c r="I358" s="76"/>
    </row>
    <row r="359" spans="8:9" x14ac:dyDescent="0.25">
      <c r="H359" s="76"/>
      <c r="I359" s="76"/>
    </row>
    <row r="360" spans="8:9" x14ac:dyDescent="0.25">
      <c r="H360" s="76"/>
      <c r="I360" s="76"/>
    </row>
    <row r="361" spans="8:9" x14ac:dyDescent="0.25">
      <c r="H361" s="76"/>
      <c r="I361" s="76"/>
    </row>
    <row r="362" spans="8:9" x14ac:dyDescent="0.25">
      <c r="H362" s="76"/>
      <c r="I362" s="76"/>
    </row>
    <row r="363" spans="8:9" x14ac:dyDescent="0.25">
      <c r="H363" s="76"/>
      <c r="I363" s="76"/>
    </row>
    <row r="364" spans="8:9" x14ac:dyDescent="0.25">
      <c r="H364" s="76"/>
      <c r="I364" s="76"/>
    </row>
    <row r="365" spans="8:9" x14ac:dyDescent="0.25">
      <c r="H365" s="76"/>
      <c r="I365" s="76"/>
    </row>
    <row r="366" spans="8:9" x14ac:dyDescent="0.25">
      <c r="H366" s="76"/>
      <c r="I366" s="76"/>
    </row>
    <row r="367" spans="8:9" x14ac:dyDescent="0.25">
      <c r="H367" s="76"/>
      <c r="I367" s="76"/>
    </row>
    <row r="368" spans="8:9" x14ac:dyDescent="0.25">
      <c r="H368" s="76"/>
      <c r="I368" s="76"/>
    </row>
    <row r="369" spans="8:9" x14ac:dyDescent="0.25">
      <c r="H369" s="76"/>
      <c r="I369" s="76"/>
    </row>
    <row r="370" spans="8:9" x14ac:dyDescent="0.25">
      <c r="H370" s="76"/>
      <c r="I370" s="76"/>
    </row>
    <row r="371" spans="8:9" x14ac:dyDescent="0.25">
      <c r="H371" s="76"/>
      <c r="I371" s="76"/>
    </row>
    <row r="372" spans="8:9" x14ac:dyDescent="0.25">
      <c r="H372" s="76"/>
      <c r="I372" s="76"/>
    </row>
    <row r="373" spans="8:9" x14ac:dyDescent="0.25">
      <c r="H373" s="76"/>
      <c r="I373" s="76"/>
    </row>
    <row r="374" spans="8:9" x14ac:dyDescent="0.25">
      <c r="H374" s="76"/>
      <c r="I374" s="76"/>
    </row>
    <row r="375" spans="8:9" x14ac:dyDescent="0.25">
      <c r="H375" s="76"/>
      <c r="I375" s="76"/>
    </row>
    <row r="376" spans="8:9" x14ac:dyDescent="0.25">
      <c r="H376" s="76"/>
      <c r="I376" s="76"/>
    </row>
    <row r="377" spans="8:9" x14ac:dyDescent="0.25">
      <c r="H377" s="76"/>
      <c r="I377" s="76"/>
    </row>
    <row r="378" spans="8:9" x14ac:dyDescent="0.25">
      <c r="H378" s="76"/>
      <c r="I378" s="76"/>
    </row>
    <row r="379" spans="8:9" x14ac:dyDescent="0.25">
      <c r="H379" s="76"/>
      <c r="I379" s="76"/>
    </row>
    <row r="380" spans="8:9" x14ac:dyDescent="0.25">
      <c r="H380" s="76"/>
      <c r="I380" s="76"/>
    </row>
    <row r="381" spans="8:9" x14ac:dyDescent="0.25">
      <c r="H381" s="76"/>
      <c r="I381" s="76"/>
    </row>
    <row r="382" spans="8:9" x14ac:dyDescent="0.25">
      <c r="H382" s="76"/>
      <c r="I382" s="76"/>
    </row>
    <row r="383" spans="8:9" x14ac:dyDescent="0.25">
      <c r="H383" s="76"/>
      <c r="I383" s="76"/>
    </row>
    <row r="384" spans="8:9" x14ac:dyDescent="0.25">
      <c r="H384" s="76"/>
      <c r="I384" s="76"/>
    </row>
    <row r="385" spans="8:9" x14ac:dyDescent="0.25">
      <c r="H385" s="76"/>
      <c r="I385" s="76"/>
    </row>
    <row r="386" spans="8:9" x14ac:dyDescent="0.25">
      <c r="H386" s="76"/>
      <c r="I386" s="76"/>
    </row>
    <row r="387" spans="8:9" x14ac:dyDescent="0.25">
      <c r="H387" s="76"/>
      <c r="I387" s="76"/>
    </row>
    <row r="388" spans="8:9" x14ac:dyDescent="0.25">
      <c r="H388" s="76"/>
      <c r="I388" s="76"/>
    </row>
    <row r="389" spans="8:9" x14ac:dyDescent="0.25">
      <c r="H389" s="76"/>
      <c r="I389" s="76"/>
    </row>
    <row r="390" spans="8:9" x14ac:dyDescent="0.25">
      <c r="H390" s="76"/>
      <c r="I390" s="76"/>
    </row>
    <row r="391" spans="8:9" x14ac:dyDescent="0.25">
      <c r="H391" s="76"/>
      <c r="I391" s="76"/>
    </row>
    <row r="392" spans="8:9" x14ac:dyDescent="0.25">
      <c r="H392" s="76"/>
      <c r="I392" s="76"/>
    </row>
    <row r="393" spans="8:9" x14ac:dyDescent="0.25">
      <c r="H393" s="76"/>
      <c r="I393" s="76"/>
    </row>
    <row r="394" spans="8:9" x14ac:dyDescent="0.25">
      <c r="H394" s="76"/>
      <c r="I394" s="76"/>
    </row>
    <row r="395" spans="8:9" x14ac:dyDescent="0.25">
      <c r="H395" s="76"/>
      <c r="I395" s="76"/>
    </row>
    <row r="396" spans="8:9" x14ac:dyDescent="0.25">
      <c r="H396" s="76"/>
      <c r="I396" s="76"/>
    </row>
    <row r="397" spans="8:9" x14ac:dyDescent="0.25">
      <c r="H397" s="76"/>
      <c r="I397" s="76"/>
    </row>
    <row r="398" spans="8:9" x14ac:dyDescent="0.25">
      <c r="H398" s="76"/>
      <c r="I398" s="76"/>
    </row>
    <row r="399" spans="8:9" x14ac:dyDescent="0.25">
      <c r="H399" s="76"/>
      <c r="I399" s="76"/>
    </row>
    <row r="400" spans="8:9" x14ac:dyDescent="0.25">
      <c r="H400" s="76"/>
      <c r="I400" s="76"/>
    </row>
    <row r="401" spans="8:9" x14ac:dyDescent="0.25">
      <c r="H401" s="76"/>
      <c r="I401" s="76"/>
    </row>
    <row r="402" spans="8:9" x14ac:dyDescent="0.25">
      <c r="H402" s="76"/>
      <c r="I402" s="76"/>
    </row>
    <row r="403" spans="8:9" x14ac:dyDescent="0.25">
      <c r="H403" s="76"/>
      <c r="I403" s="76"/>
    </row>
    <row r="404" spans="8:9" x14ac:dyDescent="0.25">
      <c r="H404" s="76"/>
      <c r="I404" s="76"/>
    </row>
    <row r="405" spans="8:9" x14ac:dyDescent="0.25">
      <c r="H405" s="76"/>
      <c r="I405" s="76"/>
    </row>
    <row r="406" spans="8:9" x14ac:dyDescent="0.25">
      <c r="H406" s="76"/>
      <c r="I406" s="76"/>
    </row>
    <row r="407" spans="8:9" x14ac:dyDescent="0.25">
      <c r="H407" s="76"/>
      <c r="I407" s="76"/>
    </row>
    <row r="408" spans="8:9" x14ac:dyDescent="0.25">
      <c r="H408" s="76"/>
      <c r="I408" s="76"/>
    </row>
    <row r="409" spans="8:9" x14ac:dyDescent="0.25">
      <c r="H409" s="76"/>
      <c r="I409" s="76"/>
    </row>
    <row r="410" spans="8:9" x14ac:dyDescent="0.25">
      <c r="H410" s="76"/>
      <c r="I410" s="76"/>
    </row>
    <row r="411" spans="8:9" x14ac:dyDescent="0.25">
      <c r="H411" s="76"/>
      <c r="I411" s="76"/>
    </row>
    <row r="412" spans="8:9" x14ac:dyDescent="0.25">
      <c r="H412" s="76"/>
      <c r="I412" s="76"/>
    </row>
    <row r="413" spans="8:9" x14ac:dyDescent="0.25">
      <c r="H413" s="76"/>
      <c r="I413" s="76"/>
    </row>
    <row r="414" spans="8:9" x14ac:dyDescent="0.25">
      <c r="H414" s="76"/>
      <c r="I414" s="76"/>
    </row>
    <row r="415" spans="8:9" x14ac:dyDescent="0.25">
      <c r="H415" s="76"/>
      <c r="I415" s="76"/>
    </row>
    <row r="416" spans="8:9" x14ac:dyDescent="0.25">
      <c r="H416" s="76"/>
      <c r="I416" s="76"/>
    </row>
    <row r="417" spans="8:9" x14ac:dyDescent="0.25">
      <c r="H417" s="76"/>
      <c r="I417" s="76"/>
    </row>
    <row r="418" spans="8:9" x14ac:dyDescent="0.25">
      <c r="H418" s="76"/>
      <c r="I418" s="76"/>
    </row>
    <row r="419" spans="8:9" x14ac:dyDescent="0.25">
      <c r="H419" s="76"/>
      <c r="I419" s="76"/>
    </row>
    <row r="420" spans="8:9" x14ac:dyDescent="0.25">
      <c r="H420" s="76"/>
      <c r="I420" s="76"/>
    </row>
    <row r="421" spans="8:9" x14ac:dyDescent="0.25">
      <c r="H421" s="76"/>
      <c r="I421" s="76"/>
    </row>
    <row r="422" spans="8:9" x14ac:dyDescent="0.25">
      <c r="H422" s="76"/>
      <c r="I422" s="76"/>
    </row>
    <row r="423" spans="8:9" x14ac:dyDescent="0.25">
      <c r="H423" s="76"/>
      <c r="I423" s="76"/>
    </row>
    <row r="424" spans="8:9" x14ac:dyDescent="0.25">
      <c r="H424" s="76"/>
      <c r="I424" s="76"/>
    </row>
    <row r="425" spans="8:9" x14ac:dyDescent="0.25">
      <c r="H425" s="76"/>
      <c r="I425" s="76"/>
    </row>
    <row r="426" spans="8:9" x14ac:dyDescent="0.25">
      <c r="H426" s="76"/>
      <c r="I426" s="76"/>
    </row>
    <row r="427" spans="8:9" x14ac:dyDescent="0.25">
      <c r="H427" s="76"/>
      <c r="I427" s="76"/>
    </row>
    <row r="428" spans="8:9" x14ac:dyDescent="0.25">
      <c r="H428" s="76"/>
      <c r="I428" s="76"/>
    </row>
    <row r="429" spans="8:9" x14ac:dyDescent="0.25">
      <c r="H429" s="76"/>
      <c r="I429" s="76"/>
    </row>
    <row r="430" spans="8:9" x14ac:dyDescent="0.25">
      <c r="H430" s="76"/>
      <c r="I430" s="76"/>
    </row>
    <row r="431" spans="8:9" x14ac:dyDescent="0.25">
      <c r="H431" s="76"/>
      <c r="I431" s="76"/>
    </row>
    <row r="432" spans="8:9" x14ac:dyDescent="0.25">
      <c r="H432" s="76"/>
      <c r="I432" s="76"/>
    </row>
    <row r="433" spans="8:9" x14ac:dyDescent="0.25">
      <c r="H433" s="76"/>
      <c r="I433" s="76"/>
    </row>
    <row r="434" spans="8:9" x14ac:dyDescent="0.25">
      <c r="H434" s="76"/>
      <c r="I434" s="76"/>
    </row>
    <row r="435" spans="8:9" x14ac:dyDescent="0.25">
      <c r="H435" s="76"/>
      <c r="I435" s="76"/>
    </row>
    <row r="436" spans="8:9" x14ac:dyDescent="0.25">
      <c r="H436" s="76"/>
      <c r="I436" s="76"/>
    </row>
    <row r="437" spans="8:9" x14ac:dyDescent="0.25">
      <c r="H437" s="76"/>
      <c r="I437" s="76"/>
    </row>
    <row r="438" spans="8:9" x14ac:dyDescent="0.25">
      <c r="H438" s="76"/>
      <c r="I438" s="76"/>
    </row>
    <row r="439" spans="8:9" x14ac:dyDescent="0.25">
      <c r="H439" s="76"/>
      <c r="I439" s="76"/>
    </row>
    <row r="440" spans="8:9" x14ac:dyDescent="0.25">
      <c r="H440" s="76"/>
      <c r="I440" s="76"/>
    </row>
    <row r="441" spans="8:9" x14ac:dyDescent="0.25">
      <c r="H441" s="76"/>
      <c r="I441" s="76"/>
    </row>
    <row r="442" spans="8:9" x14ac:dyDescent="0.25">
      <c r="H442" s="76"/>
      <c r="I442" s="76"/>
    </row>
    <row r="443" spans="8:9" x14ac:dyDescent="0.25">
      <c r="H443" s="76"/>
      <c r="I443" s="76"/>
    </row>
    <row r="444" spans="8:9" x14ac:dyDescent="0.25">
      <c r="H444" s="76"/>
      <c r="I444" s="76"/>
    </row>
    <row r="445" spans="8:9" x14ac:dyDescent="0.25">
      <c r="H445" s="76"/>
      <c r="I445" s="76"/>
    </row>
    <row r="446" spans="8:9" x14ac:dyDescent="0.25">
      <c r="H446" s="76"/>
      <c r="I446" s="76"/>
    </row>
    <row r="447" spans="8:9" x14ac:dyDescent="0.25">
      <c r="H447" s="76"/>
      <c r="I447" s="76"/>
    </row>
    <row r="448" spans="8:9" x14ac:dyDescent="0.25">
      <c r="H448" s="76"/>
      <c r="I448" s="76"/>
    </row>
    <row r="449" spans="8:9" x14ac:dyDescent="0.25">
      <c r="H449" s="76"/>
      <c r="I449" s="76"/>
    </row>
    <row r="450" spans="8:9" x14ac:dyDescent="0.25">
      <c r="H450" s="76"/>
      <c r="I450" s="76"/>
    </row>
    <row r="451" spans="8:9" x14ac:dyDescent="0.25">
      <c r="H451" s="76"/>
      <c r="I451" s="76"/>
    </row>
    <row r="452" spans="8:9" x14ac:dyDescent="0.25">
      <c r="H452" s="76"/>
      <c r="I452" s="76"/>
    </row>
    <row r="453" spans="8:9" x14ac:dyDescent="0.25">
      <c r="H453" s="76"/>
      <c r="I453" s="76"/>
    </row>
    <row r="454" spans="8:9" x14ac:dyDescent="0.25">
      <c r="H454" s="76"/>
      <c r="I454" s="76"/>
    </row>
    <row r="455" spans="8:9" x14ac:dyDescent="0.25">
      <c r="H455" s="76"/>
      <c r="I455" s="76"/>
    </row>
    <row r="456" spans="8:9" x14ac:dyDescent="0.25">
      <c r="H456" s="76"/>
      <c r="I456" s="76"/>
    </row>
    <row r="457" spans="8:9" x14ac:dyDescent="0.25">
      <c r="H457" s="76"/>
      <c r="I457" s="76"/>
    </row>
    <row r="458" spans="8:9" x14ac:dyDescent="0.25">
      <c r="H458" s="76"/>
      <c r="I458" s="76"/>
    </row>
    <row r="459" spans="8:9" x14ac:dyDescent="0.25">
      <c r="H459" s="76"/>
      <c r="I459" s="76"/>
    </row>
    <row r="460" spans="8:9" x14ac:dyDescent="0.25">
      <c r="H460" s="76"/>
      <c r="I460" s="76"/>
    </row>
    <row r="461" spans="8:9" x14ac:dyDescent="0.25">
      <c r="H461" s="76"/>
      <c r="I461" s="76"/>
    </row>
    <row r="462" spans="8:9" x14ac:dyDescent="0.25">
      <c r="H462" s="76"/>
      <c r="I462" s="76"/>
    </row>
    <row r="463" spans="8:9" x14ac:dyDescent="0.25">
      <c r="H463" s="76"/>
      <c r="I463" s="76"/>
    </row>
    <row r="464" spans="8:9" x14ac:dyDescent="0.25">
      <c r="H464" s="76"/>
      <c r="I464" s="76"/>
    </row>
    <row r="465" spans="8:9" x14ac:dyDescent="0.25">
      <c r="H465" s="76"/>
      <c r="I465" s="76"/>
    </row>
    <row r="466" spans="8:9" x14ac:dyDescent="0.25">
      <c r="H466" s="76"/>
      <c r="I466" s="76"/>
    </row>
    <row r="467" spans="8:9" x14ac:dyDescent="0.25">
      <c r="H467" s="76"/>
      <c r="I467" s="76"/>
    </row>
    <row r="468" spans="8:9" x14ac:dyDescent="0.25">
      <c r="H468" s="76"/>
      <c r="I468" s="76"/>
    </row>
    <row r="469" spans="8:9" x14ac:dyDescent="0.25">
      <c r="H469" s="76"/>
      <c r="I469" s="76"/>
    </row>
    <row r="470" spans="8:9" x14ac:dyDescent="0.25">
      <c r="H470" s="76"/>
      <c r="I470" s="76"/>
    </row>
    <row r="471" spans="8:9" x14ac:dyDescent="0.25">
      <c r="H471" s="76"/>
      <c r="I471" s="76"/>
    </row>
    <row r="472" spans="8:9" x14ac:dyDescent="0.25">
      <c r="H472" s="76"/>
      <c r="I472" s="76"/>
    </row>
    <row r="473" spans="8:9" x14ac:dyDescent="0.25">
      <c r="H473" s="76"/>
      <c r="I473" s="76"/>
    </row>
    <row r="474" spans="8:9" x14ac:dyDescent="0.25">
      <c r="H474" s="76"/>
      <c r="I474" s="76"/>
    </row>
    <row r="475" spans="8:9" x14ac:dyDescent="0.25">
      <c r="H475" s="76"/>
      <c r="I475" s="76"/>
    </row>
    <row r="476" spans="8:9" x14ac:dyDescent="0.25">
      <c r="H476" s="76"/>
      <c r="I476" s="76"/>
    </row>
    <row r="477" spans="8:9" x14ac:dyDescent="0.25">
      <c r="H477" s="76"/>
      <c r="I477" s="76"/>
    </row>
    <row r="478" spans="8:9" x14ac:dyDescent="0.25">
      <c r="H478" s="76"/>
      <c r="I478" s="76"/>
    </row>
    <row r="479" spans="8:9" x14ac:dyDescent="0.25">
      <c r="H479" s="76"/>
      <c r="I479" s="76"/>
    </row>
    <row r="480" spans="8:9" x14ac:dyDescent="0.25">
      <c r="H480" s="76"/>
      <c r="I480" s="76"/>
    </row>
    <row r="481" spans="8:9" x14ac:dyDescent="0.25">
      <c r="H481" s="76"/>
      <c r="I481" s="76"/>
    </row>
    <row r="482" spans="8:9" x14ac:dyDescent="0.25">
      <c r="H482" s="76"/>
      <c r="I482" s="76"/>
    </row>
    <row r="483" spans="8:9" x14ac:dyDescent="0.25">
      <c r="H483" s="76"/>
      <c r="I483" s="76"/>
    </row>
    <row r="484" spans="8:9" x14ac:dyDescent="0.25">
      <c r="H484" s="76"/>
      <c r="I484" s="76"/>
    </row>
    <row r="485" spans="8:9" x14ac:dyDescent="0.25">
      <c r="H485" s="76"/>
      <c r="I485" s="76"/>
    </row>
    <row r="486" spans="8:9" x14ac:dyDescent="0.25">
      <c r="H486" s="76"/>
      <c r="I486" s="76"/>
    </row>
    <row r="487" spans="8:9" x14ac:dyDescent="0.25">
      <c r="H487" s="76"/>
      <c r="I487" s="76"/>
    </row>
    <row r="488" spans="8:9" x14ac:dyDescent="0.25">
      <c r="H488" s="76"/>
      <c r="I488" s="76"/>
    </row>
    <row r="489" spans="8:9" x14ac:dyDescent="0.25">
      <c r="H489" s="76"/>
      <c r="I489" s="76"/>
    </row>
    <row r="490" spans="8:9" x14ac:dyDescent="0.25">
      <c r="H490" s="76"/>
      <c r="I490" s="76"/>
    </row>
    <row r="491" spans="8:9" x14ac:dyDescent="0.25">
      <c r="H491" s="76"/>
      <c r="I491" s="76"/>
    </row>
    <row r="492" spans="8:9" x14ac:dyDescent="0.25">
      <c r="H492" s="76"/>
      <c r="I492" s="76"/>
    </row>
    <row r="493" spans="8:9" x14ac:dyDescent="0.25">
      <c r="H493" s="76"/>
      <c r="I493" s="76"/>
    </row>
    <row r="494" spans="8:9" x14ac:dyDescent="0.25">
      <c r="H494" s="76"/>
      <c r="I494" s="76"/>
    </row>
    <row r="495" spans="8:9" x14ac:dyDescent="0.25">
      <c r="H495" s="76"/>
      <c r="I495" s="76"/>
    </row>
    <row r="496" spans="8:9" x14ac:dyDescent="0.25">
      <c r="H496" s="76"/>
      <c r="I496" s="76"/>
    </row>
    <row r="497" spans="8:9" x14ac:dyDescent="0.25">
      <c r="H497" s="76"/>
      <c r="I497" s="76"/>
    </row>
    <row r="498" spans="8:9" x14ac:dyDescent="0.25">
      <c r="H498" s="76"/>
      <c r="I498" s="76"/>
    </row>
  </sheetData>
  <autoFilter ref="B6:Q62" xr:uid="{00000000-0009-0000-0000-00000D000000}"/>
  <dataValidations count="5">
    <dataValidation type="list" allowBlank="1" showInputMessage="1" showErrorMessage="1" errorTitle="Invalid Attribute Type" error="Please select an attribute type from the dropdown list." sqref="M4:N4 E4:K4 P4" xr:uid="{00000000-0002-0000-0D00-000000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." sqref="Q4 O4" xr:uid="{00000000-0002-0000-0D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D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" xr:uid="{00000000-0002-0000-0D00-000003000000}">
      <formula1>"text, double, short, calculation, compatibility rule, string expression, boolean, description, pointer,pointer-merge"</formula1>
    </dataValidation>
    <dataValidation type="list" allowBlank="1" showInputMessage="1" showErrorMessage="1" errorTitle="Invalid Attribute Type" error="Please select an attribute type from the dropdown list." sqref="L4" xr:uid="{00000000-0002-0000-0D00-000004000000}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N764"/>
  <sheetViews>
    <sheetView tabSelected="1" topLeftCell="A621" workbookViewId="0">
      <selection activeCell="E684" sqref="E684"/>
    </sheetView>
  </sheetViews>
  <sheetFormatPr defaultColWidth="9.109375" defaultRowHeight="13.2" outlineLevelRow="1" x14ac:dyDescent="0.25"/>
  <cols>
    <col min="1" max="1" width="23.33203125" style="22" customWidth="1"/>
    <col min="2" max="2" width="6" style="123" bestFit="1" customWidth="1"/>
    <col min="3" max="3" width="26.44140625" style="123" customWidth="1"/>
    <col min="4" max="4" width="5" style="123" bestFit="1" customWidth="1"/>
    <col min="5" max="5" width="20.88671875" style="123" bestFit="1" customWidth="1"/>
    <col min="6" max="6" width="29.44140625" style="123" bestFit="1" customWidth="1"/>
    <col min="7" max="7" width="13.6640625" style="123" customWidth="1"/>
    <col min="8" max="8" width="59.44140625" style="123" customWidth="1"/>
    <col min="9" max="9" width="60.6640625" style="123" customWidth="1"/>
    <col min="10" max="10" width="19.88671875" style="123" customWidth="1"/>
    <col min="11" max="11" width="39.109375" style="123" customWidth="1"/>
    <col min="12" max="12" width="28.109375" style="123" customWidth="1"/>
    <col min="13" max="13" width="48.33203125" style="123" customWidth="1"/>
    <col min="14" max="14" width="10" style="123" bestFit="1" customWidth="1"/>
    <col min="15" max="15" width="27.33203125" style="123" customWidth="1"/>
    <col min="16" max="16" width="18.109375" style="123" bestFit="1" customWidth="1"/>
  </cols>
  <sheetData>
    <row r="1" spans="1:23" s="30" customFormat="1" ht="13.5" customHeight="1" thickBot="1" x14ac:dyDescent="0.3">
      <c r="A1" s="68" t="s">
        <v>229</v>
      </c>
      <c r="B1" s="82" t="s">
        <v>6642</v>
      </c>
      <c r="C1" s="62"/>
      <c r="D1" s="62"/>
      <c r="E1" s="62"/>
      <c r="F1" s="62"/>
      <c r="G1" s="62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U1" s="30" t="s">
        <v>3241</v>
      </c>
      <c r="W1" s="30" t="s">
        <v>231</v>
      </c>
    </row>
    <row r="2" spans="1:23" ht="13.5" customHeight="1" outlineLevel="1" thickTop="1" x14ac:dyDescent="0.25">
      <c r="A2" s="70" t="s">
        <v>5568</v>
      </c>
      <c r="B2" s="20"/>
      <c r="C2" s="20" t="str">
        <f>IF($A$6="Full Data", "ID", "")</f>
        <v>ID</v>
      </c>
      <c r="D2" s="20"/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 "ImpellerMaterial", "")</f>
        <v>ImpellerMaterial</v>
      </c>
      <c r="J2" s="20" t="str">
        <f>IF($A$6="Full Data", "PacoMatlCode", "")</f>
        <v>PacoMatlCode</v>
      </c>
      <c r="K2" s="20" t="str">
        <f>IF($A$6="Full Data", "CapScrewandWasher", "")</f>
        <v>CapScrewandWasher</v>
      </c>
      <c r="L2" s="20" t="str">
        <f>IF($A$6="Full Data", "ImpellerKey", "")</f>
        <v>ImpellerKey</v>
      </c>
      <c r="M2" s="20" t="str">
        <f>IF($A$6="Full Data", "Coating", "")</f>
        <v>Coating</v>
      </c>
      <c r="N2" s="20" t="str">
        <f>IF($A$6="Full Data", "BOM", "")</f>
        <v>BOM</v>
      </c>
      <c r="O2" s="20"/>
      <c r="P2" s="20" t="s">
        <v>236</v>
      </c>
      <c r="Q2" s="39" t="str">
        <f>IF($A$6="Full Data", "LeadtimeID", "")</f>
        <v>LeadtimeID</v>
      </c>
      <c r="R2" s="54"/>
    </row>
    <row r="3" spans="1:23" outlineLevel="1" x14ac:dyDescent="0.25">
      <c r="A3" s="70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/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54"/>
      <c r="Q3" s="25"/>
      <c r="R3" s="54"/>
    </row>
    <row r="4" spans="1:23" s="31" customFormat="1" outlineLevel="1" x14ac:dyDescent="0.25">
      <c r="A4" s="71" t="s">
        <v>241</v>
      </c>
      <c r="B4" s="72"/>
      <c r="C4" s="72" t="str">
        <f>IF($A$6="Full Data", "pointer-merge", "")</f>
        <v>pointer-merge</v>
      </c>
      <c r="D4" s="72"/>
      <c r="E4" s="72" t="str">
        <f>IF($A$6="Quick Price", "pointer", "")</f>
        <v/>
      </c>
      <c r="F4" s="72" t="s">
        <v>243</v>
      </c>
      <c r="G4" s="72" t="s">
        <v>243</v>
      </c>
      <c r="H4" s="72" t="s">
        <v>244</v>
      </c>
      <c r="I4" s="72" t="str">
        <f t="shared" ref="I4:N4" si="0">IF($A$6="Full Data", "text", "")</f>
        <v>text</v>
      </c>
      <c r="J4" s="72" t="str">
        <f t="shared" si="0"/>
        <v>text</v>
      </c>
      <c r="K4" s="72" t="str">
        <f t="shared" si="0"/>
        <v>text</v>
      </c>
      <c r="L4" s="72" t="str">
        <f t="shared" si="0"/>
        <v>text</v>
      </c>
      <c r="M4" s="72" t="str">
        <f t="shared" si="0"/>
        <v>text</v>
      </c>
      <c r="N4" s="72" t="str">
        <f t="shared" si="0"/>
        <v>text</v>
      </c>
      <c r="O4" s="72"/>
      <c r="P4" s="72" t="s">
        <v>244</v>
      </c>
      <c r="Q4" s="72" t="str">
        <f>IF($A$6="Full Data", "pointer", "")</f>
        <v>pointer</v>
      </c>
      <c r="R4" s="55"/>
      <c r="S4" s="55" t="s">
        <v>246</v>
      </c>
    </row>
    <row r="5" spans="1:23" s="30" customFormat="1" ht="13.5" customHeight="1" outlineLevel="1" thickBot="1" x14ac:dyDescent="0.3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56"/>
      <c r="Q5" s="21"/>
      <c r="R5" s="56"/>
    </row>
    <row r="6" spans="1:23" ht="13.5" customHeight="1" thickTop="1" x14ac:dyDescent="0.25">
      <c r="A6" s="132" t="s">
        <v>760</v>
      </c>
      <c r="B6" s="132" t="s">
        <v>761</v>
      </c>
      <c r="C6" s="132" t="s">
        <v>233</v>
      </c>
      <c r="D6" s="132" t="s">
        <v>5569</v>
      </c>
      <c r="E6" s="132" t="s">
        <v>5570</v>
      </c>
      <c r="F6" s="132" t="s">
        <v>234</v>
      </c>
      <c r="G6" s="132" t="s">
        <v>1</v>
      </c>
      <c r="H6" s="132" t="s">
        <v>763</v>
      </c>
      <c r="I6" s="132" t="s">
        <v>1403</v>
      </c>
      <c r="J6" s="132" t="s">
        <v>2046</v>
      </c>
      <c r="K6" s="132" t="s">
        <v>5571</v>
      </c>
      <c r="L6" s="132" t="s">
        <v>5572</v>
      </c>
      <c r="M6" s="132" t="s">
        <v>1528</v>
      </c>
      <c r="N6" s="132" t="s">
        <v>768</v>
      </c>
      <c r="O6" s="133" t="s">
        <v>28</v>
      </c>
      <c r="P6" s="132" t="s">
        <v>248</v>
      </c>
      <c r="Q6" s="132" t="s">
        <v>237</v>
      </c>
      <c r="R6" s="133" t="s">
        <v>769</v>
      </c>
      <c r="S6" s="132" t="s">
        <v>5573</v>
      </c>
      <c r="T6" s="132" t="s">
        <v>5574</v>
      </c>
      <c r="U6" s="132" t="s">
        <v>5575</v>
      </c>
      <c r="V6" s="132" t="s">
        <v>5576</v>
      </c>
      <c r="W6" s="132" t="s">
        <v>5577</v>
      </c>
    </row>
    <row r="7" spans="1:23" x14ac:dyDescent="0.25">
      <c r="A7" s="74" t="s">
        <v>251</v>
      </c>
      <c r="B7" t="s">
        <v>5564</v>
      </c>
      <c r="C7" t="s">
        <v>5578</v>
      </c>
      <c r="D7">
        <v>1000</v>
      </c>
      <c r="E7"/>
      <c r="F7" t="s">
        <v>1704</v>
      </c>
      <c r="G7" s="2" t="s">
        <v>398</v>
      </c>
      <c r="H7" s="2" t="s">
        <v>5579</v>
      </c>
      <c r="I7" s="4" t="s">
        <v>5580</v>
      </c>
      <c r="J7" s="4" t="s">
        <v>5581</v>
      </c>
      <c r="K7" s="4" t="s">
        <v>5582</v>
      </c>
      <c r="L7" s="4" t="s">
        <v>5583</v>
      </c>
      <c r="M7" s="4" t="s">
        <v>811</v>
      </c>
      <c r="N7" s="76" t="s">
        <v>799</v>
      </c>
      <c r="O7" s="4"/>
      <c r="P7" s="4" t="s">
        <v>5584</v>
      </c>
      <c r="Q7" t="s">
        <v>801</v>
      </c>
    </row>
    <row r="8" spans="1:23" x14ac:dyDescent="0.25">
      <c r="A8"/>
      <c r="B8" t="s">
        <v>5564</v>
      </c>
      <c r="C8" t="s">
        <v>5585</v>
      </c>
      <c r="D8">
        <v>1001</v>
      </c>
      <c r="E8"/>
      <c r="F8" t="s">
        <v>741</v>
      </c>
      <c r="G8" s="2" t="s">
        <v>735</v>
      </c>
      <c r="H8" s="2" t="s">
        <v>5579</v>
      </c>
      <c r="I8" s="4" t="s">
        <v>5580</v>
      </c>
      <c r="J8" s="4" t="s">
        <v>5581</v>
      </c>
      <c r="K8" s="4" t="s">
        <v>5582</v>
      </c>
      <c r="L8" s="4" t="s">
        <v>5583</v>
      </c>
      <c r="M8" s="4" t="s">
        <v>811</v>
      </c>
      <c r="N8" s="76" t="s">
        <v>799</v>
      </c>
      <c r="O8" s="4"/>
      <c r="P8" s="4" t="s">
        <v>5586</v>
      </c>
      <c r="Q8" t="s">
        <v>801</v>
      </c>
    </row>
    <row r="9" spans="1:23" x14ac:dyDescent="0.25">
      <c r="A9"/>
      <c r="B9" t="s">
        <v>5564</v>
      </c>
      <c r="C9" t="s">
        <v>5587</v>
      </c>
      <c r="D9">
        <v>1002</v>
      </c>
      <c r="E9"/>
      <c r="F9" t="s">
        <v>746</v>
      </c>
      <c r="G9" s="2" t="s">
        <v>748</v>
      </c>
      <c r="H9" s="2" t="s">
        <v>5579</v>
      </c>
      <c r="I9" s="4" t="s">
        <v>5580</v>
      </c>
      <c r="J9" s="4" t="s">
        <v>5581</v>
      </c>
      <c r="K9" s="4" t="s">
        <v>5582</v>
      </c>
      <c r="L9" s="4" t="s">
        <v>5583</v>
      </c>
      <c r="M9" s="4" t="s">
        <v>811</v>
      </c>
      <c r="N9" s="76" t="s">
        <v>799</v>
      </c>
      <c r="O9" s="4"/>
      <c r="P9" s="4" t="s">
        <v>5588</v>
      </c>
      <c r="Q9" t="s">
        <v>801</v>
      </c>
    </row>
    <row r="10" spans="1:23" x14ac:dyDescent="0.25">
      <c r="A10"/>
      <c r="B10" t="s">
        <v>5564</v>
      </c>
      <c r="C10" t="s">
        <v>5589</v>
      </c>
      <c r="D10">
        <v>1003</v>
      </c>
      <c r="E10"/>
      <c r="F10" t="s">
        <v>5590</v>
      </c>
      <c r="G10" s="2" t="s">
        <v>255</v>
      </c>
      <c r="H10" s="2" t="s">
        <v>5579</v>
      </c>
      <c r="I10" s="4" t="s">
        <v>5580</v>
      </c>
      <c r="J10" s="4" t="s">
        <v>5581</v>
      </c>
      <c r="K10" s="4" t="s">
        <v>5591</v>
      </c>
      <c r="L10" s="4" t="s">
        <v>5591</v>
      </c>
      <c r="M10" s="4" t="s">
        <v>811</v>
      </c>
      <c r="N10" s="76" t="s">
        <v>799</v>
      </c>
      <c r="O10" s="4"/>
      <c r="P10" s="4" t="s">
        <v>5592</v>
      </c>
      <c r="Q10" t="s">
        <v>801</v>
      </c>
    </row>
    <row r="11" spans="1:23" x14ac:dyDescent="0.25">
      <c r="A11"/>
      <c r="B11" t="s">
        <v>5564</v>
      </c>
      <c r="C11" t="s">
        <v>5593</v>
      </c>
      <c r="D11">
        <v>1004</v>
      </c>
      <c r="E11"/>
      <c r="F11" t="s">
        <v>5594</v>
      </c>
      <c r="G11" s="2" t="s">
        <v>255</v>
      </c>
      <c r="H11" s="2" t="s">
        <v>5579</v>
      </c>
      <c r="I11" s="4" t="s">
        <v>5580</v>
      </c>
      <c r="J11" s="4" t="s">
        <v>5581</v>
      </c>
      <c r="K11" s="4" t="s">
        <v>5591</v>
      </c>
      <c r="L11" s="4" t="s">
        <v>5591</v>
      </c>
      <c r="M11" s="4" t="s">
        <v>811</v>
      </c>
      <c r="N11" s="76" t="s">
        <v>799</v>
      </c>
      <c r="O11" s="4"/>
      <c r="P11" s="4" t="s">
        <v>5595</v>
      </c>
      <c r="Q11" t="s">
        <v>801</v>
      </c>
    </row>
    <row r="12" spans="1:23" x14ac:dyDescent="0.25">
      <c r="A12"/>
      <c r="B12" t="s">
        <v>5564</v>
      </c>
      <c r="C12" t="s">
        <v>5596</v>
      </c>
      <c r="D12">
        <v>1005</v>
      </c>
      <c r="E12"/>
      <c r="F12" t="s">
        <v>1338</v>
      </c>
      <c r="G12" s="2" t="s">
        <v>255</v>
      </c>
      <c r="H12" s="2" t="s">
        <v>5579</v>
      </c>
      <c r="I12" s="4" t="s">
        <v>5580</v>
      </c>
      <c r="J12" s="4" t="s">
        <v>5581</v>
      </c>
      <c r="K12" s="4" t="s">
        <v>5591</v>
      </c>
      <c r="L12" s="4" t="s">
        <v>5591</v>
      </c>
      <c r="M12" s="4" t="s">
        <v>811</v>
      </c>
      <c r="N12" s="76" t="s">
        <v>799</v>
      </c>
      <c r="O12" s="4"/>
      <c r="P12" s="4" t="s">
        <v>5597</v>
      </c>
      <c r="Q12" t="s">
        <v>801</v>
      </c>
    </row>
    <row r="13" spans="1:23" x14ac:dyDescent="0.25">
      <c r="A13"/>
      <c r="B13" t="s">
        <v>5564</v>
      </c>
      <c r="C13" t="s">
        <v>5598</v>
      </c>
      <c r="D13">
        <v>1006</v>
      </c>
      <c r="E13"/>
      <c r="F13" t="s">
        <v>849</v>
      </c>
      <c r="G13" s="2" t="s">
        <v>259</v>
      </c>
      <c r="H13" s="2" t="s">
        <v>5579</v>
      </c>
      <c r="I13" s="4" t="s">
        <v>5580</v>
      </c>
      <c r="J13" s="4" t="s">
        <v>5581</v>
      </c>
      <c r="K13" s="4" t="s">
        <v>5599</v>
      </c>
      <c r="L13" s="4" t="s">
        <v>5583</v>
      </c>
      <c r="M13" s="4" t="s">
        <v>811</v>
      </c>
      <c r="N13" s="76" t="s">
        <v>799</v>
      </c>
      <c r="O13" s="4"/>
      <c r="P13" s="4" t="s">
        <v>5600</v>
      </c>
      <c r="Q13" t="s">
        <v>801</v>
      </c>
    </row>
    <row r="14" spans="1:23" x14ac:dyDescent="0.25">
      <c r="A14"/>
      <c r="B14" t="s">
        <v>5564</v>
      </c>
      <c r="C14" t="s">
        <v>5601</v>
      </c>
      <c r="D14">
        <v>1007</v>
      </c>
      <c r="E14"/>
      <c r="F14" t="s">
        <v>1338</v>
      </c>
      <c r="G14" s="2" t="s">
        <v>259</v>
      </c>
      <c r="H14" s="2" t="s">
        <v>5579</v>
      </c>
      <c r="I14" s="4" t="s">
        <v>5580</v>
      </c>
      <c r="J14" s="4" t="s">
        <v>5581</v>
      </c>
      <c r="K14" s="4" t="s">
        <v>5599</v>
      </c>
      <c r="L14" s="4" t="s">
        <v>5583</v>
      </c>
      <c r="M14" s="4" t="s">
        <v>811</v>
      </c>
      <c r="N14" s="76" t="s">
        <v>799</v>
      </c>
      <c r="O14" s="4"/>
      <c r="P14" s="4" t="s">
        <v>5602</v>
      </c>
      <c r="Q14" t="s">
        <v>801</v>
      </c>
    </row>
    <row r="15" spans="1:23" x14ac:dyDescent="0.25">
      <c r="A15"/>
      <c r="B15" t="s">
        <v>5564</v>
      </c>
      <c r="C15" t="s">
        <v>5603</v>
      </c>
      <c r="D15">
        <v>1008</v>
      </c>
      <c r="E15"/>
      <c r="F15" t="s">
        <v>898</v>
      </c>
      <c r="G15" s="2" t="s">
        <v>259</v>
      </c>
      <c r="H15" s="2" t="s">
        <v>5579</v>
      </c>
      <c r="I15" s="4" t="s">
        <v>5580</v>
      </c>
      <c r="J15" s="4" t="s">
        <v>5581</v>
      </c>
      <c r="K15" s="4" t="s">
        <v>5599</v>
      </c>
      <c r="L15" s="4" t="s">
        <v>5583</v>
      </c>
      <c r="M15" s="4" t="s">
        <v>811</v>
      </c>
      <c r="N15" s="76" t="s">
        <v>799</v>
      </c>
      <c r="O15" s="4"/>
      <c r="P15" s="4" t="s">
        <v>5604</v>
      </c>
      <c r="Q15" t="s">
        <v>801</v>
      </c>
    </row>
    <row r="16" spans="1:23" x14ac:dyDescent="0.25">
      <c r="A16"/>
      <c r="B16" t="s">
        <v>5564</v>
      </c>
      <c r="C16" t="s">
        <v>5605</v>
      </c>
      <c r="D16">
        <v>105</v>
      </c>
      <c r="E16"/>
      <c r="F16" t="s">
        <v>930</v>
      </c>
      <c r="G16" s="2" t="s">
        <v>259</v>
      </c>
      <c r="H16" s="2" t="s">
        <v>5579</v>
      </c>
      <c r="I16" s="4" t="s">
        <v>5580</v>
      </c>
      <c r="J16" s="4" t="s">
        <v>5581</v>
      </c>
      <c r="K16" s="4" t="s">
        <v>5599</v>
      </c>
      <c r="L16" s="4" t="s">
        <v>5583</v>
      </c>
      <c r="M16" s="4" t="s">
        <v>778</v>
      </c>
      <c r="N16" s="76" t="s">
        <v>5606</v>
      </c>
      <c r="O16" s="4"/>
      <c r="P16" s="4" t="s">
        <v>5607</v>
      </c>
      <c r="Q16" t="s">
        <v>782</v>
      </c>
      <c r="R16">
        <v>0</v>
      </c>
    </row>
    <row r="17" spans="1:18" x14ac:dyDescent="0.25">
      <c r="A17"/>
      <c r="B17" t="s">
        <v>5564</v>
      </c>
      <c r="C17" t="s">
        <v>5608</v>
      </c>
      <c r="D17">
        <v>11</v>
      </c>
      <c r="E17"/>
      <c r="F17" t="s">
        <v>771</v>
      </c>
      <c r="G17" s="2" t="s">
        <v>259</v>
      </c>
      <c r="H17" s="2" t="s">
        <v>5579</v>
      </c>
      <c r="I17" s="4" t="s">
        <v>5580</v>
      </c>
      <c r="J17" s="4" t="s">
        <v>5581</v>
      </c>
      <c r="K17" s="4" t="s">
        <v>5599</v>
      </c>
      <c r="L17" s="4" t="s">
        <v>5583</v>
      </c>
      <c r="M17" s="4" t="s">
        <v>778</v>
      </c>
      <c r="N17" s="76" t="s">
        <v>5609</v>
      </c>
      <c r="O17" s="4"/>
      <c r="P17" s="4" t="s">
        <v>5610</v>
      </c>
      <c r="Q17" t="s">
        <v>782</v>
      </c>
      <c r="R17">
        <v>0</v>
      </c>
    </row>
    <row r="18" spans="1:18" x14ac:dyDescent="0.25">
      <c r="A18"/>
      <c r="B18" t="s">
        <v>5564</v>
      </c>
      <c r="C18" t="s">
        <v>5611</v>
      </c>
      <c r="D18">
        <v>112</v>
      </c>
      <c r="E18"/>
      <c r="F18" t="s">
        <v>930</v>
      </c>
      <c r="G18" s="2" t="s">
        <v>286</v>
      </c>
      <c r="H18" s="2" t="s">
        <v>5579</v>
      </c>
      <c r="I18" s="4" t="s">
        <v>5580</v>
      </c>
      <c r="J18" s="4" t="s">
        <v>5581</v>
      </c>
      <c r="K18" s="4" t="s">
        <v>5599</v>
      </c>
      <c r="L18" s="4" t="s">
        <v>5583</v>
      </c>
      <c r="M18" s="4" t="s">
        <v>778</v>
      </c>
      <c r="N18" s="76" t="s">
        <v>5612</v>
      </c>
      <c r="O18" s="4"/>
      <c r="P18" s="4" t="s">
        <v>5613</v>
      </c>
      <c r="Q18" t="s">
        <v>782</v>
      </c>
      <c r="R18">
        <v>0</v>
      </c>
    </row>
    <row r="19" spans="1:18" x14ac:dyDescent="0.25">
      <c r="A19"/>
      <c r="B19" t="s">
        <v>5564</v>
      </c>
      <c r="C19" t="s">
        <v>5614</v>
      </c>
      <c r="D19">
        <v>1132</v>
      </c>
      <c r="E19"/>
      <c r="F19" t="s">
        <v>5615</v>
      </c>
      <c r="G19" s="2" t="s">
        <v>255</v>
      </c>
      <c r="H19" s="2" t="s">
        <v>5616</v>
      </c>
      <c r="I19" s="4" t="s">
        <v>5617</v>
      </c>
      <c r="J19" s="4" t="s">
        <v>5618</v>
      </c>
      <c r="K19" s="4" t="s">
        <v>5591</v>
      </c>
      <c r="L19" s="4" t="s">
        <v>5591</v>
      </c>
      <c r="M19" s="4" t="s">
        <v>798</v>
      </c>
      <c r="N19" s="76" t="s">
        <v>5619</v>
      </c>
      <c r="O19" s="4"/>
      <c r="P19" s="4" t="s">
        <v>5620</v>
      </c>
      <c r="Q19" t="s">
        <v>801</v>
      </c>
    </row>
    <row r="20" spans="1:18" x14ac:dyDescent="0.25">
      <c r="A20"/>
      <c r="B20" t="s">
        <v>5564</v>
      </c>
      <c r="C20" t="s">
        <v>5621</v>
      </c>
      <c r="D20">
        <v>1134</v>
      </c>
      <c r="E20"/>
      <c r="F20" t="s">
        <v>5622</v>
      </c>
      <c r="G20" s="2" t="s">
        <v>255</v>
      </c>
      <c r="H20" s="2" t="s">
        <v>5616</v>
      </c>
      <c r="I20" s="4" t="s">
        <v>5617</v>
      </c>
      <c r="J20" s="4" t="s">
        <v>5618</v>
      </c>
      <c r="K20" s="4" t="s">
        <v>5591</v>
      </c>
      <c r="L20" s="4" t="s">
        <v>5591</v>
      </c>
      <c r="M20" s="4" t="s">
        <v>798</v>
      </c>
      <c r="N20" s="76" t="s">
        <v>799</v>
      </c>
      <c r="O20" s="4"/>
      <c r="P20" s="4" t="s">
        <v>5623</v>
      </c>
      <c r="Q20" t="s">
        <v>801</v>
      </c>
    </row>
    <row r="21" spans="1:18" x14ac:dyDescent="0.25">
      <c r="A21"/>
      <c r="B21" t="s">
        <v>5564</v>
      </c>
      <c r="C21" t="s">
        <v>5627</v>
      </c>
      <c r="D21">
        <v>1137</v>
      </c>
      <c r="E21"/>
      <c r="F21" t="s">
        <v>849</v>
      </c>
      <c r="G21" s="2" t="s">
        <v>255</v>
      </c>
      <c r="H21" s="2" t="s">
        <v>5616</v>
      </c>
      <c r="I21" s="4" t="s">
        <v>5617</v>
      </c>
      <c r="J21" s="4" t="s">
        <v>5618</v>
      </c>
      <c r="K21" s="4" t="s">
        <v>5591</v>
      </c>
      <c r="L21" s="4" t="s">
        <v>5591</v>
      </c>
      <c r="M21" s="4" t="s">
        <v>798</v>
      </c>
      <c r="N21" s="76" t="s">
        <v>799</v>
      </c>
      <c r="O21" s="4"/>
      <c r="P21" s="4" t="s">
        <v>5628</v>
      </c>
      <c r="Q21" t="s">
        <v>801</v>
      </c>
    </row>
    <row r="22" spans="1:18" x14ac:dyDescent="0.25">
      <c r="A22"/>
      <c r="B22" t="s">
        <v>5564</v>
      </c>
      <c r="C22" t="s">
        <v>5629</v>
      </c>
      <c r="D22">
        <v>1138</v>
      </c>
      <c r="E22"/>
      <c r="F22" t="s">
        <v>865</v>
      </c>
      <c r="G22" s="2" t="s">
        <v>259</v>
      </c>
      <c r="H22" s="2" t="s">
        <v>5616</v>
      </c>
      <c r="I22" s="4" t="s">
        <v>5617</v>
      </c>
      <c r="J22" s="4" t="s">
        <v>5618</v>
      </c>
      <c r="K22" s="4" t="s">
        <v>5599</v>
      </c>
      <c r="L22" s="4" t="s">
        <v>5630</v>
      </c>
      <c r="M22" s="4" t="s">
        <v>798</v>
      </c>
      <c r="N22" s="76" t="s">
        <v>5631</v>
      </c>
      <c r="O22" s="4"/>
      <c r="P22" s="4" t="s">
        <v>5632</v>
      </c>
      <c r="Q22" t="s">
        <v>801</v>
      </c>
    </row>
    <row r="23" spans="1:18" x14ac:dyDescent="0.25">
      <c r="A23"/>
      <c r="B23" t="s">
        <v>5564</v>
      </c>
      <c r="C23" t="s">
        <v>5633</v>
      </c>
      <c r="D23">
        <v>1139</v>
      </c>
      <c r="E23"/>
      <c r="F23" t="s">
        <v>1559</v>
      </c>
      <c r="G23" s="2" t="s">
        <v>259</v>
      </c>
      <c r="H23" s="2" t="s">
        <v>5616</v>
      </c>
      <c r="I23" s="4" t="s">
        <v>5617</v>
      </c>
      <c r="J23" s="4" t="s">
        <v>5618</v>
      </c>
      <c r="K23" s="4" t="s">
        <v>5599</v>
      </c>
      <c r="L23" s="4" t="s">
        <v>5630</v>
      </c>
      <c r="M23" s="4" t="s">
        <v>798</v>
      </c>
      <c r="N23" s="76" t="s">
        <v>5634</v>
      </c>
      <c r="O23" s="4"/>
      <c r="P23" s="4" t="s">
        <v>5635</v>
      </c>
      <c r="Q23" t="s">
        <v>801</v>
      </c>
    </row>
    <row r="24" spans="1:18" x14ac:dyDescent="0.25">
      <c r="A24"/>
      <c r="B24" t="s">
        <v>5564</v>
      </c>
      <c r="C24" t="s">
        <v>5639</v>
      </c>
      <c r="D24">
        <v>1141</v>
      </c>
      <c r="E24"/>
      <c r="F24" t="s">
        <v>1565</v>
      </c>
      <c r="G24" s="2" t="s">
        <v>259</v>
      </c>
      <c r="H24" s="2" t="s">
        <v>5616</v>
      </c>
      <c r="I24" s="4" t="s">
        <v>5617</v>
      </c>
      <c r="J24" s="4" t="s">
        <v>5618</v>
      </c>
      <c r="K24" s="4" t="s">
        <v>5599</v>
      </c>
      <c r="L24" s="4" t="s">
        <v>5630</v>
      </c>
      <c r="M24" s="4" t="s">
        <v>798</v>
      </c>
      <c r="N24" s="76" t="s">
        <v>5640</v>
      </c>
      <c r="O24" s="4"/>
      <c r="P24" s="4" t="s">
        <v>5641</v>
      </c>
      <c r="Q24" t="s">
        <v>801</v>
      </c>
    </row>
    <row r="25" spans="1:18" x14ac:dyDescent="0.25">
      <c r="A25"/>
      <c r="B25" t="s">
        <v>5564</v>
      </c>
      <c r="C25" t="s">
        <v>5642</v>
      </c>
      <c r="D25">
        <v>1142</v>
      </c>
      <c r="E25"/>
      <c r="F25" t="s">
        <v>1565</v>
      </c>
      <c r="G25" s="2" t="s">
        <v>286</v>
      </c>
      <c r="H25" s="2" t="s">
        <v>5616</v>
      </c>
      <c r="I25" s="4" t="s">
        <v>5617</v>
      </c>
      <c r="J25" s="4" t="s">
        <v>5618</v>
      </c>
      <c r="K25" s="4" t="s">
        <v>5599</v>
      </c>
      <c r="L25" s="4" t="s">
        <v>5630</v>
      </c>
      <c r="M25" s="4" t="s">
        <v>798</v>
      </c>
      <c r="N25" s="76" t="s">
        <v>5643</v>
      </c>
      <c r="O25" s="4"/>
      <c r="P25" s="4" t="s">
        <v>5644</v>
      </c>
      <c r="Q25" t="s">
        <v>801</v>
      </c>
    </row>
    <row r="26" spans="1:18" x14ac:dyDescent="0.25">
      <c r="A26"/>
      <c r="B26" t="s">
        <v>5564</v>
      </c>
      <c r="C26" t="s">
        <v>5645</v>
      </c>
      <c r="D26">
        <v>1143</v>
      </c>
      <c r="E26"/>
      <c r="F26" t="s">
        <v>1569</v>
      </c>
      <c r="G26" s="2" t="s">
        <v>259</v>
      </c>
      <c r="H26" s="2" t="s">
        <v>5616</v>
      </c>
      <c r="I26" s="4" t="s">
        <v>5617</v>
      </c>
      <c r="J26" s="4" t="s">
        <v>5618</v>
      </c>
      <c r="K26" s="4" t="s">
        <v>5599</v>
      </c>
      <c r="L26" s="4" t="s">
        <v>5630</v>
      </c>
      <c r="M26" s="4" t="s">
        <v>798</v>
      </c>
      <c r="N26" s="76" t="s">
        <v>5646</v>
      </c>
      <c r="O26" s="4"/>
      <c r="P26" s="4" t="s">
        <v>5647</v>
      </c>
      <c r="Q26" t="s">
        <v>801</v>
      </c>
    </row>
    <row r="27" spans="1:18" x14ac:dyDescent="0.25">
      <c r="A27"/>
      <c r="B27" t="s">
        <v>5564</v>
      </c>
      <c r="C27" t="s">
        <v>5648</v>
      </c>
      <c r="D27">
        <v>1144</v>
      </c>
      <c r="E27"/>
      <c r="F27" t="s">
        <v>1569</v>
      </c>
      <c r="G27" s="2" t="s">
        <v>286</v>
      </c>
      <c r="H27" s="2" t="s">
        <v>5616</v>
      </c>
      <c r="I27" s="4" t="s">
        <v>5617</v>
      </c>
      <c r="J27" s="4" t="s">
        <v>5618</v>
      </c>
      <c r="K27" s="4" t="s">
        <v>5599</v>
      </c>
      <c r="L27" s="4" t="s">
        <v>5630</v>
      </c>
      <c r="M27" s="4" t="s">
        <v>798</v>
      </c>
      <c r="N27" s="76" t="s">
        <v>5649</v>
      </c>
      <c r="O27" s="4"/>
      <c r="P27" s="4" t="s">
        <v>5650</v>
      </c>
      <c r="Q27" t="s">
        <v>801</v>
      </c>
    </row>
    <row r="28" spans="1:18" x14ac:dyDescent="0.25">
      <c r="A28"/>
      <c r="B28" t="s">
        <v>5564</v>
      </c>
      <c r="C28" t="s">
        <v>5651</v>
      </c>
      <c r="D28">
        <v>1145</v>
      </c>
      <c r="E28"/>
      <c r="F28" t="s">
        <v>898</v>
      </c>
      <c r="G28" s="2" t="s">
        <v>255</v>
      </c>
      <c r="H28" s="2" t="s">
        <v>5616</v>
      </c>
      <c r="I28" s="4" t="s">
        <v>5617</v>
      </c>
      <c r="J28" s="4" t="s">
        <v>5618</v>
      </c>
      <c r="K28" s="4" t="s">
        <v>5591</v>
      </c>
      <c r="L28" s="4" t="s">
        <v>5591</v>
      </c>
      <c r="M28" s="4" t="s">
        <v>798</v>
      </c>
      <c r="N28" s="76" t="s">
        <v>799</v>
      </c>
      <c r="O28" s="4"/>
      <c r="P28" s="4" t="s">
        <v>5652</v>
      </c>
      <c r="Q28" t="s">
        <v>801</v>
      </c>
    </row>
    <row r="29" spans="1:18" x14ac:dyDescent="0.25">
      <c r="A29"/>
      <c r="B29" t="s">
        <v>5564</v>
      </c>
      <c r="C29" t="s">
        <v>5653</v>
      </c>
      <c r="D29">
        <v>1146</v>
      </c>
      <c r="E29"/>
      <c r="F29" t="s">
        <v>913</v>
      </c>
      <c r="G29" s="2" t="s">
        <v>259</v>
      </c>
      <c r="H29" s="2" t="s">
        <v>5616</v>
      </c>
      <c r="I29" s="4" t="s">
        <v>5617</v>
      </c>
      <c r="J29" s="4" t="s">
        <v>5618</v>
      </c>
      <c r="K29" s="4" t="s">
        <v>5599</v>
      </c>
      <c r="L29" s="4" t="s">
        <v>5630</v>
      </c>
      <c r="M29" s="4" t="s">
        <v>798</v>
      </c>
      <c r="N29" s="76" t="s">
        <v>5654</v>
      </c>
      <c r="O29" s="4"/>
      <c r="P29" s="4" t="s">
        <v>5655</v>
      </c>
      <c r="Q29" t="s">
        <v>801</v>
      </c>
    </row>
    <row r="30" spans="1:18" x14ac:dyDescent="0.25">
      <c r="A30"/>
      <c r="B30" t="s">
        <v>5564</v>
      </c>
      <c r="C30" t="s">
        <v>5656</v>
      </c>
      <c r="D30">
        <v>1147</v>
      </c>
      <c r="E30"/>
      <c r="F30" t="s">
        <v>913</v>
      </c>
      <c r="G30" s="2" t="s">
        <v>286</v>
      </c>
      <c r="H30" s="2" t="s">
        <v>5616</v>
      </c>
      <c r="I30" s="4" t="s">
        <v>5617</v>
      </c>
      <c r="J30" s="4" t="s">
        <v>5618</v>
      </c>
      <c r="K30" s="4" t="s">
        <v>5599</v>
      </c>
      <c r="L30" s="4" t="s">
        <v>5630</v>
      </c>
      <c r="M30" s="4" t="s">
        <v>798</v>
      </c>
      <c r="N30" s="76" t="s">
        <v>5657</v>
      </c>
      <c r="O30" s="4"/>
      <c r="P30" s="4" t="s">
        <v>5658</v>
      </c>
      <c r="Q30" t="s">
        <v>801</v>
      </c>
    </row>
    <row r="31" spans="1:18" x14ac:dyDescent="0.25">
      <c r="A31"/>
      <c r="B31" t="s">
        <v>5564</v>
      </c>
      <c r="C31" t="s">
        <v>5659</v>
      </c>
      <c r="D31">
        <v>1148</v>
      </c>
      <c r="E31"/>
      <c r="F31" t="s">
        <v>930</v>
      </c>
      <c r="G31" s="2" t="s">
        <v>259</v>
      </c>
      <c r="H31" s="2" t="s">
        <v>5616</v>
      </c>
      <c r="I31" s="4" t="s">
        <v>5617</v>
      </c>
      <c r="J31" s="4" t="s">
        <v>5618</v>
      </c>
      <c r="K31" s="4" t="s">
        <v>5599</v>
      </c>
      <c r="L31" s="4" t="s">
        <v>5630</v>
      </c>
      <c r="M31" s="4" t="s">
        <v>798</v>
      </c>
      <c r="N31" s="76" t="s">
        <v>5660</v>
      </c>
      <c r="O31" s="4"/>
      <c r="P31" s="4" t="s">
        <v>5661</v>
      </c>
      <c r="Q31" t="s">
        <v>801</v>
      </c>
    </row>
    <row r="32" spans="1:18" x14ac:dyDescent="0.25">
      <c r="A32"/>
      <c r="B32" t="s">
        <v>5564</v>
      </c>
      <c r="C32" t="s">
        <v>5665</v>
      </c>
      <c r="D32">
        <v>1150</v>
      </c>
      <c r="E32"/>
      <c r="F32" t="s">
        <v>945</v>
      </c>
      <c r="G32" s="2" t="s">
        <v>259</v>
      </c>
      <c r="H32" s="2" t="s">
        <v>5616</v>
      </c>
      <c r="I32" s="4" t="s">
        <v>5617</v>
      </c>
      <c r="J32" s="4" t="s">
        <v>5618</v>
      </c>
      <c r="K32" s="4" t="s">
        <v>5599</v>
      </c>
      <c r="L32" s="4" t="s">
        <v>5630</v>
      </c>
      <c r="M32" s="4" t="s">
        <v>798</v>
      </c>
      <c r="N32" s="76" t="s">
        <v>5666</v>
      </c>
      <c r="O32" s="4"/>
      <c r="P32" s="4" t="s">
        <v>5667</v>
      </c>
      <c r="Q32" t="s">
        <v>801</v>
      </c>
    </row>
    <row r="33" spans="1:17" x14ac:dyDescent="0.25">
      <c r="A33"/>
      <c r="B33" t="s">
        <v>5564</v>
      </c>
      <c r="C33" t="s">
        <v>5668</v>
      </c>
      <c r="D33">
        <v>1151</v>
      </c>
      <c r="E33"/>
      <c r="F33" t="s">
        <v>945</v>
      </c>
      <c r="G33" s="2" t="s">
        <v>321</v>
      </c>
      <c r="H33" s="2" t="s">
        <v>5616</v>
      </c>
      <c r="I33" s="4" t="s">
        <v>5617</v>
      </c>
      <c r="J33" s="4" t="s">
        <v>5618</v>
      </c>
      <c r="K33" s="4" t="s">
        <v>5599</v>
      </c>
      <c r="L33" s="4" t="s">
        <v>5630</v>
      </c>
      <c r="M33" s="4" t="s">
        <v>798</v>
      </c>
      <c r="N33" s="76" t="s">
        <v>5669</v>
      </c>
      <c r="O33" s="4"/>
      <c r="P33" s="4" t="s">
        <v>5670</v>
      </c>
      <c r="Q33" t="s">
        <v>801</v>
      </c>
    </row>
    <row r="34" spans="1:17" x14ac:dyDescent="0.25">
      <c r="A34"/>
      <c r="B34" t="s">
        <v>5564</v>
      </c>
      <c r="C34" t="s">
        <v>5671</v>
      </c>
      <c r="D34">
        <v>1153</v>
      </c>
      <c r="E34"/>
      <c r="F34" t="s">
        <v>965</v>
      </c>
      <c r="G34" s="2" t="s">
        <v>286</v>
      </c>
      <c r="H34" s="2" t="s">
        <v>5616</v>
      </c>
      <c r="I34" s="4" t="s">
        <v>5617</v>
      </c>
      <c r="J34" s="4" t="s">
        <v>5618</v>
      </c>
      <c r="K34" s="4" t="s">
        <v>5599</v>
      </c>
      <c r="L34" s="4" t="s">
        <v>5630</v>
      </c>
      <c r="M34" s="4" t="s">
        <v>798</v>
      </c>
      <c r="N34" s="76" t="s">
        <v>5672</v>
      </c>
      <c r="O34" s="4"/>
      <c r="P34" s="4" t="s">
        <v>5673</v>
      </c>
      <c r="Q34" t="s">
        <v>801</v>
      </c>
    </row>
    <row r="35" spans="1:17" x14ac:dyDescent="0.25">
      <c r="A35"/>
      <c r="B35" t="s">
        <v>5564</v>
      </c>
      <c r="C35" t="s">
        <v>5674</v>
      </c>
      <c r="D35">
        <v>1154</v>
      </c>
      <c r="E35"/>
      <c r="F35" t="s">
        <v>983</v>
      </c>
      <c r="G35" s="2" t="s">
        <v>259</v>
      </c>
      <c r="H35" s="2" t="s">
        <v>5616</v>
      </c>
      <c r="I35" s="4" t="s">
        <v>5617</v>
      </c>
      <c r="J35" s="4" t="s">
        <v>5618</v>
      </c>
      <c r="K35" s="4" t="s">
        <v>5599</v>
      </c>
      <c r="L35" s="4" t="s">
        <v>5630</v>
      </c>
      <c r="M35" s="4" t="s">
        <v>798</v>
      </c>
      <c r="N35" s="76" t="s">
        <v>5675</v>
      </c>
      <c r="O35" s="4"/>
      <c r="P35" s="4" t="s">
        <v>5676</v>
      </c>
      <c r="Q35" t="s">
        <v>801</v>
      </c>
    </row>
    <row r="36" spans="1:17" x14ac:dyDescent="0.25">
      <c r="A36"/>
      <c r="B36" t="s">
        <v>5564</v>
      </c>
      <c r="C36" t="s">
        <v>5677</v>
      </c>
      <c r="D36">
        <v>1155</v>
      </c>
      <c r="E36"/>
      <c r="F36" t="s">
        <v>983</v>
      </c>
      <c r="G36" s="2" t="s">
        <v>286</v>
      </c>
      <c r="H36" s="2" t="s">
        <v>5616</v>
      </c>
      <c r="I36" s="4" t="s">
        <v>5617</v>
      </c>
      <c r="J36" s="4" t="s">
        <v>5618</v>
      </c>
      <c r="K36" s="4" t="s">
        <v>5599</v>
      </c>
      <c r="L36" s="4" t="s">
        <v>5630</v>
      </c>
      <c r="M36" s="4" t="s">
        <v>798</v>
      </c>
      <c r="N36" s="76" t="s">
        <v>5678</v>
      </c>
      <c r="O36" s="4"/>
      <c r="P36" s="4" t="s">
        <v>5679</v>
      </c>
      <c r="Q36" t="s">
        <v>801</v>
      </c>
    </row>
    <row r="37" spans="1:17" x14ac:dyDescent="0.25">
      <c r="A37"/>
      <c r="B37" t="s">
        <v>5564</v>
      </c>
      <c r="C37" t="s">
        <v>5680</v>
      </c>
      <c r="D37">
        <v>1156</v>
      </c>
      <c r="E37"/>
      <c r="F37" t="s">
        <v>997</v>
      </c>
      <c r="G37" s="2" t="s">
        <v>259</v>
      </c>
      <c r="H37" s="2" t="s">
        <v>5616</v>
      </c>
      <c r="I37" s="4" t="s">
        <v>5617</v>
      </c>
      <c r="J37" s="4" t="s">
        <v>5618</v>
      </c>
      <c r="K37" s="4" t="s">
        <v>5599</v>
      </c>
      <c r="L37" s="4" t="s">
        <v>5630</v>
      </c>
      <c r="M37" s="4" t="s">
        <v>798</v>
      </c>
      <c r="N37" s="76" t="s">
        <v>5681</v>
      </c>
      <c r="O37" s="4"/>
      <c r="P37" s="4" t="s">
        <v>5682</v>
      </c>
      <c r="Q37" t="s">
        <v>801</v>
      </c>
    </row>
    <row r="38" spans="1:17" x14ac:dyDescent="0.25">
      <c r="A38"/>
      <c r="B38" t="s">
        <v>5564</v>
      </c>
      <c r="C38" t="s">
        <v>5683</v>
      </c>
      <c r="D38">
        <v>1157</v>
      </c>
      <c r="E38"/>
      <c r="F38" t="s">
        <v>997</v>
      </c>
      <c r="G38" s="2" t="s">
        <v>321</v>
      </c>
      <c r="H38" s="2" t="s">
        <v>5616</v>
      </c>
      <c r="I38" s="4" t="s">
        <v>5617</v>
      </c>
      <c r="J38" s="4" t="s">
        <v>5618</v>
      </c>
      <c r="K38" s="4" t="s">
        <v>5599</v>
      </c>
      <c r="L38" s="4" t="s">
        <v>5630</v>
      </c>
      <c r="M38" s="4" t="s">
        <v>798</v>
      </c>
      <c r="N38" s="76" t="s">
        <v>5684</v>
      </c>
      <c r="O38" s="4"/>
      <c r="P38" s="4" t="s">
        <v>5685</v>
      </c>
      <c r="Q38" t="s">
        <v>801</v>
      </c>
    </row>
    <row r="39" spans="1:17" x14ac:dyDescent="0.25">
      <c r="A39"/>
      <c r="B39" t="s">
        <v>5564</v>
      </c>
      <c r="C39" t="s">
        <v>5686</v>
      </c>
      <c r="D39">
        <v>1158</v>
      </c>
      <c r="E39"/>
      <c r="F39" t="s">
        <v>5689</v>
      </c>
      <c r="G39" s="2" t="s">
        <v>259</v>
      </c>
      <c r="H39" s="2" t="s">
        <v>5616</v>
      </c>
      <c r="I39" s="4" t="s">
        <v>5617</v>
      </c>
      <c r="J39" s="4" t="s">
        <v>5618</v>
      </c>
      <c r="K39" s="4" t="s">
        <v>5599</v>
      </c>
      <c r="L39" s="4" t="s">
        <v>5630</v>
      </c>
      <c r="M39" s="4" t="s">
        <v>798</v>
      </c>
      <c r="N39" s="76" t="s">
        <v>799</v>
      </c>
      <c r="O39" s="4"/>
      <c r="P39" s="4" t="s">
        <v>5688</v>
      </c>
      <c r="Q39" t="s">
        <v>801</v>
      </c>
    </row>
    <row r="40" spans="1:17" x14ac:dyDescent="0.25">
      <c r="A40"/>
      <c r="B40" t="s">
        <v>5564</v>
      </c>
      <c r="C40" t="s">
        <v>5686</v>
      </c>
      <c r="D40">
        <v>1158</v>
      </c>
      <c r="E40"/>
      <c r="F40" t="s">
        <v>5687</v>
      </c>
      <c r="G40" s="2" t="s">
        <v>259</v>
      </c>
      <c r="H40" s="2" t="s">
        <v>5616</v>
      </c>
      <c r="I40" s="4" t="s">
        <v>5617</v>
      </c>
      <c r="J40" s="4" t="s">
        <v>5618</v>
      </c>
      <c r="K40" s="4" t="s">
        <v>5599</v>
      </c>
      <c r="L40" s="4" t="s">
        <v>5630</v>
      </c>
      <c r="M40" s="4" t="s">
        <v>798</v>
      </c>
      <c r="N40" s="76" t="s">
        <v>799</v>
      </c>
      <c r="O40" s="4"/>
      <c r="P40" s="4" t="s">
        <v>5688</v>
      </c>
      <c r="Q40" t="s">
        <v>801</v>
      </c>
    </row>
    <row r="41" spans="1:17" x14ac:dyDescent="0.25">
      <c r="A41"/>
      <c r="B41" t="s">
        <v>5564</v>
      </c>
      <c r="C41" t="s">
        <v>5690</v>
      </c>
      <c r="D41">
        <v>1160</v>
      </c>
      <c r="E41"/>
      <c r="F41" t="s">
        <v>1021</v>
      </c>
      <c r="G41" s="2" t="s">
        <v>286</v>
      </c>
      <c r="H41" s="2" t="s">
        <v>5616</v>
      </c>
      <c r="I41" s="4" t="s">
        <v>5617</v>
      </c>
      <c r="J41" s="4" t="s">
        <v>5618</v>
      </c>
      <c r="K41" s="4" t="s">
        <v>5599</v>
      </c>
      <c r="L41" s="4" t="s">
        <v>5630</v>
      </c>
      <c r="M41" s="4" t="s">
        <v>798</v>
      </c>
      <c r="N41" s="76" t="s">
        <v>5691</v>
      </c>
      <c r="O41" s="4"/>
      <c r="P41" s="4" t="s">
        <v>5692</v>
      </c>
      <c r="Q41" t="s">
        <v>801</v>
      </c>
    </row>
    <row r="42" spans="1:17" x14ac:dyDescent="0.25">
      <c r="A42"/>
      <c r="B42" t="s">
        <v>5564</v>
      </c>
      <c r="C42" t="s">
        <v>5693</v>
      </c>
      <c r="D42">
        <v>1161</v>
      </c>
      <c r="E42"/>
      <c r="F42" t="s">
        <v>1035</v>
      </c>
      <c r="G42" s="2" t="s">
        <v>259</v>
      </c>
      <c r="H42" s="2" t="s">
        <v>5616</v>
      </c>
      <c r="I42" s="4" t="s">
        <v>5617</v>
      </c>
      <c r="J42" s="4" t="s">
        <v>5618</v>
      </c>
      <c r="K42" s="4" t="s">
        <v>5599</v>
      </c>
      <c r="L42" s="4" t="s">
        <v>5630</v>
      </c>
      <c r="M42" s="4" t="s">
        <v>798</v>
      </c>
      <c r="N42" s="76" t="s">
        <v>5694</v>
      </c>
      <c r="O42" s="4"/>
      <c r="P42" s="4" t="s">
        <v>5695</v>
      </c>
      <c r="Q42" t="s">
        <v>801</v>
      </c>
    </row>
    <row r="43" spans="1:17" x14ac:dyDescent="0.25">
      <c r="A43"/>
      <c r="B43" t="s">
        <v>5564</v>
      </c>
      <c r="C43" t="s">
        <v>5696</v>
      </c>
      <c r="D43">
        <v>1162</v>
      </c>
      <c r="E43"/>
      <c r="F43" t="s">
        <v>1035</v>
      </c>
      <c r="G43" s="2" t="s">
        <v>321</v>
      </c>
      <c r="H43" s="2" t="s">
        <v>5616</v>
      </c>
      <c r="I43" s="4" t="s">
        <v>5617</v>
      </c>
      <c r="J43" s="4" t="s">
        <v>5618</v>
      </c>
      <c r="K43" s="4" t="s">
        <v>5599</v>
      </c>
      <c r="L43" s="4" t="s">
        <v>5630</v>
      </c>
      <c r="M43" s="4" t="s">
        <v>798</v>
      </c>
      <c r="N43" s="76" t="s">
        <v>5697</v>
      </c>
      <c r="O43" s="4"/>
      <c r="P43" s="4" t="s">
        <v>5698</v>
      </c>
      <c r="Q43" t="s">
        <v>801</v>
      </c>
    </row>
    <row r="44" spans="1:17" x14ac:dyDescent="0.25">
      <c r="A44"/>
      <c r="B44" t="s">
        <v>5564</v>
      </c>
      <c r="C44" t="s">
        <v>5699</v>
      </c>
      <c r="D44">
        <v>1163</v>
      </c>
      <c r="E44"/>
      <c r="F44" t="s">
        <v>1612</v>
      </c>
      <c r="G44" s="2" t="s">
        <v>321</v>
      </c>
      <c r="H44" s="2" t="s">
        <v>5616</v>
      </c>
      <c r="I44" s="4" t="s">
        <v>5617</v>
      </c>
      <c r="J44" s="4" t="s">
        <v>5618</v>
      </c>
      <c r="K44" s="4" t="s">
        <v>5599</v>
      </c>
      <c r="L44" s="4" t="s">
        <v>5630</v>
      </c>
      <c r="M44" s="4" t="s">
        <v>798</v>
      </c>
      <c r="N44" s="76" t="s">
        <v>5700</v>
      </c>
      <c r="O44" s="4"/>
      <c r="P44" s="4" t="s">
        <v>5701</v>
      </c>
      <c r="Q44" t="s">
        <v>801</v>
      </c>
    </row>
    <row r="45" spans="1:17" x14ac:dyDescent="0.25">
      <c r="A45"/>
      <c r="B45" t="s">
        <v>5564</v>
      </c>
      <c r="C45" t="s">
        <v>5702</v>
      </c>
      <c r="D45">
        <v>1164</v>
      </c>
      <c r="E45"/>
      <c r="F45" t="s">
        <v>1616</v>
      </c>
      <c r="G45" s="2" t="s">
        <v>321</v>
      </c>
      <c r="H45" s="2" t="s">
        <v>5616</v>
      </c>
      <c r="I45" s="4" t="s">
        <v>5617</v>
      </c>
      <c r="J45" s="4" t="s">
        <v>5618</v>
      </c>
      <c r="K45" s="4" t="s">
        <v>5599</v>
      </c>
      <c r="L45" s="4" t="s">
        <v>5630</v>
      </c>
      <c r="M45" s="4" t="s">
        <v>798</v>
      </c>
      <c r="N45" s="76" t="s">
        <v>5703</v>
      </c>
      <c r="O45" s="4"/>
      <c r="P45" s="4" t="s">
        <v>5704</v>
      </c>
      <c r="Q45" t="s">
        <v>801</v>
      </c>
    </row>
    <row r="46" spans="1:17" x14ac:dyDescent="0.25">
      <c r="A46"/>
      <c r="B46" t="s">
        <v>5564</v>
      </c>
      <c r="C46" t="s">
        <v>5705</v>
      </c>
      <c r="D46">
        <v>1165</v>
      </c>
      <c r="E46"/>
      <c r="F46" t="s">
        <v>1061</v>
      </c>
      <c r="G46" s="2" t="s">
        <v>321</v>
      </c>
      <c r="H46" s="2" t="s">
        <v>5616</v>
      </c>
      <c r="I46" s="4" t="s">
        <v>5617</v>
      </c>
      <c r="J46" s="4" t="s">
        <v>5618</v>
      </c>
      <c r="K46" s="4" t="s">
        <v>5599</v>
      </c>
      <c r="L46" s="4" t="s">
        <v>5630</v>
      </c>
      <c r="M46" s="4" t="s">
        <v>798</v>
      </c>
      <c r="N46" s="76" t="s">
        <v>5706</v>
      </c>
      <c r="O46" s="4"/>
      <c r="P46" s="4" t="s">
        <v>5707</v>
      </c>
      <c r="Q46" t="s">
        <v>801</v>
      </c>
    </row>
    <row r="47" spans="1:17" x14ac:dyDescent="0.25">
      <c r="A47"/>
      <c r="B47" t="s">
        <v>5564</v>
      </c>
      <c r="C47" t="s">
        <v>5708</v>
      </c>
      <c r="D47">
        <v>1166</v>
      </c>
      <c r="E47"/>
      <c r="F47" t="s">
        <v>1072</v>
      </c>
      <c r="G47" s="2" t="s">
        <v>259</v>
      </c>
      <c r="H47" s="2" t="s">
        <v>5616</v>
      </c>
      <c r="I47" s="4" t="s">
        <v>5617</v>
      </c>
      <c r="J47" s="4" t="s">
        <v>5618</v>
      </c>
      <c r="K47" s="4" t="s">
        <v>5599</v>
      </c>
      <c r="L47" s="4" t="s">
        <v>5630</v>
      </c>
      <c r="M47" s="4" t="s">
        <v>798</v>
      </c>
      <c r="N47" s="76" t="s">
        <v>5709</v>
      </c>
      <c r="O47" s="4"/>
      <c r="P47" s="4" t="s">
        <v>5710</v>
      </c>
      <c r="Q47" t="s">
        <v>801</v>
      </c>
    </row>
    <row r="48" spans="1:17" x14ac:dyDescent="0.25">
      <c r="A48"/>
      <c r="B48" t="s">
        <v>5564</v>
      </c>
      <c r="C48" t="s">
        <v>5714</v>
      </c>
      <c r="D48">
        <v>1168</v>
      </c>
      <c r="E48"/>
      <c r="F48" t="s">
        <v>5715</v>
      </c>
      <c r="G48" s="2" t="s">
        <v>259</v>
      </c>
      <c r="H48" s="2" t="s">
        <v>5616</v>
      </c>
      <c r="I48" s="4" t="s">
        <v>5617</v>
      </c>
      <c r="J48" s="4" t="s">
        <v>5618</v>
      </c>
      <c r="K48" s="4" t="s">
        <v>5599</v>
      </c>
      <c r="L48" s="4" t="s">
        <v>5630</v>
      </c>
      <c r="M48" s="4" t="s">
        <v>798</v>
      </c>
      <c r="N48" s="76" t="s">
        <v>5716</v>
      </c>
      <c r="O48" s="4"/>
      <c r="P48" s="4" t="s">
        <v>5717</v>
      </c>
      <c r="Q48" t="s">
        <v>801</v>
      </c>
    </row>
    <row r="49" spans="1:18" x14ac:dyDescent="0.25">
      <c r="A49"/>
      <c r="B49" t="s">
        <v>5564</v>
      </c>
      <c r="C49" t="s">
        <v>5718</v>
      </c>
      <c r="D49">
        <v>1169</v>
      </c>
      <c r="E49"/>
      <c r="F49" t="s">
        <v>5715</v>
      </c>
      <c r="G49" s="2" t="s">
        <v>286</v>
      </c>
      <c r="H49" s="2" t="s">
        <v>5616</v>
      </c>
      <c r="I49" s="4" t="s">
        <v>5617</v>
      </c>
      <c r="J49" s="4" t="s">
        <v>5618</v>
      </c>
      <c r="K49" s="4" t="s">
        <v>5599</v>
      </c>
      <c r="L49" s="4" t="s">
        <v>5630</v>
      </c>
      <c r="M49" s="4" t="s">
        <v>798</v>
      </c>
      <c r="N49" s="76" t="s">
        <v>5719</v>
      </c>
      <c r="O49" s="4"/>
      <c r="P49" s="4" t="s">
        <v>5720</v>
      </c>
      <c r="Q49" t="s">
        <v>801</v>
      </c>
    </row>
    <row r="50" spans="1:18" x14ac:dyDescent="0.25">
      <c r="A50"/>
      <c r="B50" t="s">
        <v>5564</v>
      </c>
      <c r="C50" t="s">
        <v>5721</v>
      </c>
      <c r="D50">
        <v>1170</v>
      </c>
      <c r="E50"/>
      <c r="F50" t="s">
        <v>5722</v>
      </c>
      <c r="G50" s="2" t="s">
        <v>321</v>
      </c>
      <c r="H50" s="2" t="s">
        <v>5616</v>
      </c>
      <c r="I50" s="4" t="s">
        <v>5617</v>
      </c>
      <c r="J50" s="4" t="s">
        <v>5618</v>
      </c>
      <c r="K50" s="4" t="s">
        <v>5599</v>
      </c>
      <c r="L50" s="4" t="s">
        <v>5630</v>
      </c>
      <c r="M50" s="4" t="s">
        <v>798</v>
      </c>
      <c r="N50" s="76" t="s">
        <v>5723</v>
      </c>
      <c r="O50" s="4"/>
      <c r="P50" s="4" t="s">
        <v>5724</v>
      </c>
      <c r="Q50" t="s">
        <v>801</v>
      </c>
    </row>
    <row r="51" spans="1:18" x14ac:dyDescent="0.25">
      <c r="A51"/>
      <c r="B51" t="s">
        <v>5564</v>
      </c>
      <c r="C51" t="s">
        <v>5725</v>
      </c>
      <c r="D51">
        <v>1171</v>
      </c>
      <c r="E51"/>
      <c r="F51" t="s">
        <v>1645</v>
      </c>
      <c r="G51" s="2" t="s">
        <v>321</v>
      </c>
      <c r="H51" s="2" t="s">
        <v>5616</v>
      </c>
      <c r="I51" s="4" t="s">
        <v>5617</v>
      </c>
      <c r="J51" s="4" t="s">
        <v>5618</v>
      </c>
      <c r="K51" s="4" t="s">
        <v>5599</v>
      </c>
      <c r="L51" s="4" t="s">
        <v>5630</v>
      </c>
      <c r="M51" s="4" t="s">
        <v>798</v>
      </c>
      <c r="N51" s="76" t="s">
        <v>5726</v>
      </c>
      <c r="O51" s="4"/>
      <c r="P51" s="4" t="s">
        <v>5727</v>
      </c>
      <c r="Q51" t="s">
        <v>801</v>
      </c>
    </row>
    <row r="52" spans="1:18" x14ac:dyDescent="0.25">
      <c r="A52"/>
      <c r="B52" t="s">
        <v>5564</v>
      </c>
      <c r="C52" t="s">
        <v>5728</v>
      </c>
      <c r="D52">
        <v>1172</v>
      </c>
      <c r="E52"/>
      <c r="F52" t="s">
        <v>1649</v>
      </c>
      <c r="G52" s="2" t="s">
        <v>321</v>
      </c>
      <c r="H52" s="2" t="s">
        <v>5616</v>
      </c>
      <c r="I52" s="4" t="s">
        <v>5617</v>
      </c>
      <c r="J52" s="4" t="s">
        <v>5618</v>
      </c>
      <c r="K52" s="4" t="s">
        <v>5599</v>
      </c>
      <c r="L52" s="4" t="s">
        <v>5630</v>
      </c>
      <c r="M52" s="4" t="s">
        <v>798</v>
      </c>
      <c r="N52" s="76" t="s">
        <v>5729</v>
      </c>
      <c r="O52" s="4"/>
      <c r="P52" s="4" t="s">
        <v>5730</v>
      </c>
      <c r="Q52" t="s">
        <v>801</v>
      </c>
    </row>
    <row r="53" spans="1:18" x14ac:dyDescent="0.25">
      <c r="A53"/>
      <c r="B53" t="s">
        <v>5564</v>
      </c>
      <c r="C53" t="s">
        <v>5731</v>
      </c>
      <c r="D53">
        <v>1173</v>
      </c>
      <c r="E53"/>
      <c r="F53" t="s">
        <v>1108</v>
      </c>
      <c r="G53" s="2" t="s">
        <v>321</v>
      </c>
      <c r="H53" s="2" t="s">
        <v>5616</v>
      </c>
      <c r="I53" s="4" t="s">
        <v>5617</v>
      </c>
      <c r="J53" s="4" t="s">
        <v>5618</v>
      </c>
      <c r="K53" s="4" t="s">
        <v>5599</v>
      </c>
      <c r="L53" s="4" t="s">
        <v>5630</v>
      </c>
      <c r="M53" s="4" t="s">
        <v>798</v>
      </c>
      <c r="N53" s="76" t="s">
        <v>5732</v>
      </c>
      <c r="O53" s="4"/>
      <c r="P53" s="4" t="s">
        <v>5733</v>
      </c>
      <c r="Q53" t="s">
        <v>801</v>
      </c>
    </row>
    <row r="54" spans="1:18" x14ac:dyDescent="0.25">
      <c r="A54"/>
      <c r="B54" t="s">
        <v>5564</v>
      </c>
      <c r="C54" t="s">
        <v>5734</v>
      </c>
      <c r="D54">
        <v>1174</v>
      </c>
      <c r="E54"/>
      <c r="F54" t="s">
        <v>1108</v>
      </c>
      <c r="G54" s="2" t="s">
        <v>398</v>
      </c>
      <c r="H54" s="2" t="s">
        <v>5616</v>
      </c>
      <c r="I54" s="4" t="s">
        <v>5617</v>
      </c>
      <c r="J54" s="4" t="s">
        <v>5618</v>
      </c>
      <c r="K54" s="4" t="s">
        <v>5582</v>
      </c>
      <c r="L54" s="4" t="s">
        <v>5630</v>
      </c>
      <c r="M54" s="4" t="s">
        <v>798</v>
      </c>
      <c r="N54" s="76" t="s">
        <v>5735</v>
      </c>
      <c r="O54" s="4"/>
      <c r="P54" s="4" t="s">
        <v>5736</v>
      </c>
      <c r="Q54" t="s">
        <v>801</v>
      </c>
    </row>
    <row r="55" spans="1:18" x14ac:dyDescent="0.25">
      <c r="A55"/>
      <c r="B55" t="s">
        <v>5564</v>
      </c>
      <c r="C55" t="s">
        <v>5737</v>
      </c>
      <c r="D55">
        <v>1175</v>
      </c>
      <c r="E55"/>
      <c r="F55" t="s">
        <v>1137</v>
      </c>
      <c r="G55" s="2" t="s">
        <v>286</v>
      </c>
      <c r="H55" s="2" t="s">
        <v>5616</v>
      </c>
      <c r="I55" s="4" t="s">
        <v>5617</v>
      </c>
      <c r="J55" s="4" t="s">
        <v>5618</v>
      </c>
      <c r="K55" s="4" t="s">
        <v>5599</v>
      </c>
      <c r="L55" s="4" t="s">
        <v>5630</v>
      </c>
      <c r="M55" s="4" t="s">
        <v>798</v>
      </c>
      <c r="N55" s="76" t="s">
        <v>5738</v>
      </c>
      <c r="O55" s="4"/>
      <c r="P55" s="4" t="s">
        <v>5739</v>
      </c>
      <c r="Q55" t="s">
        <v>801</v>
      </c>
    </row>
    <row r="56" spans="1:18" x14ac:dyDescent="0.25">
      <c r="A56"/>
      <c r="B56" t="s">
        <v>5564</v>
      </c>
      <c r="C56" t="s">
        <v>5740</v>
      </c>
      <c r="D56">
        <v>1177</v>
      </c>
      <c r="E56"/>
      <c r="F56" t="s">
        <v>1151</v>
      </c>
      <c r="G56" s="2" t="s">
        <v>398</v>
      </c>
      <c r="H56" s="2" t="s">
        <v>5616</v>
      </c>
      <c r="I56" s="4" t="s">
        <v>5617</v>
      </c>
      <c r="J56" s="4" t="s">
        <v>5618</v>
      </c>
      <c r="K56" s="4" t="s">
        <v>5582</v>
      </c>
      <c r="L56" s="4" t="s">
        <v>5630</v>
      </c>
      <c r="M56" s="4" t="s">
        <v>798</v>
      </c>
      <c r="N56" s="76" t="s">
        <v>5741</v>
      </c>
      <c r="O56" s="4"/>
      <c r="P56" s="4" t="s">
        <v>5742</v>
      </c>
      <c r="Q56" t="s">
        <v>801</v>
      </c>
    </row>
    <row r="57" spans="1:18" x14ac:dyDescent="0.25">
      <c r="A57"/>
      <c r="B57" t="s">
        <v>5564</v>
      </c>
      <c r="C57" t="s">
        <v>5743</v>
      </c>
      <c r="D57">
        <v>1178</v>
      </c>
      <c r="E57"/>
      <c r="F57" t="s">
        <v>1179</v>
      </c>
      <c r="G57" s="2" t="s">
        <v>398</v>
      </c>
      <c r="H57" s="2" t="s">
        <v>5616</v>
      </c>
      <c r="I57" s="4" t="s">
        <v>5617</v>
      </c>
      <c r="J57" s="4" t="s">
        <v>5618</v>
      </c>
      <c r="K57" s="4" t="s">
        <v>5582</v>
      </c>
      <c r="L57" s="4" t="s">
        <v>5630</v>
      </c>
      <c r="M57" s="4" t="s">
        <v>798</v>
      </c>
      <c r="N57" s="76" t="s">
        <v>5744</v>
      </c>
      <c r="O57" s="4"/>
      <c r="P57" s="4" t="s">
        <v>5745</v>
      </c>
      <c r="Q57" t="s">
        <v>801</v>
      </c>
    </row>
    <row r="58" spans="1:18" x14ac:dyDescent="0.25">
      <c r="A58"/>
      <c r="B58" t="s">
        <v>5564</v>
      </c>
      <c r="C58" t="s">
        <v>5746</v>
      </c>
      <c r="D58">
        <v>1179</v>
      </c>
      <c r="E58"/>
      <c r="F58" t="s">
        <v>1197</v>
      </c>
      <c r="G58" s="2" t="s">
        <v>321</v>
      </c>
      <c r="H58" s="2" t="s">
        <v>5616</v>
      </c>
      <c r="I58" s="4" t="s">
        <v>5617</v>
      </c>
      <c r="J58" s="4" t="s">
        <v>5618</v>
      </c>
      <c r="K58" s="4" t="s">
        <v>5599</v>
      </c>
      <c r="L58" s="4" t="s">
        <v>5630</v>
      </c>
      <c r="M58" s="4" t="s">
        <v>798</v>
      </c>
      <c r="N58" s="76" t="s">
        <v>5747</v>
      </c>
      <c r="O58" s="4"/>
      <c r="P58" s="4" t="s">
        <v>5748</v>
      </c>
      <c r="Q58" t="s">
        <v>801</v>
      </c>
    </row>
    <row r="59" spans="1:18" x14ac:dyDescent="0.25">
      <c r="A59"/>
      <c r="B59" t="s">
        <v>5564</v>
      </c>
      <c r="C59" t="s">
        <v>5749</v>
      </c>
      <c r="D59">
        <v>1180</v>
      </c>
      <c r="E59"/>
      <c r="F59" t="s">
        <v>1210</v>
      </c>
      <c r="G59" s="2" t="s">
        <v>321</v>
      </c>
      <c r="H59" s="2" t="s">
        <v>5616</v>
      </c>
      <c r="I59" s="4" t="s">
        <v>5617</v>
      </c>
      <c r="J59" s="4" t="s">
        <v>5618</v>
      </c>
      <c r="K59" s="4" t="s">
        <v>5599</v>
      </c>
      <c r="L59" s="4" t="s">
        <v>5630</v>
      </c>
      <c r="M59" s="4" t="s">
        <v>798</v>
      </c>
      <c r="N59" s="76" t="s">
        <v>5750</v>
      </c>
      <c r="O59" s="4"/>
      <c r="P59" s="4" t="s">
        <v>5751</v>
      </c>
      <c r="Q59" t="s">
        <v>801</v>
      </c>
    </row>
    <row r="60" spans="1:18" x14ac:dyDescent="0.25">
      <c r="A60"/>
      <c r="B60" t="s">
        <v>5564</v>
      </c>
      <c r="C60" t="s">
        <v>5752</v>
      </c>
      <c r="D60">
        <v>1182</v>
      </c>
      <c r="E60"/>
      <c r="F60" t="s">
        <v>1237</v>
      </c>
      <c r="G60" s="2" t="s">
        <v>398</v>
      </c>
      <c r="H60" s="2" t="s">
        <v>5616</v>
      </c>
      <c r="I60" s="4" t="s">
        <v>5617</v>
      </c>
      <c r="J60" s="4" t="s">
        <v>5618</v>
      </c>
      <c r="K60" s="4" t="s">
        <v>5582</v>
      </c>
      <c r="L60" s="4" t="s">
        <v>5630</v>
      </c>
      <c r="M60" s="4" t="s">
        <v>798</v>
      </c>
      <c r="N60" s="76" t="s">
        <v>799</v>
      </c>
      <c r="O60" s="4"/>
      <c r="P60" s="4" t="s">
        <v>5753</v>
      </c>
      <c r="Q60" t="s">
        <v>801</v>
      </c>
    </row>
    <row r="61" spans="1:18" x14ac:dyDescent="0.25">
      <c r="A61"/>
      <c r="B61" t="s">
        <v>5564</v>
      </c>
      <c r="C61" t="s">
        <v>5754</v>
      </c>
      <c r="D61">
        <v>1183</v>
      </c>
      <c r="E61"/>
      <c r="F61" t="s">
        <v>732</v>
      </c>
      <c r="G61" s="2" t="s">
        <v>735</v>
      </c>
      <c r="H61" s="2" t="s">
        <v>5616</v>
      </c>
      <c r="I61" s="4" t="s">
        <v>5617</v>
      </c>
      <c r="J61" s="4" t="s">
        <v>5618</v>
      </c>
      <c r="K61" s="4" t="s">
        <v>5582</v>
      </c>
      <c r="L61" s="4" t="s">
        <v>5630</v>
      </c>
      <c r="M61" s="4" t="s">
        <v>798</v>
      </c>
      <c r="N61" s="76" t="s">
        <v>5755</v>
      </c>
      <c r="O61" s="4"/>
      <c r="P61" s="4" t="s">
        <v>5756</v>
      </c>
      <c r="Q61" t="s">
        <v>801</v>
      </c>
    </row>
    <row r="62" spans="1:18" x14ac:dyDescent="0.25">
      <c r="A62"/>
      <c r="B62" t="s">
        <v>5564</v>
      </c>
      <c r="C62" t="s">
        <v>5757</v>
      </c>
      <c r="D62">
        <v>1185</v>
      </c>
      <c r="E62"/>
      <c r="F62" t="s">
        <v>1704</v>
      </c>
      <c r="G62" s="2" t="s">
        <v>398</v>
      </c>
      <c r="H62" s="2" t="s">
        <v>5616</v>
      </c>
      <c r="I62" s="4" t="s">
        <v>5617</v>
      </c>
      <c r="J62" s="4" t="s">
        <v>5618</v>
      </c>
      <c r="K62" s="4" t="s">
        <v>5582</v>
      </c>
      <c r="L62" s="4" t="s">
        <v>5630</v>
      </c>
      <c r="M62" s="4" t="s">
        <v>798</v>
      </c>
      <c r="N62" s="76" t="s">
        <v>5758</v>
      </c>
      <c r="O62" s="4"/>
      <c r="P62" s="4" t="s">
        <v>5759</v>
      </c>
      <c r="Q62" s="4" t="s">
        <v>801</v>
      </c>
      <c r="R62" s="4"/>
    </row>
    <row r="63" spans="1:18" x14ac:dyDescent="0.25">
      <c r="A63"/>
      <c r="B63" t="s">
        <v>5564</v>
      </c>
      <c r="C63" t="s">
        <v>5760</v>
      </c>
      <c r="D63">
        <v>1186</v>
      </c>
      <c r="E63"/>
      <c r="F63" t="s">
        <v>741</v>
      </c>
      <c r="G63" s="2" t="s">
        <v>735</v>
      </c>
      <c r="H63" s="2" t="s">
        <v>5616</v>
      </c>
      <c r="I63" s="4" t="s">
        <v>5617</v>
      </c>
      <c r="J63" s="4" t="s">
        <v>5618</v>
      </c>
      <c r="K63" s="4" t="s">
        <v>5582</v>
      </c>
      <c r="L63" s="4" t="s">
        <v>5630</v>
      </c>
      <c r="M63" s="4" t="s">
        <v>798</v>
      </c>
      <c r="N63" s="76" t="s">
        <v>5761</v>
      </c>
      <c r="O63" s="4"/>
      <c r="P63" s="4" t="s">
        <v>5762</v>
      </c>
      <c r="Q63" t="s">
        <v>801</v>
      </c>
      <c r="R63" s="4"/>
    </row>
    <row r="64" spans="1:18" x14ac:dyDescent="0.25">
      <c r="A64"/>
      <c r="B64" t="s">
        <v>5564</v>
      </c>
      <c r="C64" t="s">
        <v>5763</v>
      </c>
      <c r="D64">
        <v>1187</v>
      </c>
      <c r="E64"/>
      <c r="F64" t="s">
        <v>746</v>
      </c>
      <c r="G64" s="2" t="s">
        <v>748</v>
      </c>
      <c r="H64" s="2" t="s">
        <v>5616</v>
      </c>
      <c r="I64" s="4" t="s">
        <v>5617</v>
      </c>
      <c r="J64" s="4" t="s">
        <v>5618</v>
      </c>
      <c r="K64" s="4" t="s">
        <v>5582</v>
      </c>
      <c r="L64" s="4" t="s">
        <v>5630</v>
      </c>
      <c r="M64" s="4" t="s">
        <v>798</v>
      </c>
      <c r="N64" s="76" t="s">
        <v>5764</v>
      </c>
      <c r="O64" s="4"/>
      <c r="P64" s="4" t="s">
        <v>5765</v>
      </c>
      <c r="Q64" t="s">
        <v>801</v>
      </c>
      <c r="R64" s="4"/>
    </row>
    <row r="65" spans="1:18" x14ac:dyDescent="0.25">
      <c r="A65"/>
      <c r="B65" t="s">
        <v>5564</v>
      </c>
      <c r="C65" t="s">
        <v>5766</v>
      </c>
      <c r="D65">
        <v>1188</v>
      </c>
      <c r="E65"/>
      <c r="F65" t="s">
        <v>5590</v>
      </c>
      <c r="G65" s="2" t="s">
        <v>255</v>
      </c>
      <c r="H65" s="2" t="s">
        <v>5616</v>
      </c>
      <c r="I65" s="4" t="s">
        <v>5617</v>
      </c>
      <c r="J65" s="4" t="s">
        <v>5618</v>
      </c>
      <c r="K65" s="4" t="s">
        <v>5591</v>
      </c>
      <c r="L65" s="4" t="s">
        <v>5591</v>
      </c>
      <c r="M65" s="4" t="s">
        <v>798</v>
      </c>
      <c r="N65" s="76" t="s">
        <v>5767</v>
      </c>
      <c r="O65" s="4"/>
      <c r="P65" s="4" t="s">
        <v>5768</v>
      </c>
      <c r="Q65" t="s">
        <v>801</v>
      </c>
      <c r="R65" s="4"/>
    </row>
    <row r="66" spans="1:18" x14ac:dyDescent="0.25">
      <c r="A66"/>
      <c r="B66" t="s">
        <v>5564</v>
      </c>
      <c r="C66" t="s">
        <v>5769</v>
      </c>
      <c r="D66">
        <v>119</v>
      </c>
      <c r="E66"/>
      <c r="F66" t="s">
        <v>945</v>
      </c>
      <c r="G66" s="2" t="s">
        <v>259</v>
      </c>
      <c r="H66" s="2" t="s">
        <v>5579</v>
      </c>
      <c r="I66" s="4" t="s">
        <v>5580</v>
      </c>
      <c r="J66" s="4" t="s">
        <v>5581</v>
      </c>
      <c r="K66" s="4" t="s">
        <v>5599</v>
      </c>
      <c r="L66" s="4" t="s">
        <v>5583</v>
      </c>
      <c r="M66" s="4" t="s">
        <v>778</v>
      </c>
      <c r="N66" s="76" t="s">
        <v>5770</v>
      </c>
      <c r="O66" s="4"/>
      <c r="P66" s="4" t="s">
        <v>5771</v>
      </c>
      <c r="Q66" t="s">
        <v>782</v>
      </c>
      <c r="R66" s="4">
        <v>0</v>
      </c>
    </row>
    <row r="67" spans="1:18" x14ac:dyDescent="0.25">
      <c r="A67"/>
      <c r="B67" t="s">
        <v>5564</v>
      </c>
      <c r="C67" t="s">
        <v>5772</v>
      </c>
      <c r="D67">
        <v>1190</v>
      </c>
      <c r="E67"/>
      <c r="F67" t="s">
        <v>1338</v>
      </c>
      <c r="G67" s="2" t="s">
        <v>255</v>
      </c>
      <c r="H67" s="2" t="s">
        <v>5616</v>
      </c>
      <c r="I67" s="4" t="s">
        <v>5617</v>
      </c>
      <c r="J67" s="4" t="s">
        <v>5618</v>
      </c>
      <c r="K67" s="4" t="s">
        <v>5591</v>
      </c>
      <c r="L67" s="4" t="s">
        <v>5591</v>
      </c>
      <c r="M67" s="4" t="s">
        <v>798</v>
      </c>
      <c r="N67" s="76" t="s">
        <v>5773</v>
      </c>
      <c r="O67" s="4"/>
      <c r="P67" s="4" t="s">
        <v>5774</v>
      </c>
      <c r="Q67" t="s">
        <v>801</v>
      </c>
      <c r="R67" s="4"/>
    </row>
    <row r="68" spans="1:18" x14ac:dyDescent="0.25">
      <c r="A68"/>
      <c r="B68" t="s">
        <v>5564</v>
      </c>
      <c r="C68" t="s">
        <v>5775</v>
      </c>
      <c r="D68">
        <v>1191</v>
      </c>
      <c r="E68"/>
      <c r="F68" t="s">
        <v>849</v>
      </c>
      <c r="G68" s="2" t="s">
        <v>259</v>
      </c>
      <c r="H68" s="2" t="s">
        <v>5616</v>
      </c>
      <c r="I68" s="4" t="s">
        <v>5617</v>
      </c>
      <c r="J68" s="4" t="s">
        <v>5618</v>
      </c>
      <c r="K68" s="4" t="s">
        <v>5599</v>
      </c>
      <c r="L68" s="4" t="s">
        <v>5630</v>
      </c>
      <c r="M68" s="4" t="s">
        <v>798</v>
      </c>
      <c r="N68" s="76" t="s">
        <v>5776</v>
      </c>
      <c r="O68" s="4"/>
      <c r="P68" s="4" t="s">
        <v>5777</v>
      </c>
      <c r="Q68" t="s">
        <v>801</v>
      </c>
      <c r="R68" s="4"/>
    </row>
    <row r="69" spans="1:18" x14ac:dyDescent="0.25">
      <c r="A69"/>
      <c r="B69" t="s">
        <v>5564</v>
      </c>
      <c r="C69" t="s">
        <v>5778</v>
      </c>
      <c r="D69">
        <v>1192</v>
      </c>
      <c r="E69"/>
      <c r="F69" t="s">
        <v>1338</v>
      </c>
      <c r="G69" s="2" t="s">
        <v>259</v>
      </c>
      <c r="H69" s="2" t="s">
        <v>5616</v>
      </c>
      <c r="I69" s="4" t="s">
        <v>5617</v>
      </c>
      <c r="J69" s="4" t="s">
        <v>5618</v>
      </c>
      <c r="K69" s="4" t="s">
        <v>5599</v>
      </c>
      <c r="L69" s="4" t="s">
        <v>5630</v>
      </c>
      <c r="M69" s="4" t="s">
        <v>798</v>
      </c>
      <c r="N69" t="s">
        <v>5779</v>
      </c>
      <c r="O69"/>
      <c r="P69" s="4" t="s">
        <v>5780</v>
      </c>
      <c r="Q69" s="4" t="s">
        <v>801</v>
      </c>
    </row>
    <row r="70" spans="1:18" x14ac:dyDescent="0.25">
      <c r="A70"/>
      <c r="B70" t="s">
        <v>5564</v>
      </c>
      <c r="C70" t="s">
        <v>5781</v>
      </c>
      <c r="D70">
        <v>1193</v>
      </c>
      <c r="E70"/>
      <c r="F70" t="s">
        <v>898</v>
      </c>
      <c r="G70" s="2" t="s">
        <v>259</v>
      </c>
      <c r="H70" t="s">
        <v>5616</v>
      </c>
      <c r="I70" s="4" t="s">
        <v>5617</v>
      </c>
      <c r="J70" s="4" t="s">
        <v>5618</v>
      </c>
      <c r="K70" s="4" t="s">
        <v>5599</v>
      </c>
      <c r="L70" s="4" t="s">
        <v>5630</v>
      </c>
      <c r="M70" s="4" t="s">
        <v>798</v>
      </c>
      <c r="N70" s="76" t="s">
        <v>5782</v>
      </c>
      <c r="O70" s="1"/>
      <c r="P70" t="s">
        <v>5783</v>
      </c>
      <c r="Q70" s="4" t="s">
        <v>801</v>
      </c>
    </row>
    <row r="71" spans="1:18" x14ac:dyDescent="0.25">
      <c r="A71"/>
      <c r="B71" t="s">
        <v>5564</v>
      </c>
      <c r="C71" t="s">
        <v>5784</v>
      </c>
      <c r="D71">
        <v>1242</v>
      </c>
      <c r="E71"/>
      <c r="F71" t="s">
        <v>5615</v>
      </c>
      <c r="G71" s="2" t="s">
        <v>255</v>
      </c>
      <c r="H71" t="s">
        <v>5579</v>
      </c>
      <c r="I71" s="4" t="s">
        <v>5580</v>
      </c>
      <c r="J71" s="4" t="s">
        <v>5581</v>
      </c>
      <c r="K71" s="4" t="s">
        <v>5591</v>
      </c>
      <c r="L71" s="4" t="s">
        <v>5591</v>
      </c>
      <c r="M71" s="4" t="s">
        <v>798</v>
      </c>
      <c r="N71" s="76" t="s">
        <v>799</v>
      </c>
      <c r="O71" s="1"/>
      <c r="P71" t="s">
        <v>5785</v>
      </c>
      <c r="Q71" t="s">
        <v>801</v>
      </c>
      <c r="R71">
        <v>126</v>
      </c>
    </row>
    <row r="72" spans="1:18" x14ac:dyDescent="0.25">
      <c r="A72"/>
      <c r="B72" t="s">
        <v>5564</v>
      </c>
      <c r="C72" t="s">
        <v>5786</v>
      </c>
      <c r="D72">
        <v>1243</v>
      </c>
      <c r="E72"/>
      <c r="F72" t="s">
        <v>771</v>
      </c>
      <c r="G72" s="2" t="s">
        <v>259</v>
      </c>
      <c r="H72" t="s">
        <v>5579</v>
      </c>
      <c r="I72" s="4" t="s">
        <v>5580</v>
      </c>
      <c r="J72" s="4" t="s">
        <v>5581</v>
      </c>
      <c r="K72" s="4" t="s">
        <v>5599</v>
      </c>
      <c r="L72" s="4" t="s">
        <v>5583</v>
      </c>
      <c r="M72" s="4" t="s">
        <v>798</v>
      </c>
      <c r="N72" s="76" t="s">
        <v>799</v>
      </c>
      <c r="O72" s="1"/>
      <c r="P72" t="s">
        <v>5610</v>
      </c>
      <c r="Q72" s="4" t="s">
        <v>801</v>
      </c>
      <c r="R72">
        <v>126</v>
      </c>
    </row>
    <row r="73" spans="1:18" x14ac:dyDescent="0.25">
      <c r="A73"/>
      <c r="B73" t="s">
        <v>5564</v>
      </c>
      <c r="C73" t="s">
        <v>5787</v>
      </c>
      <c r="D73">
        <v>1244</v>
      </c>
      <c r="E73"/>
      <c r="F73" t="s">
        <v>5622</v>
      </c>
      <c r="G73" s="2" t="s">
        <v>255</v>
      </c>
      <c r="H73" t="s">
        <v>5579</v>
      </c>
      <c r="I73" s="4" t="s">
        <v>5580</v>
      </c>
      <c r="J73" s="4" t="s">
        <v>5581</v>
      </c>
      <c r="K73" s="4" t="s">
        <v>5591</v>
      </c>
      <c r="L73" s="4" t="s">
        <v>5591</v>
      </c>
      <c r="M73" s="4" t="s">
        <v>798</v>
      </c>
      <c r="N73" s="76" t="s">
        <v>799</v>
      </c>
      <c r="O73" s="1"/>
      <c r="P73" t="s">
        <v>5788</v>
      </c>
      <c r="Q73" t="s">
        <v>801</v>
      </c>
      <c r="R73">
        <v>126</v>
      </c>
    </row>
    <row r="74" spans="1:18" x14ac:dyDescent="0.25">
      <c r="A74"/>
      <c r="B74" t="s">
        <v>5564</v>
      </c>
      <c r="C74" t="s">
        <v>5789</v>
      </c>
      <c r="D74">
        <v>1245</v>
      </c>
      <c r="E74"/>
      <c r="F74" t="s">
        <v>5625</v>
      </c>
      <c r="G74" s="2" t="s">
        <v>255</v>
      </c>
      <c r="H74" t="s">
        <v>5579</v>
      </c>
      <c r="I74" s="4" t="s">
        <v>5580</v>
      </c>
      <c r="J74" s="4" t="s">
        <v>5581</v>
      </c>
      <c r="K74" s="4" t="s">
        <v>5591</v>
      </c>
      <c r="L74" s="4" t="s">
        <v>5591</v>
      </c>
      <c r="M74" s="4" t="s">
        <v>798</v>
      </c>
      <c r="N74" s="76" t="s">
        <v>799</v>
      </c>
      <c r="O74" s="1"/>
      <c r="P74" t="s">
        <v>5790</v>
      </c>
      <c r="Q74" t="s">
        <v>801</v>
      </c>
      <c r="R74">
        <v>126</v>
      </c>
    </row>
    <row r="75" spans="1:18" x14ac:dyDescent="0.25">
      <c r="A75"/>
      <c r="B75" t="s">
        <v>5564</v>
      </c>
      <c r="C75" t="s">
        <v>5791</v>
      </c>
      <c r="D75">
        <v>1246</v>
      </c>
      <c r="E75"/>
      <c r="F75" t="s">
        <v>849</v>
      </c>
      <c r="G75" s="2" t="s">
        <v>255</v>
      </c>
      <c r="H75" t="s">
        <v>5579</v>
      </c>
      <c r="I75" s="4" t="s">
        <v>5580</v>
      </c>
      <c r="J75" s="4" t="s">
        <v>5581</v>
      </c>
      <c r="K75" s="4" t="s">
        <v>5591</v>
      </c>
      <c r="L75" s="4" t="s">
        <v>5591</v>
      </c>
      <c r="M75" s="4" t="s">
        <v>798</v>
      </c>
      <c r="N75" s="76" t="s">
        <v>799</v>
      </c>
      <c r="O75" s="1"/>
      <c r="P75" t="s">
        <v>5792</v>
      </c>
      <c r="Q75" t="s">
        <v>801</v>
      </c>
      <c r="R75">
        <v>126</v>
      </c>
    </row>
    <row r="76" spans="1:18" x14ac:dyDescent="0.25">
      <c r="A76"/>
      <c r="B76" t="s">
        <v>5564</v>
      </c>
      <c r="C76" t="s">
        <v>5793</v>
      </c>
      <c r="D76">
        <v>1247</v>
      </c>
      <c r="E76"/>
      <c r="F76" t="s">
        <v>865</v>
      </c>
      <c r="G76" s="2" t="s">
        <v>259</v>
      </c>
      <c r="H76" t="s">
        <v>5579</v>
      </c>
      <c r="I76" s="4" t="s">
        <v>5580</v>
      </c>
      <c r="J76" s="4" t="s">
        <v>5581</v>
      </c>
      <c r="K76" s="4" t="s">
        <v>5599</v>
      </c>
      <c r="L76" s="4" t="s">
        <v>5583</v>
      </c>
      <c r="M76" s="4" t="s">
        <v>798</v>
      </c>
      <c r="N76" s="76" t="s">
        <v>799</v>
      </c>
      <c r="O76" s="1"/>
      <c r="P76" t="s">
        <v>5794</v>
      </c>
      <c r="Q76" t="s">
        <v>801</v>
      </c>
      <c r="R76">
        <v>126</v>
      </c>
    </row>
    <row r="77" spans="1:18" x14ac:dyDescent="0.25">
      <c r="A77"/>
      <c r="B77" t="s">
        <v>5564</v>
      </c>
      <c r="C77" t="s">
        <v>5795</v>
      </c>
      <c r="D77">
        <v>1248</v>
      </c>
      <c r="E77"/>
      <c r="F77" t="s">
        <v>1559</v>
      </c>
      <c r="G77" s="2" t="s">
        <v>259</v>
      </c>
      <c r="H77" t="s">
        <v>5579</v>
      </c>
      <c r="I77" s="4" t="s">
        <v>5580</v>
      </c>
      <c r="J77" s="4" t="s">
        <v>5581</v>
      </c>
      <c r="K77" s="4" t="s">
        <v>5599</v>
      </c>
      <c r="L77" s="4" t="s">
        <v>5583</v>
      </c>
      <c r="M77" s="4" t="s">
        <v>798</v>
      </c>
      <c r="N77" s="76" t="s">
        <v>799</v>
      </c>
      <c r="O77" s="1"/>
      <c r="P77" t="s">
        <v>5796</v>
      </c>
      <c r="Q77" t="s">
        <v>801</v>
      </c>
      <c r="R77">
        <v>126</v>
      </c>
    </row>
    <row r="78" spans="1:18" x14ac:dyDescent="0.25">
      <c r="A78"/>
      <c r="B78" t="s">
        <v>5564</v>
      </c>
      <c r="C78" t="s">
        <v>5797</v>
      </c>
      <c r="D78">
        <v>1249</v>
      </c>
      <c r="E78"/>
      <c r="F78" t="s">
        <v>1559</v>
      </c>
      <c r="G78" s="2" t="s">
        <v>286</v>
      </c>
      <c r="H78" t="s">
        <v>5579</v>
      </c>
      <c r="I78" s="4" t="s">
        <v>5580</v>
      </c>
      <c r="J78" s="4" t="s">
        <v>5581</v>
      </c>
      <c r="K78" s="4" t="s">
        <v>5599</v>
      </c>
      <c r="L78" s="4" t="s">
        <v>5583</v>
      </c>
      <c r="M78" s="4" t="s">
        <v>798</v>
      </c>
      <c r="N78" s="76" t="s">
        <v>799</v>
      </c>
      <c r="O78" s="1"/>
      <c r="P78" t="s">
        <v>5798</v>
      </c>
      <c r="Q78" t="s">
        <v>801</v>
      </c>
      <c r="R78">
        <v>126</v>
      </c>
    </row>
    <row r="79" spans="1:18" x14ac:dyDescent="0.25">
      <c r="A79"/>
      <c r="B79" t="s">
        <v>5564</v>
      </c>
      <c r="C79" t="s">
        <v>5799</v>
      </c>
      <c r="D79">
        <v>1250</v>
      </c>
      <c r="E79"/>
      <c r="F79" t="s">
        <v>1565</v>
      </c>
      <c r="G79" s="2" t="s">
        <v>259</v>
      </c>
      <c r="H79" t="s">
        <v>5579</v>
      </c>
      <c r="I79" s="4" t="s">
        <v>5580</v>
      </c>
      <c r="J79" s="4" t="s">
        <v>5581</v>
      </c>
      <c r="K79" s="4" t="s">
        <v>5599</v>
      </c>
      <c r="L79" s="4" t="s">
        <v>5583</v>
      </c>
      <c r="M79" s="4" t="s">
        <v>798</v>
      </c>
      <c r="N79" s="76" t="s">
        <v>799</v>
      </c>
      <c r="O79" s="1"/>
      <c r="P79" t="s">
        <v>5800</v>
      </c>
      <c r="Q79" t="s">
        <v>801</v>
      </c>
      <c r="R79">
        <v>126</v>
      </c>
    </row>
    <row r="80" spans="1:18" x14ac:dyDescent="0.25">
      <c r="A80"/>
      <c r="B80" t="s">
        <v>5564</v>
      </c>
      <c r="C80" t="s">
        <v>5801</v>
      </c>
      <c r="D80">
        <v>1251</v>
      </c>
      <c r="E80"/>
      <c r="F80" t="s">
        <v>1565</v>
      </c>
      <c r="G80" s="2" t="s">
        <v>286</v>
      </c>
      <c r="H80" t="s">
        <v>5579</v>
      </c>
      <c r="I80" s="4" t="s">
        <v>5580</v>
      </c>
      <c r="J80" s="4" t="s">
        <v>5581</v>
      </c>
      <c r="K80" s="4" t="s">
        <v>5599</v>
      </c>
      <c r="L80" s="4" t="s">
        <v>5583</v>
      </c>
      <c r="M80" s="4" t="s">
        <v>798</v>
      </c>
      <c r="N80" s="76" t="s">
        <v>799</v>
      </c>
      <c r="O80" s="1"/>
      <c r="P80" t="s">
        <v>5802</v>
      </c>
      <c r="Q80" t="s">
        <v>801</v>
      </c>
      <c r="R80">
        <v>126</v>
      </c>
    </row>
    <row r="81" spans="1:18" x14ac:dyDescent="0.25">
      <c r="A81"/>
      <c r="B81" t="s">
        <v>5564</v>
      </c>
      <c r="C81" t="s">
        <v>5803</v>
      </c>
      <c r="D81">
        <v>1252</v>
      </c>
      <c r="E81"/>
      <c r="F81" t="s">
        <v>1569</v>
      </c>
      <c r="G81" s="2" t="s">
        <v>259</v>
      </c>
      <c r="H81" t="s">
        <v>5579</v>
      </c>
      <c r="I81" s="4" t="s">
        <v>5580</v>
      </c>
      <c r="J81" s="4" t="s">
        <v>5581</v>
      </c>
      <c r="K81" s="4" t="s">
        <v>5599</v>
      </c>
      <c r="L81" s="4" t="s">
        <v>5583</v>
      </c>
      <c r="M81" s="4" t="s">
        <v>798</v>
      </c>
      <c r="N81" s="76" t="s">
        <v>799</v>
      </c>
      <c r="O81" s="1"/>
      <c r="P81" t="s">
        <v>5804</v>
      </c>
      <c r="Q81" t="s">
        <v>801</v>
      </c>
      <c r="R81">
        <v>126</v>
      </c>
    </row>
    <row r="82" spans="1:18" x14ac:dyDescent="0.25">
      <c r="A82"/>
      <c r="B82" t="s">
        <v>5564</v>
      </c>
      <c r="C82" t="s">
        <v>5805</v>
      </c>
      <c r="D82">
        <v>1253</v>
      </c>
      <c r="E82"/>
      <c r="F82" t="s">
        <v>1569</v>
      </c>
      <c r="G82" s="2" t="s">
        <v>286</v>
      </c>
      <c r="H82" t="s">
        <v>5579</v>
      </c>
      <c r="I82" s="4" t="s">
        <v>5580</v>
      </c>
      <c r="J82" s="4" t="s">
        <v>5581</v>
      </c>
      <c r="K82" s="4" t="s">
        <v>5599</v>
      </c>
      <c r="L82" s="4" t="s">
        <v>5583</v>
      </c>
      <c r="M82" s="4" t="s">
        <v>798</v>
      </c>
      <c r="N82" s="76" t="s">
        <v>799</v>
      </c>
      <c r="O82" s="1"/>
      <c r="P82" t="s">
        <v>5806</v>
      </c>
      <c r="Q82" t="s">
        <v>801</v>
      </c>
      <c r="R82">
        <v>126</v>
      </c>
    </row>
    <row r="83" spans="1:18" x14ac:dyDescent="0.25">
      <c r="A83"/>
      <c r="B83" t="s">
        <v>5564</v>
      </c>
      <c r="C83" t="s">
        <v>5807</v>
      </c>
      <c r="D83">
        <v>1254</v>
      </c>
      <c r="E83"/>
      <c r="F83" t="s">
        <v>898</v>
      </c>
      <c r="G83" s="2" t="s">
        <v>255</v>
      </c>
      <c r="H83" t="s">
        <v>5579</v>
      </c>
      <c r="I83" s="4" t="s">
        <v>5580</v>
      </c>
      <c r="J83" s="4" t="s">
        <v>5581</v>
      </c>
      <c r="K83" s="4" t="s">
        <v>5591</v>
      </c>
      <c r="L83" s="4" t="s">
        <v>5591</v>
      </c>
      <c r="M83" s="4" t="s">
        <v>798</v>
      </c>
      <c r="N83" s="76" t="s">
        <v>799</v>
      </c>
      <c r="O83" s="1"/>
      <c r="P83" t="s">
        <v>5808</v>
      </c>
      <c r="Q83" t="s">
        <v>801</v>
      </c>
      <c r="R83">
        <v>126</v>
      </c>
    </row>
    <row r="84" spans="1:18" x14ac:dyDescent="0.25">
      <c r="A84"/>
      <c r="B84" t="s">
        <v>5564</v>
      </c>
      <c r="C84" t="s">
        <v>5809</v>
      </c>
      <c r="D84">
        <v>1255</v>
      </c>
      <c r="E84"/>
      <c r="F84" t="s">
        <v>913</v>
      </c>
      <c r="G84" s="2" t="s">
        <v>259</v>
      </c>
      <c r="H84" t="s">
        <v>5579</v>
      </c>
      <c r="I84" s="4" t="s">
        <v>5580</v>
      </c>
      <c r="J84" s="4" t="s">
        <v>5581</v>
      </c>
      <c r="K84" s="4" t="s">
        <v>5599</v>
      </c>
      <c r="L84" s="4" t="s">
        <v>5583</v>
      </c>
      <c r="M84" s="4" t="s">
        <v>798</v>
      </c>
      <c r="N84" s="76" t="s">
        <v>799</v>
      </c>
      <c r="O84" s="1"/>
      <c r="P84" t="s">
        <v>5810</v>
      </c>
      <c r="Q84" t="s">
        <v>801</v>
      </c>
      <c r="R84">
        <v>126</v>
      </c>
    </row>
    <row r="85" spans="1:18" x14ac:dyDescent="0.25">
      <c r="A85"/>
      <c r="B85" t="s">
        <v>5564</v>
      </c>
      <c r="C85" t="s">
        <v>5811</v>
      </c>
      <c r="D85">
        <v>1256</v>
      </c>
      <c r="E85"/>
      <c r="F85" t="s">
        <v>913</v>
      </c>
      <c r="G85" s="2" t="s">
        <v>286</v>
      </c>
      <c r="H85" t="s">
        <v>5579</v>
      </c>
      <c r="I85" s="4" t="s">
        <v>5580</v>
      </c>
      <c r="J85" s="4" t="s">
        <v>5581</v>
      </c>
      <c r="K85" s="4" t="s">
        <v>5599</v>
      </c>
      <c r="L85" s="4" t="s">
        <v>5583</v>
      </c>
      <c r="M85" s="4" t="s">
        <v>798</v>
      </c>
      <c r="N85" s="76" t="s">
        <v>799</v>
      </c>
      <c r="O85" s="1"/>
      <c r="P85" t="s">
        <v>5812</v>
      </c>
      <c r="Q85" t="s">
        <v>801</v>
      </c>
      <c r="R85">
        <v>126</v>
      </c>
    </row>
    <row r="86" spans="1:18" x14ac:dyDescent="0.25">
      <c r="A86"/>
      <c r="B86" t="s">
        <v>5564</v>
      </c>
      <c r="C86" t="s">
        <v>5813</v>
      </c>
      <c r="D86">
        <v>1257</v>
      </c>
      <c r="E86"/>
      <c r="F86" t="s">
        <v>930</v>
      </c>
      <c r="G86" s="2" t="s">
        <v>259</v>
      </c>
      <c r="H86" t="s">
        <v>5579</v>
      </c>
      <c r="I86" s="4" t="s">
        <v>5580</v>
      </c>
      <c r="J86" s="4" t="s">
        <v>5581</v>
      </c>
      <c r="K86" s="4" t="s">
        <v>5599</v>
      </c>
      <c r="L86" s="4" t="s">
        <v>5583</v>
      </c>
      <c r="M86" s="4" t="s">
        <v>798</v>
      </c>
      <c r="N86" s="76" t="s">
        <v>799</v>
      </c>
      <c r="O86" s="1"/>
      <c r="P86" t="s">
        <v>5607</v>
      </c>
      <c r="Q86" t="s">
        <v>801</v>
      </c>
      <c r="R86">
        <v>126</v>
      </c>
    </row>
    <row r="87" spans="1:18" x14ac:dyDescent="0.25">
      <c r="A87"/>
      <c r="B87" t="s">
        <v>5564</v>
      </c>
      <c r="C87" t="s">
        <v>5814</v>
      </c>
      <c r="D87">
        <v>1258</v>
      </c>
      <c r="E87"/>
      <c r="F87" t="s">
        <v>930</v>
      </c>
      <c r="G87" s="2" t="s">
        <v>286</v>
      </c>
      <c r="H87" t="s">
        <v>5579</v>
      </c>
      <c r="I87" s="4" t="s">
        <v>5580</v>
      </c>
      <c r="J87" s="4" t="s">
        <v>5581</v>
      </c>
      <c r="K87" s="4" t="s">
        <v>5599</v>
      </c>
      <c r="L87" s="4" t="s">
        <v>5583</v>
      </c>
      <c r="M87" s="4" t="s">
        <v>798</v>
      </c>
      <c r="N87" s="76" t="s">
        <v>799</v>
      </c>
      <c r="O87" s="1"/>
      <c r="P87" t="s">
        <v>5613</v>
      </c>
      <c r="Q87" t="s">
        <v>801</v>
      </c>
      <c r="R87">
        <v>126</v>
      </c>
    </row>
    <row r="88" spans="1:18" x14ac:dyDescent="0.25">
      <c r="A88"/>
      <c r="B88" t="s">
        <v>5564</v>
      </c>
      <c r="C88" t="s">
        <v>5815</v>
      </c>
      <c r="D88">
        <v>1259</v>
      </c>
      <c r="E88"/>
      <c r="F88" t="s">
        <v>945</v>
      </c>
      <c r="G88" s="2" t="s">
        <v>259</v>
      </c>
      <c r="H88" t="s">
        <v>5579</v>
      </c>
      <c r="I88" s="4" t="s">
        <v>5580</v>
      </c>
      <c r="J88" s="4" t="s">
        <v>5581</v>
      </c>
      <c r="K88" s="4" t="s">
        <v>5599</v>
      </c>
      <c r="L88" s="4" t="s">
        <v>5583</v>
      </c>
      <c r="M88" s="4" t="s">
        <v>798</v>
      </c>
      <c r="N88" s="76" t="s">
        <v>799</v>
      </c>
      <c r="O88" s="1"/>
      <c r="P88" t="s">
        <v>5771</v>
      </c>
      <c r="Q88" t="s">
        <v>801</v>
      </c>
      <c r="R88">
        <v>126</v>
      </c>
    </row>
    <row r="89" spans="1:18" x14ac:dyDescent="0.25">
      <c r="A89"/>
      <c r="B89" t="s">
        <v>5564</v>
      </c>
      <c r="C89" t="s">
        <v>5816</v>
      </c>
      <c r="D89">
        <v>126</v>
      </c>
      <c r="E89"/>
      <c r="F89" t="s">
        <v>945</v>
      </c>
      <c r="G89" s="2" t="s">
        <v>321</v>
      </c>
      <c r="H89" t="s">
        <v>5579</v>
      </c>
      <c r="I89" s="4" t="s">
        <v>5580</v>
      </c>
      <c r="J89" s="4" t="s">
        <v>5581</v>
      </c>
      <c r="K89" s="4" t="s">
        <v>5599</v>
      </c>
      <c r="L89" s="4" t="s">
        <v>5583</v>
      </c>
      <c r="M89" s="4" t="s">
        <v>778</v>
      </c>
      <c r="N89" s="76" t="s">
        <v>5817</v>
      </c>
      <c r="O89" s="14"/>
      <c r="P89" t="s">
        <v>5818</v>
      </c>
      <c r="Q89" t="s">
        <v>782</v>
      </c>
      <c r="R89">
        <v>0</v>
      </c>
    </row>
    <row r="90" spans="1:18" x14ac:dyDescent="0.25">
      <c r="A90"/>
      <c r="B90" t="s">
        <v>5564</v>
      </c>
      <c r="C90" t="s">
        <v>5819</v>
      </c>
      <c r="D90">
        <v>1260</v>
      </c>
      <c r="E90"/>
      <c r="F90" t="s">
        <v>945</v>
      </c>
      <c r="G90" s="2" t="s">
        <v>321</v>
      </c>
      <c r="H90" t="s">
        <v>5579</v>
      </c>
      <c r="I90" s="4" t="s">
        <v>5580</v>
      </c>
      <c r="J90" s="4" t="s">
        <v>5581</v>
      </c>
      <c r="K90" s="4" t="s">
        <v>5599</v>
      </c>
      <c r="L90" s="4" t="s">
        <v>5583</v>
      </c>
      <c r="M90" s="4" t="s">
        <v>798</v>
      </c>
      <c r="N90" s="76" t="s">
        <v>799</v>
      </c>
      <c r="O90" s="14"/>
      <c r="P90" t="s">
        <v>5818</v>
      </c>
      <c r="Q90" t="s">
        <v>801</v>
      </c>
      <c r="R90">
        <v>126</v>
      </c>
    </row>
    <row r="91" spans="1:18" x14ac:dyDescent="0.25">
      <c r="A91"/>
      <c r="B91" t="s">
        <v>5564</v>
      </c>
      <c r="C91" t="s">
        <v>5820</v>
      </c>
      <c r="D91">
        <v>1261</v>
      </c>
      <c r="E91"/>
      <c r="F91" t="s">
        <v>965</v>
      </c>
      <c r="G91" s="2" t="s">
        <v>259</v>
      </c>
      <c r="H91" t="s">
        <v>5579</v>
      </c>
      <c r="I91" s="4" t="s">
        <v>5580</v>
      </c>
      <c r="J91" s="4" t="s">
        <v>5581</v>
      </c>
      <c r="K91" s="4" t="s">
        <v>5599</v>
      </c>
      <c r="L91" s="4" t="s">
        <v>5583</v>
      </c>
      <c r="M91" s="4" t="s">
        <v>798</v>
      </c>
      <c r="N91" s="76" t="s">
        <v>799</v>
      </c>
      <c r="O91" s="14"/>
      <c r="P91" t="s">
        <v>5821</v>
      </c>
      <c r="Q91" t="s">
        <v>801</v>
      </c>
      <c r="R91">
        <v>126</v>
      </c>
    </row>
    <row r="92" spans="1:18" x14ac:dyDescent="0.25">
      <c r="A92"/>
      <c r="B92" t="s">
        <v>5564</v>
      </c>
      <c r="C92" t="s">
        <v>5822</v>
      </c>
      <c r="D92">
        <v>1262</v>
      </c>
      <c r="E92"/>
      <c r="F92" t="s">
        <v>965</v>
      </c>
      <c r="G92" s="2" t="s">
        <v>286</v>
      </c>
      <c r="H92" t="s">
        <v>5579</v>
      </c>
      <c r="I92" s="4" t="s">
        <v>5580</v>
      </c>
      <c r="J92" s="4" t="s">
        <v>5581</v>
      </c>
      <c r="K92" s="4" t="s">
        <v>5599</v>
      </c>
      <c r="L92" s="4" t="s">
        <v>5583</v>
      </c>
      <c r="M92" s="4" t="s">
        <v>798</v>
      </c>
      <c r="N92" s="76" t="s">
        <v>799</v>
      </c>
      <c r="O92" s="14"/>
      <c r="P92" t="s">
        <v>5823</v>
      </c>
      <c r="Q92" t="s">
        <v>801</v>
      </c>
      <c r="R92">
        <v>126</v>
      </c>
    </row>
    <row r="93" spans="1:18" x14ac:dyDescent="0.25">
      <c r="A93"/>
      <c r="B93" t="s">
        <v>5564</v>
      </c>
      <c r="C93" t="s">
        <v>5824</v>
      </c>
      <c r="D93">
        <v>1263</v>
      </c>
      <c r="E93"/>
      <c r="F93" t="s">
        <v>983</v>
      </c>
      <c r="G93" s="2" t="s">
        <v>259</v>
      </c>
      <c r="H93" t="s">
        <v>5579</v>
      </c>
      <c r="I93" s="4" t="s">
        <v>5580</v>
      </c>
      <c r="J93" s="4" t="s">
        <v>5581</v>
      </c>
      <c r="K93" s="4" t="s">
        <v>5599</v>
      </c>
      <c r="L93" s="4" t="s">
        <v>5583</v>
      </c>
      <c r="M93" s="4" t="s">
        <v>798</v>
      </c>
      <c r="N93" s="76" t="s">
        <v>5825</v>
      </c>
      <c r="O93" s="14"/>
      <c r="P93" t="s">
        <v>5826</v>
      </c>
      <c r="Q93" t="s">
        <v>801</v>
      </c>
      <c r="R93">
        <v>126</v>
      </c>
    </row>
    <row r="94" spans="1:18" x14ac:dyDescent="0.25">
      <c r="A94"/>
      <c r="B94" t="s">
        <v>5564</v>
      </c>
      <c r="C94" t="s">
        <v>5827</v>
      </c>
      <c r="D94">
        <v>1264</v>
      </c>
      <c r="E94"/>
      <c r="F94" t="s">
        <v>983</v>
      </c>
      <c r="G94" s="2" t="s">
        <v>286</v>
      </c>
      <c r="H94" t="s">
        <v>5579</v>
      </c>
      <c r="I94" s="4" t="s">
        <v>5580</v>
      </c>
      <c r="J94" s="4" t="s">
        <v>5581</v>
      </c>
      <c r="K94" s="4" t="s">
        <v>5599</v>
      </c>
      <c r="L94" s="4" t="s">
        <v>5583</v>
      </c>
      <c r="M94" s="4" t="s">
        <v>798</v>
      </c>
      <c r="N94" s="76" t="s">
        <v>799</v>
      </c>
      <c r="O94" s="14"/>
      <c r="P94" t="s">
        <v>5828</v>
      </c>
      <c r="Q94" t="s">
        <v>801</v>
      </c>
      <c r="R94">
        <v>126</v>
      </c>
    </row>
    <row r="95" spans="1:18" x14ac:dyDescent="0.25">
      <c r="A95"/>
      <c r="B95" t="s">
        <v>5564</v>
      </c>
      <c r="C95" t="s">
        <v>5829</v>
      </c>
      <c r="D95">
        <v>1265</v>
      </c>
      <c r="E95"/>
      <c r="F95" t="s">
        <v>997</v>
      </c>
      <c r="G95" s="2" t="s">
        <v>259</v>
      </c>
      <c r="H95" t="s">
        <v>5579</v>
      </c>
      <c r="I95" s="4" t="s">
        <v>5580</v>
      </c>
      <c r="J95" s="4" t="s">
        <v>5581</v>
      </c>
      <c r="K95" s="4" t="s">
        <v>5599</v>
      </c>
      <c r="L95" s="4" t="s">
        <v>5583</v>
      </c>
      <c r="M95" s="4" t="s">
        <v>798</v>
      </c>
      <c r="N95" s="76" t="s">
        <v>799</v>
      </c>
      <c r="O95" s="14"/>
      <c r="P95" t="s">
        <v>5830</v>
      </c>
      <c r="Q95" t="s">
        <v>801</v>
      </c>
      <c r="R95">
        <v>126</v>
      </c>
    </row>
    <row r="96" spans="1:18" x14ac:dyDescent="0.25">
      <c r="A96"/>
      <c r="B96" t="s">
        <v>5564</v>
      </c>
      <c r="C96" t="s">
        <v>5831</v>
      </c>
      <c r="D96">
        <v>1266</v>
      </c>
      <c r="E96"/>
      <c r="F96" t="s">
        <v>997</v>
      </c>
      <c r="G96" s="2" t="s">
        <v>321</v>
      </c>
      <c r="H96" t="s">
        <v>5579</v>
      </c>
      <c r="I96" s="4" t="s">
        <v>5580</v>
      </c>
      <c r="J96" s="4" t="s">
        <v>5581</v>
      </c>
      <c r="K96" s="4" t="s">
        <v>5599</v>
      </c>
      <c r="L96" s="4" t="s">
        <v>5583</v>
      </c>
      <c r="M96" s="4" t="s">
        <v>798</v>
      </c>
      <c r="N96" s="76" t="s">
        <v>799</v>
      </c>
      <c r="O96" s="14"/>
      <c r="P96" t="s">
        <v>5832</v>
      </c>
      <c r="Q96" t="s">
        <v>801</v>
      </c>
      <c r="R96">
        <v>126</v>
      </c>
    </row>
    <row r="97" spans="1:18" x14ac:dyDescent="0.25">
      <c r="A97"/>
      <c r="B97" t="s">
        <v>5564</v>
      </c>
      <c r="C97" t="s">
        <v>5833</v>
      </c>
      <c r="D97">
        <v>1267</v>
      </c>
      <c r="E97"/>
      <c r="F97" t="s">
        <v>5687</v>
      </c>
      <c r="G97" s="2" t="s">
        <v>259</v>
      </c>
      <c r="H97" t="s">
        <v>5579</v>
      </c>
      <c r="I97" s="4" t="s">
        <v>5580</v>
      </c>
      <c r="J97" s="4" t="s">
        <v>5581</v>
      </c>
      <c r="K97" s="4" t="s">
        <v>5599</v>
      </c>
      <c r="L97" s="4" t="s">
        <v>5583</v>
      </c>
      <c r="M97" s="4" t="s">
        <v>798</v>
      </c>
      <c r="N97" s="76" t="s">
        <v>5834</v>
      </c>
      <c r="O97" s="14"/>
      <c r="P97" t="s">
        <v>5835</v>
      </c>
      <c r="Q97" t="s">
        <v>801</v>
      </c>
      <c r="R97">
        <v>126</v>
      </c>
    </row>
    <row r="98" spans="1:18" x14ac:dyDescent="0.25">
      <c r="A98"/>
      <c r="B98" t="s">
        <v>5564</v>
      </c>
      <c r="C98" t="s">
        <v>5833</v>
      </c>
      <c r="D98">
        <v>1267</v>
      </c>
      <c r="E98"/>
      <c r="F98" t="s">
        <v>5689</v>
      </c>
      <c r="G98" s="2" t="s">
        <v>259</v>
      </c>
      <c r="H98" t="s">
        <v>5579</v>
      </c>
      <c r="I98" s="4" t="s">
        <v>5580</v>
      </c>
      <c r="J98" s="4" t="s">
        <v>5581</v>
      </c>
      <c r="K98" s="4" t="s">
        <v>5599</v>
      </c>
      <c r="L98" s="4" t="s">
        <v>5583</v>
      </c>
      <c r="M98" s="4" t="s">
        <v>798</v>
      </c>
      <c r="N98" s="76" t="s">
        <v>799</v>
      </c>
      <c r="O98" s="14"/>
      <c r="P98" t="s">
        <v>5835</v>
      </c>
      <c r="Q98" t="s">
        <v>801</v>
      </c>
      <c r="R98">
        <v>126</v>
      </c>
    </row>
    <row r="99" spans="1:18" x14ac:dyDescent="0.25">
      <c r="A99"/>
      <c r="B99" t="s">
        <v>5564</v>
      </c>
      <c r="C99" t="s">
        <v>5836</v>
      </c>
      <c r="D99">
        <v>1268</v>
      </c>
      <c r="E99"/>
      <c r="F99" t="s">
        <v>1021</v>
      </c>
      <c r="G99" s="2" t="s">
        <v>259</v>
      </c>
      <c r="H99" t="s">
        <v>5579</v>
      </c>
      <c r="I99" s="4" t="s">
        <v>5580</v>
      </c>
      <c r="J99" s="4" t="s">
        <v>5581</v>
      </c>
      <c r="K99" s="4" t="s">
        <v>5599</v>
      </c>
      <c r="L99" s="4" t="s">
        <v>5583</v>
      </c>
      <c r="M99" s="4" t="s">
        <v>798</v>
      </c>
      <c r="N99" s="76" t="s">
        <v>799</v>
      </c>
      <c r="O99" s="14"/>
      <c r="P99" t="s">
        <v>5837</v>
      </c>
      <c r="Q99" t="s">
        <v>801</v>
      </c>
      <c r="R99">
        <v>126</v>
      </c>
    </row>
    <row r="100" spans="1:18" x14ac:dyDescent="0.25">
      <c r="A100"/>
      <c r="B100" t="s">
        <v>5564</v>
      </c>
      <c r="C100" t="s">
        <v>5838</v>
      </c>
      <c r="D100">
        <v>1269</v>
      </c>
      <c r="E100"/>
      <c r="F100" t="s">
        <v>1021</v>
      </c>
      <c r="G100" s="2" t="s">
        <v>286</v>
      </c>
      <c r="H100" t="s">
        <v>5579</v>
      </c>
      <c r="I100" s="4" t="s">
        <v>5580</v>
      </c>
      <c r="J100" s="4" t="s">
        <v>5581</v>
      </c>
      <c r="K100" s="4" t="s">
        <v>5599</v>
      </c>
      <c r="L100" s="4" t="s">
        <v>5583</v>
      </c>
      <c r="M100" s="4" t="s">
        <v>798</v>
      </c>
      <c r="N100" s="76" t="s">
        <v>799</v>
      </c>
      <c r="O100" s="14"/>
      <c r="P100" t="s">
        <v>5839</v>
      </c>
      <c r="Q100" t="s">
        <v>801</v>
      </c>
      <c r="R100">
        <v>126</v>
      </c>
    </row>
    <row r="101" spans="1:18" x14ac:dyDescent="0.25">
      <c r="A101"/>
      <c r="B101" t="s">
        <v>5564</v>
      </c>
      <c r="C101" t="s">
        <v>5840</v>
      </c>
      <c r="D101">
        <v>1270</v>
      </c>
      <c r="E101"/>
      <c r="F101" t="s">
        <v>1035</v>
      </c>
      <c r="G101" s="2" t="s">
        <v>259</v>
      </c>
      <c r="H101" t="s">
        <v>5579</v>
      </c>
      <c r="I101" s="4" t="s">
        <v>5580</v>
      </c>
      <c r="J101" s="4" t="s">
        <v>5581</v>
      </c>
      <c r="K101" s="4" t="s">
        <v>5599</v>
      </c>
      <c r="L101" s="4" t="s">
        <v>5583</v>
      </c>
      <c r="M101" s="4" t="s">
        <v>798</v>
      </c>
      <c r="N101" s="76" t="s">
        <v>799</v>
      </c>
      <c r="O101" s="14"/>
      <c r="P101" t="s">
        <v>5841</v>
      </c>
      <c r="Q101" t="s">
        <v>801</v>
      </c>
      <c r="R101">
        <v>126</v>
      </c>
    </row>
    <row r="102" spans="1:18" x14ac:dyDescent="0.25">
      <c r="A102"/>
      <c r="B102" t="s">
        <v>5564</v>
      </c>
      <c r="C102" t="s">
        <v>5842</v>
      </c>
      <c r="D102">
        <v>1271</v>
      </c>
      <c r="E102"/>
      <c r="F102" t="s">
        <v>1035</v>
      </c>
      <c r="G102" s="2" t="s">
        <v>321</v>
      </c>
      <c r="H102" t="s">
        <v>5579</v>
      </c>
      <c r="I102" s="4" t="s">
        <v>5580</v>
      </c>
      <c r="J102" s="4" t="s">
        <v>5581</v>
      </c>
      <c r="K102" s="4" t="s">
        <v>5599</v>
      </c>
      <c r="L102" s="4" t="s">
        <v>5583</v>
      </c>
      <c r="M102" s="4" t="s">
        <v>798</v>
      </c>
      <c r="N102" s="76" t="s">
        <v>799</v>
      </c>
      <c r="O102" s="14"/>
      <c r="P102" t="s">
        <v>5843</v>
      </c>
      <c r="Q102" t="s">
        <v>801</v>
      </c>
      <c r="R102">
        <v>126</v>
      </c>
    </row>
    <row r="103" spans="1:18" x14ac:dyDescent="0.25">
      <c r="A103"/>
      <c r="B103" t="s">
        <v>5564</v>
      </c>
      <c r="C103" t="s">
        <v>5844</v>
      </c>
      <c r="D103">
        <v>1272</v>
      </c>
      <c r="E103"/>
      <c r="F103" t="s">
        <v>1612</v>
      </c>
      <c r="G103" s="2" t="s">
        <v>321</v>
      </c>
      <c r="H103" t="s">
        <v>5579</v>
      </c>
      <c r="I103" s="4" t="s">
        <v>5580</v>
      </c>
      <c r="J103" s="4" t="s">
        <v>5581</v>
      </c>
      <c r="K103" s="4" t="s">
        <v>5599</v>
      </c>
      <c r="L103" s="4" t="s">
        <v>5583</v>
      </c>
      <c r="M103" s="4" t="s">
        <v>798</v>
      </c>
      <c r="N103" s="76" t="s">
        <v>799</v>
      </c>
      <c r="O103" s="14"/>
      <c r="P103" t="s">
        <v>5845</v>
      </c>
      <c r="Q103" t="s">
        <v>801</v>
      </c>
      <c r="R103">
        <v>126</v>
      </c>
    </row>
    <row r="104" spans="1:18" x14ac:dyDescent="0.25">
      <c r="A104"/>
      <c r="B104" t="s">
        <v>5564</v>
      </c>
      <c r="C104" t="s">
        <v>5846</v>
      </c>
      <c r="D104">
        <v>1273</v>
      </c>
      <c r="E104"/>
      <c r="F104" t="s">
        <v>1616</v>
      </c>
      <c r="G104" s="2" t="s">
        <v>321</v>
      </c>
      <c r="H104" t="s">
        <v>5579</v>
      </c>
      <c r="I104" s="4" t="s">
        <v>5580</v>
      </c>
      <c r="J104" s="4" t="s">
        <v>5581</v>
      </c>
      <c r="K104" s="4" t="s">
        <v>5599</v>
      </c>
      <c r="L104" s="4" t="s">
        <v>5583</v>
      </c>
      <c r="M104" s="4" t="s">
        <v>798</v>
      </c>
      <c r="N104" s="76" t="s">
        <v>799</v>
      </c>
      <c r="O104" s="14"/>
      <c r="P104" t="s">
        <v>5847</v>
      </c>
      <c r="Q104" t="s">
        <v>801</v>
      </c>
      <c r="R104">
        <v>126</v>
      </c>
    </row>
    <row r="105" spans="1:18" x14ac:dyDescent="0.25">
      <c r="A105"/>
      <c r="B105" t="s">
        <v>5564</v>
      </c>
      <c r="C105" t="s">
        <v>5848</v>
      </c>
      <c r="D105">
        <v>1274</v>
      </c>
      <c r="E105"/>
      <c r="F105" t="s">
        <v>1061</v>
      </c>
      <c r="G105" s="2" t="s">
        <v>321</v>
      </c>
      <c r="H105" t="s">
        <v>5579</v>
      </c>
      <c r="I105" s="4" t="s">
        <v>5580</v>
      </c>
      <c r="J105" s="4" t="s">
        <v>5581</v>
      </c>
      <c r="K105" s="4" t="s">
        <v>5599</v>
      </c>
      <c r="L105" s="4" t="s">
        <v>5583</v>
      </c>
      <c r="M105" s="4" t="s">
        <v>798</v>
      </c>
      <c r="N105" s="76" t="s">
        <v>799</v>
      </c>
      <c r="O105" s="14"/>
      <c r="P105" t="s">
        <v>5849</v>
      </c>
      <c r="Q105" t="s">
        <v>801</v>
      </c>
      <c r="R105">
        <v>126</v>
      </c>
    </row>
    <row r="106" spans="1:18" x14ac:dyDescent="0.25">
      <c r="A106"/>
      <c r="B106" t="s">
        <v>5564</v>
      </c>
      <c r="C106" t="s">
        <v>5850</v>
      </c>
      <c r="D106">
        <v>1275</v>
      </c>
      <c r="E106"/>
      <c r="F106" t="s">
        <v>1072</v>
      </c>
      <c r="G106" s="2" t="s">
        <v>259</v>
      </c>
      <c r="H106" t="s">
        <v>5579</v>
      </c>
      <c r="I106" s="4" t="s">
        <v>5580</v>
      </c>
      <c r="J106" s="4" t="s">
        <v>5581</v>
      </c>
      <c r="K106" s="4" t="s">
        <v>5599</v>
      </c>
      <c r="L106" s="4" t="s">
        <v>5583</v>
      </c>
      <c r="M106" s="4" t="s">
        <v>798</v>
      </c>
      <c r="N106" s="76" t="s">
        <v>5851</v>
      </c>
      <c r="O106" s="14"/>
      <c r="P106" t="s">
        <v>5852</v>
      </c>
      <c r="Q106" t="s">
        <v>801</v>
      </c>
      <c r="R106">
        <v>126</v>
      </c>
    </row>
    <row r="107" spans="1:18" x14ac:dyDescent="0.25">
      <c r="A107"/>
      <c r="B107" t="s">
        <v>5564</v>
      </c>
      <c r="C107" t="s">
        <v>5853</v>
      </c>
      <c r="D107">
        <v>1276</v>
      </c>
      <c r="E107"/>
      <c r="F107" t="s">
        <v>1072</v>
      </c>
      <c r="G107" s="2" t="s">
        <v>286</v>
      </c>
      <c r="H107" t="s">
        <v>5579</v>
      </c>
      <c r="I107" s="4" t="s">
        <v>5580</v>
      </c>
      <c r="J107" s="4" t="s">
        <v>5581</v>
      </c>
      <c r="K107" s="4" t="s">
        <v>5599</v>
      </c>
      <c r="L107" s="4" t="s">
        <v>5583</v>
      </c>
      <c r="M107" s="4" t="s">
        <v>798</v>
      </c>
      <c r="N107" s="76" t="s">
        <v>799</v>
      </c>
      <c r="O107" s="14"/>
      <c r="P107" t="s">
        <v>5854</v>
      </c>
      <c r="Q107" t="s">
        <v>801</v>
      </c>
      <c r="R107">
        <v>126</v>
      </c>
    </row>
    <row r="108" spans="1:18" x14ac:dyDescent="0.25">
      <c r="A108"/>
      <c r="B108" t="s">
        <v>5564</v>
      </c>
      <c r="C108" t="s">
        <v>5855</v>
      </c>
      <c r="D108">
        <v>1277</v>
      </c>
      <c r="E108"/>
      <c r="F108" t="s">
        <v>5715</v>
      </c>
      <c r="G108" s="2" t="s">
        <v>259</v>
      </c>
      <c r="H108" t="s">
        <v>5579</v>
      </c>
      <c r="I108" s="4" t="s">
        <v>5580</v>
      </c>
      <c r="J108" s="4" t="s">
        <v>5581</v>
      </c>
      <c r="K108" s="4" t="s">
        <v>5599</v>
      </c>
      <c r="L108" s="4" t="s">
        <v>5583</v>
      </c>
      <c r="M108" s="4" t="s">
        <v>798</v>
      </c>
      <c r="N108" s="76" t="s">
        <v>799</v>
      </c>
      <c r="O108" s="1"/>
      <c r="P108" t="s">
        <v>5856</v>
      </c>
      <c r="Q108" t="s">
        <v>801</v>
      </c>
      <c r="R108">
        <v>126</v>
      </c>
    </row>
    <row r="109" spans="1:18" x14ac:dyDescent="0.25">
      <c r="A109"/>
      <c r="B109" t="s">
        <v>5564</v>
      </c>
      <c r="C109" t="s">
        <v>5857</v>
      </c>
      <c r="D109">
        <v>1278</v>
      </c>
      <c r="E109"/>
      <c r="F109" t="s">
        <v>5715</v>
      </c>
      <c r="G109" s="2" t="s">
        <v>286</v>
      </c>
      <c r="H109" t="s">
        <v>5579</v>
      </c>
      <c r="I109" s="4" t="s">
        <v>5580</v>
      </c>
      <c r="J109" s="4" t="s">
        <v>5581</v>
      </c>
      <c r="K109" s="4" t="s">
        <v>5599</v>
      </c>
      <c r="L109" s="4" t="s">
        <v>5583</v>
      </c>
      <c r="M109" s="4" t="s">
        <v>798</v>
      </c>
      <c r="N109" s="76" t="s">
        <v>799</v>
      </c>
      <c r="O109" s="1"/>
      <c r="P109" t="s">
        <v>5858</v>
      </c>
      <c r="Q109" t="s">
        <v>801</v>
      </c>
      <c r="R109">
        <v>126</v>
      </c>
    </row>
    <row r="110" spans="1:18" x14ac:dyDescent="0.25">
      <c r="A110"/>
      <c r="B110" t="s">
        <v>5564</v>
      </c>
      <c r="C110" t="s">
        <v>5859</v>
      </c>
      <c r="D110">
        <v>1279</v>
      </c>
      <c r="E110"/>
      <c r="F110" t="s">
        <v>5722</v>
      </c>
      <c r="G110" s="2" t="s">
        <v>321</v>
      </c>
      <c r="H110" t="s">
        <v>5579</v>
      </c>
      <c r="I110" s="4" t="s">
        <v>5580</v>
      </c>
      <c r="J110" s="4" t="s">
        <v>5581</v>
      </c>
      <c r="K110" s="4" t="s">
        <v>5599</v>
      </c>
      <c r="L110" s="4" t="s">
        <v>5583</v>
      </c>
      <c r="M110" s="4" t="s">
        <v>798</v>
      </c>
      <c r="N110" s="76" t="s">
        <v>799</v>
      </c>
      <c r="O110" s="1"/>
      <c r="P110" t="s">
        <v>5860</v>
      </c>
      <c r="Q110" t="s">
        <v>801</v>
      </c>
      <c r="R110">
        <v>126</v>
      </c>
    </row>
    <row r="111" spans="1:18" x14ac:dyDescent="0.25">
      <c r="A111"/>
      <c r="B111" t="s">
        <v>5564</v>
      </c>
      <c r="C111" t="s">
        <v>5861</v>
      </c>
      <c r="D111">
        <v>1280</v>
      </c>
      <c r="E111"/>
      <c r="F111" t="s">
        <v>1645</v>
      </c>
      <c r="G111" s="2" t="s">
        <v>321</v>
      </c>
      <c r="H111" t="s">
        <v>5579</v>
      </c>
      <c r="I111" s="4" t="s">
        <v>5580</v>
      </c>
      <c r="J111" s="4" t="s">
        <v>5581</v>
      </c>
      <c r="K111" s="4" t="s">
        <v>5599</v>
      </c>
      <c r="L111" s="4" t="s">
        <v>5583</v>
      </c>
      <c r="M111" s="4" t="s">
        <v>798</v>
      </c>
      <c r="N111" s="76" t="s">
        <v>799</v>
      </c>
      <c r="O111" s="1"/>
      <c r="P111" t="s">
        <v>5862</v>
      </c>
      <c r="Q111" t="s">
        <v>801</v>
      </c>
      <c r="R111">
        <v>126</v>
      </c>
    </row>
    <row r="112" spans="1:18" x14ac:dyDescent="0.25">
      <c r="A112"/>
      <c r="B112" t="s">
        <v>5564</v>
      </c>
      <c r="C112" t="s">
        <v>5863</v>
      </c>
      <c r="D112">
        <v>1281</v>
      </c>
      <c r="E112"/>
      <c r="F112" t="s">
        <v>1649</v>
      </c>
      <c r="G112" s="2" t="s">
        <v>321</v>
      </c>
      <c r="H112" t="s">
        <v>5579</v>
      </c>
      <c r="I112" s="4" t="s">
        <v>5580</v>
      </c>
      <c r="J112" s="4" t="s">
        <v>5581</v>
      </c>
      <c r="K112" s="4" t="s">
        <v>5599</v>
      </c>
      <c r="L112" s="4" t="s">
        <v>5583</v>
      </c>
      <c r="M112" s="4" t="s">
        <v>798</v>
      </c>
      <c r="N112" s="76" t="s">
        <v>799</v>
      </c>
      <c r="O112" s="14"/>
      <c r="P112" t="s">
        <v>5864</v>
      </c>
      <c r="Q112" t="s">
        <v>801</v>
      </c>
      <c r="R112">
        <v>126</v>
      </c>
    </row>
    <row r="113" spans="1:18" x14ac:dyDescent="0.25">
      <c r="A113"/>
      <c r="B113" t="s">
        <v>5564</v>
      </c>
      <c r="C113" t="s">
        <v>5865</v>
      </c>
      <c r="D113">
        <v>1282</v>
      </c>
      <c r="E113"/>
      <c r="F113" t="s">
        <v>1108</v>
      </c>
      <c r="G113" s="2" t="s">
        <v>321</v>
      </c>
      <c r="H113" t="s">
        <v>5579</v>
      </c>
      <c r="I113" s="4" t="s">
        <v>5580</v>
      </c>
      <c r="J113" s="4" t="s">
        <v>5581</v>
      </c>
      <c r="K113" s="4" t="s">
        <v>5599</v>
      </c>
      <c r="L113" s="4" t="s">
        <v>5583</v>
      </c>
      <c r="M113" s="4" t="s">
        <v>798</v>
      </c>
      <c r="N113" s="76" t="s">
        <v>799</v>
      </c>
      <c r="O113" s="14"/>
      <c r="P113" t="s">
        <v>5866</v>
      </c>
      <c r="Q113" t="s">
        <v>801</v>
      </c>
      <c r="R113">
        <v>126</v>
      </c>
    </row>
    <row r="114" spans="1:18" x14ac:dyDescent="0.25">
      <c r="A114"/>
      <c r="B114" t="s">
        <v>5564</v>
      </c>
      <c r="C114" t="s">
        <v>5867</v>
      </c>
      <c r="D114">
        <v>1283</v>
      </c>
      <c r="E114"/>
      <c r="F114" t="s">
        <v>1108</v>
      </c>
      <c r="G114" s="2" t="s">
        <v>398</v>
      </c>
      <c r="H114" t="s">
        <v>5579</v>
      </c>
      <c r="I114" s="4" t="s">
        <v>5580</v>
      </c>
      <c r="J114" s="4" t="s">
        <v>5581</v>
      </c>
      <c r="K114" s="4" t="s">
        <v>5582</v>
      </c>
      <c r="L114" s="4" t="s">
        <v>5583</v>
      </c>
      <c r="M114" s="4" t="s">
        <v>798</v>
      </c>
      <c r="N114" s="76" t="s">
        <v>799</v>
      </c>
      <c r="O114" s="14"/>
      <c r="P114" t="s">
        <v>5868</v>
      </c>
      <c r="Q114" t="s">
        <v>801</v>
      </c>
      <c r="R114">
        <v>126</v>
      </c>
    </row>
    <row r="115" spans="1:18" x14ac:dyDescent="0.25">
      <c r="A115"/>
      <c r="B115" t="s">
        <v>5564</v>
      </c>
      <c r="C115" t="s">
        <v>5869</v>
      </c>
      <c r="D115">
        <v>1284</v>
      </c>
      <c r="E115"/>
      <c r="F115" t="s">
        <v>1137</v>
      </c>
      <c r="G115" s="2" t="s">
        <v>286</v>
      </c>
      <c r="H115" t="s">
        <v>5579</v>
      </c>
      <c r="I115" s="4" t="s">
        <v>5580</v>
      </c>
      <c r="J115" s="4" t="s">
        <v>5581</v>
      </c>
      <c r="K115" s="4" t="s">
        <v>5599</v>
      </c>
      <c r="L115" s="4" t="s">
        <v>5583</v>
      </c>
      <c r="M115" s="4" t="s">
        <v>798</v>
      </c>
      <c r="N115" s="76" t="s">
        <v>799</v>
      </c>
      <c r="O115" s="14"/>
      <c r="P115" t="s">
        <v>5870</v>
      </c>
      <c r="Q115" t="s">
        <v>801</v>
      </c>
      <c r="R115">
        <v>126</v>
      </c>
    </row>
    <row r="116" spans="1:18" x14ac:dyDescent="0.25">
      <c r="A116"/>
      <c r="B116" t="s">
        <v>5564</v>
      </c>
      <c r="C116" t="s">
        <v>5871</v>
      </c>
      <c r="D116">
        <v>1285</v>
      </c>
      <c r="E116"/>
      <c r="F116" t="s">
        <v>1151</v>
      </c>
      <c r="G116" s="2" t="s">
        <v>321</v>
      </c>
      <c r="H116" t="s">
        <v>5579</v>
      </c>
      <c r="I116" s="4" t="s">
        <v>5580</v>
      </c>
      <c r="J116" s="4" t="s">
        <v>5581</v>
      </c>
      <c r="K116" s="4" t="s">
        <v>5599</v>
      </c>
      <c r="L116" s="4" t="s">
        <v>5583</v>
      </c>
      <c r="M116" s="4" t="s">
        <v>798</v>
      </c>
      <c r="N116" s="76" t="s">
        <v>799</v>
      </c>
      <c r="O116" s="14"/>
      <c r="P116" t="s">
        <v>5872</v>
      </c>
      <c r="Q116" t="s">
        <v>801</v>
      </c>
      <c r="R116">
        <v>126</v>
      </c>
    </row>
    <row r="117" spans="1:18" x14ac:dyDescent="0.25">
      <c r="A117"/>
      <c r="B117" t="s">
        <v>5564</v>
      </c>
      <c r="C117" t="s">
        <v>5873</v>
      </c>
      <c r="D117">
        <v>1286</v>
      </c>
      <c r="E117"/>
      <c r="F117" t="s">
        <v>1151</v>
      </c>
      <c r="G117" s="2" t="s">
        <v>398</v>
      </c>
      <c r="H117" t="s">
        <v>5579</v>
      </c>
      <c r="I117" s="4" t="s">
        <v>5580</v>
      </c>
      <c r="J117" s="4" t="s">
        <v>5581</v>
      </c>
      <c r="K117" s="4" t="s">
        <v>5582</v>
      </c>
      <c r="L117" s="4" t="s">
        <v>5583</v>
      </c>
      <c r="M117" s="4" t="s">
        <v>798</v>
      </c>
      <c r="N117" s="76" t="s">
        <v>799</v>
      </c>
      <c r="O117" s="14"/>
      <c r="P117" t="s">
        <v>5874</v>
      </c>
      <c r="Q117" t="s">
        <v>801</v>
      </c>
      <c r="R117">
        <v>126</v>
      </c>
    </row>
    <row r="118" spans="1:18" x14ac:dyDescent="0.25">
      <c r="A118"/>
      <c r="B118" t="s">
        <v>5564</v>
      </c>
      <c r="C118" t="s">
        <v>5875</v>
      </c>
      <c r="D118">
        <v>1287</v>
      </c>
      <c r="E118"/>
      <c r="F118" t="s">
        <v>1179</v>
      </c>
      <c r="G118" s="2" t="s">
        <v>398</v>
      </c>
      <c r="H118" t="s">
        <v>5579</v>
      </c>
      <c r="I118" s="4" t="s">
        <v>5580</v>
      </c>
      <c r="J118" s="4" t="s">
        <v>5581</v>
      </c>
      <c r="K118" s="4" t="s">
        <v>5582</v>
      </c>
      <c r="L118" s="4" t="s">
        <v>5583</v>
      </c>
      <c r="M118" s="4" t="s">
        <v>798</v>
      </c>
      <c r="N118" s="76" t="s">
        <v>799</v>
      </c>
      <c r="O118" s="14"/>
      <c r="P118" t="s">
        <v>5876</v>
      </c>
      <c r="Q118" t="s">
        <v>801</v>
      </c>
      <c r="R118">
        <v>126</v>
      </c>
    </row>
    <row r="119" spans="1:18" x14ac:dyDescent="0.25">
      <c r="A119"/>
      <c r="B119" t="s">
        <v>5564</v>
      </c>
      <c r="C119" t="s">
        <v>5877</v>
      </c>
      <c r="D119">
        <v>1288</v>
      </c>
      <c r="E119"/>
      <c r="F119" t="s">
        <v>1197</v>
      </c>
      <c r="G119" s="2" t="s">
        <v>321</v>
      </c>
      <c r="H119" t="s">
        <v>5579</v>
      </c>
      <c r="I119" s="4" t="s">
        <v>5580</v>
      </c>
      <c r="J119" s="4" t="s">
        <v>5581</v>
      </c>
      <c r="K119" s="4" t="s">
        <v>5599</v>
      </c>
      <c r="L119" s="4" t="s">
        <v>5583</v>
      </c>
      <c r="M119" s="4" t="s">
        <v>798</v>
      </c>
      <c r="N119" s="76" t="s">
        <v>799</v>
      </c>
      <c r="O119" s="14"/>
      <c r="P119" t="s">
        <v>5878</v>
      </c>
      <c r="Q119" t="s">
        <v>801</v>
      </c>
      <c r="R119">
        <v>126</v>
      </c>
    </row>
    <row r="120" spans="1:18" x14ac:dyDescent="0.25">
      <c r="A120"/>
      <c r="B120" t="s">
        <v>5564</v>
      </c>
      <c r="C120" t="s">
        <v>5879</v>
      </c>
      <c r="D120">
        <v>1289</v>
      </c>
      <c r="E120"/>
      <c r="F120" t="s">
        <v>1210</v>
      </c>
      <c r="G120" s="2" t="s">
        <v>321</v>
      </c>
      <c r="H120" t="s">
        <v>5579</v>
      </c>
      <c r="I120" s="4" t="s">
        <v>5580</v>
      </c>
      <c r="J120" s="4" t="s">
        <v>5581</v>
      </c>
      <c r="K120" s="4" t="s">
        <v>5599</v>
      </c>
      <c r="L120" s="4" t="s">
        <v>5583</v>
      </c>
      <c r="M120" s="4" t="s">
        <v>798</v>
      </c>
      <c r="N120" s="76" t="s">
        <v>799</v>
      </c>
      <c r="O120" s="14"/>
      <c r="P120" t="s">
        <v>5880</v>
      </c>
      <c r="Q120" t="s">
        <v>801</v>
      </c>
      <c r="R120">
        <v>126</v>
      </c>
    </row>
    <row r="121" spans="1:18" x14ac:dyDescent="0.25">
      <c r="A121"/>
      <c r="B121" t="s">
        <v>5564</v>
      </c>
      <c r="C121" t="s">
        <v>5881</v>
      </c>
      <c r="D121">
        <v>1290</v>
      </c>
      <c r="E121"/>
      <c r="F121" t="s">
        <v>1210</v>
      </c>
      <c r="G121" s="2" t="s">
        <v>398</v>
      </c>
      <c r="H121" t="s">
        <v>5579</v>
      </c>
      <c r="I121" s="4" t="s">
        <v>5580</v>
      </c>
      <c r="J121" s="4" t="s">
        <v>5581</v>
      </c>
      <c r="K121" s="4" t="s">
        <v>5582</v>
      </c>
      <c r="L121" s="4" t="s">
        <v>5583</v>
      </c>
      <c r="M121" s="4" t="s">
        <v>798</v>
      </c>
      <c r="N121" s="76" t="s">
        <v>799</v>
      </c>
      <c r="O121" s="14"/>
      <c r="P121" t="s">
        <v>5882</v>
      </c>
      <c r="Q121" t="s">
        <v>801</v>
      </c>
      <c r="R121">
        <v>126</v>
      </c>
    </row>
    <row r="122" spans="1:18" x14ac:dyDescent="0.25">
      <c r="A122"/>
      <c r="B122" t="s">
        <v>5564</v>
      </c>
      <c r="C122" t="s">
        <v>5883</v>
      </c>
      <c r="D122">
        <v>1291</v>
      </c>
      <c r="E122"/>
      <c r="F122" t="s">
        <v>1237</v>
      </c>
      <c r="G122" s="2" t="s">
        <v>398</v>
      </c>
      <c r="H122" t="s">
        <v>5579</v>
      </c>
      <c r="I122" s="4" t="s">
        <v>5580</v>
      </c>
      <c r="J122" s="4" t="s">
        <v>5581</v>
      </c>
      <c r="K122" s="4" t="s">
        <v>5582</v>
      </c>
      <c r="L122" s="4" t="s">
        <v>5583</v>
      </c>
      <c r="M122" s="4" t="s">
        <v>798</v>
      </c>
      <c r="N122" s="76" t="s">
        <v>799</v>
      </c>
      <c r="O122" s="14"/>
      <c r="P122" t="s">
        <v>5884</v>
      </c>
      <c r="Q122" t="s">
        <v>801</v>
      </c>
      <c r="R122">
        <v>126</v>
      </c>
    </row>
    <row r="123" spans="1:18" x14ac:dyDescent="0.25">
      <c r="A123"/>
      <c r="B123" t="s">
        <v>5564</v>
      </c>
      <c r="C123" t="s">
        <v>5885</v>
      </c>
      <c r="D123">
        <v>1292</v>
      </c>
      <c r="E123"/>
      <c r="F123" t="s">
        <v>732</v>
      </c>
      <c r="G123" s="2" t="s">
        <v>735</v>
      </c>
      <c r="H123" t="s">
        <v>5579</v>
      </c>
      <c r="I123" s="4" t="s">
        <v>5580</v>
      </c>
      <c r="J123" s="4" t="s">
        <v>5581</v>
      </c>
      <c r="K123" s="4" t="s">
        <v>5582</v>
      </c>
      <c r="L123" s="4" t="s">
        <v>5583</v>
      </c>
      <c r="M123" s="4" t="s">
        <v>798</v>
      </c>
      <c r="N123" s="76" t="s">
        <v>799</v>
      </c>
      <c r="O123" s="14"/>
      <c r="P123" t="s">
        <v>5886</v>
      </c>
      <c r="Q123" t="s">
        <v>801</v>
      </c>
      <c r="R123">
        <v>126</v>
      </c>
    </row>
    <row r="124" spans="1:18" x14ac:dyDescent="0.25">
      <c r="A124"/>
      <c r="B124" t="s">
        <v>5564</v>
      </c>
      <c r="C124" t="s">
        <v>5887</v>
      </c>
      <c r="D124">
        <v>1293</v>
      </c>
      <c r="E124"/>
      <c r="F124" t="s">
        <v>1268</v>
      </c>
      <c r="G124" s="2" t="s">
        <v>398</v>
      </c>
      <c r="H124" t="s">
        <v>5579</v>
      </c>
      <c r="I124" s="4" t="s">
        <v>5580</v>
      </c>
      <c r="J124" s="4" t="s">
        <v>5581</v>
      </c>
      <c r="K124" s="4" t="s">
        <v>5582</v>
      </c>
      <c r="L124" s="4" t="s">
        <v>5583</v>
      </c>
      <c r="M124" s="4" t="s">
        <v>798</v>
      </c>
      <c r="N124" s="76" t="s">
        <v>799</v>
      </c>
      <c r="O124" s="14"/>
      <c r="P124" t="s">
        <v>5888</v>
      </c>
      <c r="Q124" t="s">
        <v>801</v>
      </c>
      <c r="R124">
        <v>126</v>
      </c>
    </row>
    <row r="125" spans="1:18" x14ac:dyDescent="0.25">
      <c r="A125"/>
      <c r="B125" t="s">
        <v>5564</v>
      </c>
      <c r="C125" t="s">
        <v>5889</v>
      </c>
      <c r="D125">
        <v>1294</v>
      </c>
      <c r="E125"/>
      <c r="F125" t="s">
        <v>1704</v>
      </c>
      <c r="G125" s="2" t="s">
        <v>398</v>
      </c>
      <c r="H125" t="s">
        <v>5579</v>
      </c>
      <c r="I125" s="4" t="s">
        <v>5580</v>
      </c>
      <c r="J125" s="4" t="s">
        <v>5581</v>
      </c>
      <c r="K125" s="4" t="s">
        <v>5582</v>
      </c>
      <c r="L125" s="4" t="s">
        <v>5583</v>
      </c>
      <c r="M125" s="4" t="s">
        <v>798</v>
      </c>
      <c r="N125" s="76" t="s">
        <v>799</v>
      </c>
      <c r="O125" s="14"/>
      <c r="P125" t="s">
        <v>5584</v>
      </c>
      <c r="Q125" t="s">
        <v>801</v>
      </c>
      <c r="R125">
        <v>126</v>
      </c>
    </row>
    <row r="126" spans="1:18" x14ac:dyDescent="0.25">
      <c r="A126"/>
      <c r="B126" t="s">
        <v>5564</v>
      </c>
      <c r="C126" t="s">
        <v>5890</v>
      </c>
      <c r="D126">
        <v>1295</v>
      </c>
      <c r="E126"/>
      <c r="F126" t="s">
        <v>741</v>
      </c>
      <c r="G126" s="2" t="s">
        <v>735</v>
      </c>
      <c r="H126" t="s">
        <v>5579</v>
      </c>
      <c r="I126" s="4" t="s">
        <v>5580</v>
      </c>
      <c r="J126" s="4" t="s">
        <v>5581</v>
      </c>
      <c r="K126" s="4" t="s">
        <v>5582</v>
      </c>
      <c r="L126" s="4" t="s">
        <v>5583</v>
      </c>
      <c r="M126" s="4" t="s">
        <v>798</v>
      </c>
      <c r="N126" s="76" t="s">
        <v>799</v>
      </c>
      <c r="O126" s="1"/>
      <c r="P126" t="s">
        <v>5586</v>
      </c>
      <c r="Q126" t="s">
        <v>801</v>
      </c>
      <c r="R126">
        <v>126</v>
      </c>
    </row>
    <row r="127" spans="1:18" x14ac:dyDescent="0.25">
      <c r="A127"/>
      <c r="B127" t="s">
        <v>5564</v>
      </c>
      <c r="C127" t="s">
        <v>5891</v>
      </c>
      <c r="D127">
        <v>1296</v>
      </c>
      <c r="E127"/>
      <c r="F127" t="s">
        <v>746</v>
      </c>
      <c r="G127" s="2" t="s">
        <v>748</v>
      </c>
      <c r="H127" t="s">
        <v>5579</v>
      </c>
      <c r="I127" s="4" t="s">
        <v>5580</v>
      </c>
      <c r="J127" s="4" t="s">
        <v>5581</v>
      </c>
      <c r="K127" s="4" t="s">
        <v>5582</v>
      </c>
      <c r="L127" s="4" t="s">
        <v>5583</v>
      </c>
      <c r="M127" s="4" t="s">
        <v>798</v>
      </c>
      <c r="N127" s="76" t="s">
        <v>799</v>
      </c>
      <c r="O127" s="1"/>
      <c r="P127" t="s">
        <v>5588</v>
      </c>
      <c r="Q127" t="s">
        <v>801</v>
      </c>
      <c r="R127">
        <v>126</v>
      </c>
    </row>
    <row r="128" spans="1:18" x14ac:dyDescent="0.25">
      <c r="A128"/>
      <c r="B128" t="s">
        <v>5564</v>
      </c>
      <c r="C128" t="s">
        <v>5892</v>
      </c>
      <c r="D128">
        <v>1297</v>
      </c>
      <c r="E128"/>
      <c r="F128" t="s">
        <v>5590</v>
      </c>
      <c r="G128" s="2" t="s">
        <v>255</v>
      </c>
      <c r="H128" t="s">
        <v>5579</v>
      </c>
      <c r="I128" s="4" t="s">
        <v>5580</v>
      </c>
      <c r="J128" s="4" t="s">
        <v>5581</v>
      </c>
      <c r="K128" s="4" t="s">
        <v>5591</v>
      </c>
      <c r="L128" s="4" t="s">
        <v>5591</v>
      </c>
      <c r="M128" s="4" t="s">
        <v>798</v>
      </c>
      <c r="N128" s="76" t="s">
        <v>799</v>
      </c>
      <c r="O128" s="1"/>
      <c r="P128" t="s">
        <v>5592</v>
      </c>
      <c r="Q128" t="s">
        <v>801</v>
      </c>
      <c r="R128">
        <v>126</v>
      </c>
    </row>
    <row r="129" spans="1:18" x14ac:dyDescent="0.25">
      <c r="A129"/>
      <c r="B129" t="s">
        <v>5564</v>
      </c>
      <c r="C129" t="s">
        <v>5893</v>
      </c>
      <c r="D129">
        <v>1298</v>
      </c>
      <c r="E129"/>
      <c r="F129" t="s">
        <v>5594</v>
      </c>
      <c r="G129" s="2" t="s">
        <v>255</v>
      </c>
      <c r="H129" t="s">
        <v>5579</v>
      </c>
      <c r="I129" s="4" t="s">
        <v>5580</v>
      </c>
      <c r="J129" s="4" t="s">
        <v>5581</v>
      </c>
      <c r="K129" s="4" t="s">
        <v>5591</v>
      </c>
      <c r="L129" s="4" t="s">
        <v>5591</v>
      </c>
      <c r="M129" s="4" t="s">
        <v>798</v>
      </c>
      <c r="N129" s="76" t="s">
        <v>799</v>
      </c>
      <c r="O129" s="1"/>
      <c r="P129" t="s">
        <v>5595</v>
      </c>
      <c r="Q129" t="s">
        <v>801</v>
      </c>
      <c r="R129">
        <v>126</v>
      </c>
    </row>
    <row r="130" spans="1:18" x14ac:dyDescent="0.25">
      <c r="A130"/>
      <c r="B130" t="s">
        <v>5564</v>
      </c>
      <c r="C130" t="s">
        <v>5894</v>
      </c>
      <c r="D130">
        <v>1299</v>
      </c>
      <c r="E130"/>
      <c r="F130" t="s">
        <v>1338</v>
      </c>
      <c r="G130" s="2" t="s">
        <v>255</v>
      </c>
      <c r="H130" t="s">
        <v>5579</v>
      </c>
      <c r="I130" s="4" t="s">
        <v>5580</v>
      </c>
      <c r="J130" s="4" t="s">
        <v>5581</v>
      </c>
      <c r="K130" s="4" t="s">
        <v>5591</v>
      </c>
      <c r="L130" s="4" t="s">
        <v>5591</v>
      </c>
      <c r="M130" s="4" t="s">
        <v>798</v>
      </c>
      <c r="N130" s="76" t="s">
        <v>799</v>
      </c>
      <c r="O130" s="1"/>
      <c r="P130" t="s">
        <v>5597</v>
      </c>
      <c r="Q130" t="s">
        <v>801</v>
      </c>
      <c r="R130">
        <v>126</v>
      </c>
    </row>
    <row r="131" spans="1:18" x14ac:dyDescent="0.25">
      <c r="A131"/>
      <c r="B131" t="s">
        <v>5564</v>
      </c>
      <c r="C131" t="s">
        <v>5895</v>
      </c>
      <c r="D131">
        <v>1300</v>
      </c>
      <c r="E131"/>
      <c r="F131" t="s">
        <v>849</v>
      </c>
      <c r="G131" s="2" t="s">
        <v>259</v>
      </c>
      <c r="H131" t="s">
        <v>5579</v>
      </c>
      <c r="I131" s="4" t="s">
        <v>5580</v>
      </c>
      <c r="J131" s="4" t="s">
        <v>5581</v>
      </c>
      <c r="K131" s="4" t="s">
        <v>5599</v>
      </c>
      <c r="L131" s="4" t="s">
        <v>5583</v>
      </c>
      <c r="M131" s="4" t="s">
        <v>798</v>
      </c>
      <c r="N131" s="76" t="s">
        <v>799</v>
      </c>
      <c r="O131" s="1"/>
      <c r="P131" t="s">
        <v>5600</v>
      </c>
      <c r="Q131" t="s">
        <v>801</v>
      </c>
      <c r="R131">
        <v>126</v>
      </c>
    </row>
    <row r="132" spans="1:18" x14ac:dyDescent="0.25">
      <c r="A132"/>
      <c r="B132" t="s">
        <v>5564</v>
      </c>
      <c r="C132" t="s">
        <v>5896</v>
      </c>
      <c r="D132">
        <v>1301</v>
      </c>
      <c r="E132"/>
      <c r="F132" t="s">
        <v>1338</v>
      </c>
      <c r="G132" s="2" t="s">
        <v>259</v>
      </c>
      <c r="H132" t="s">
        <v>5579</v>
      </c>
      <c r="I132" s="4" t="s">
        <v>5580</v>
      </c>
      <c r="J132" s="4" t="s">
        <v>5581</v>
      </c>
      <c r="K132" s="4" t="s">
        <v>5599</v>
      </c>
      <c r="L132" s="4" t="s">
        <v>5583</v>
      </c>
      <c r="M132" s="4" t="s">
        <v>798</v>
      </c>
      <c r="N132" s="76" t="s">
        <v>799</v>
      </c>
      <c r="O132" s="4"/>
      <c r="P132" t="s">
        <v>5602</v>
      </c>
      <c r="Q132" t="s">
        <v>801</v>
      </c>
      <c r="R132">
        <v>126</v>
      </c>
    </row>
    <row r="133" spans="1:18" x14ac:dyDescent="0.25">
      <c r="A133"/>
      <c r="B133" t="s">
        <v>5564</v>
      </c>
      <c r="C133" t="s">
        <v>5897</v>
      </c>
      <c r="D133">
        <v>1302</v>
      </c>
      <c r="E133"/>
      <c r="F133" t="s">
        <v>898</v>
      </c>
      <c r="G133" s="2" t="s">
        <v>259</v>
      </c>
      <c r="H133" t="s">
        <v>5579</v>
      </c>
      <c r="I133" s="4" t="s">
        <v>5580</v>
      </c>
      <c r="J133" s="4" t="s">
        <v>5581</v>
      </c>
      <c r="K133" s="4" t="s">
        <v>5599</v>
      </c>
      <c r="L133" s="4" t="s">
        <v>5583</v>
      </c>
      <c r="M133" s="4" t="s">
        <v>798</v>
      </c>
      <c r="N133" s="76" t="s">
        <v>799</v>
      </c>
      <c r="O133" s="4"/>
      <c r="P133" t="s">
        <v>5604</v>
      </c>
      <c r="Q133" t="s">
        <v>801</v>
      </c>
      <c r="R133">
        <v>126</v>
      </c>
    </row>
    <row r="134" spans="1:18" x14ac:dyDescent="0.25">
      <c r="A134"/>
      <c r="B134" t="s">
        <v>5564</v>
      </c>
      <c r="C134" t="s">
        <v>5898</v>
      </c>
      <c r="D134">
        <v>133</v>
      </c>
      <c r="E134"/>
      <c r="F134" t="s">
        <v>965</v>
      </c>
      <c r="G134" s="2" t="s">
        <v>259</v>
      </c>
      <c r="H134" t="s">
        <v>5579</v>
      </c>
      <c r="I134" s="4" t="s">
        <v>5580</v>
      </c>
      <c r="J134" s="4" t="s">
        <v>5581</v>
      </c>
      <c r="K134" s="4" t="s">
        <v>5599</v>
      </c>
      <c r="L134" s="4" t="s">
        <v>5583</v>
      </c>
      <c r="M134" s="4" t="s">
        <v>778</v>
      </c>
      <c r="N134" s="76" t="s">
        <v>5899</v>
      </c>
      <c r="O134" s="4"/>
      <c r="P134" t="s">
        <v>5821</v>
      </c>
      <c r="Q134" t="s">
        <v>782</v>
      </c>
      <c r="R134">
        <v>0</v>
      </c>
    </row>
    <row r="135" spans="1:18" x14ac:dyDescent="0.25">
      <c r="A135"/>
      <c r="B135" t="s">
        <v>5564</v>
      </c>
      <c r="C135" t="s">
        <v>5900</v>
      </c>
      <c r="D135">
        <v>140</v>
      </c>
      <c r="E135"/>
      <c r="F135" t="s">
        <v>965</v>
      </c>
      <c r="G135" s="2" t="s">
        <v>286</v>
      </c>
      <c r="H135" t="s">
        <v>5579</v>
      </c>
      <c r="I135" s="4" t="s">
        <v>5580</v>
      </c>
      <c r="J135" s="4" t="s">
        <v>5581</v>
      </c>
      <c r="K135" s="4" t="s">
        <v>5599</v>
      </c>
      <c r="L135" s="4" t="s">
        <v>5583</v>
      </c>
      <c r="M135" s="4" t="s">
        <v>778</v>
      </c>
      <c r="N135" s="76" t="s">
        <v>5901</v>
      </c>
      <c r="O135" s="4"/>
      <c r="P135" t="s">
        <v>5823</v>
      </c>
      <c r="Q135" t="s">
        <v>782</v>
      </c>
      <c r="R135">
        <v>0</v>
      </c>
    </row>
    <row r="136" spans="1:18" x14ac:dyDescent="0.25">
      <c r="A136"/>
      <c r="B136" t="s">
        <v>5564</v>
      </c>
      <c r="C136" t="s">
        <v>5902</v>
      </c>
      <c r="D136">
        <v>1426</v>
      </c>
      <c r="E136"/>
      <c r="F136" t="s">
        <v>5615</v>
      </c>
      <c r="G136" s="2" t="s">
        <v>255</v>
      </c>
      <c r="H136" t="s">
        <v>5616</v>
      </c>
      <c r="I136" s="4" t="s">
        <v>5617</v>
      </c>
      <c r="J136" s="4" t="s">
        <v>5618</v>
      </c>
      <c r="K136" s="4" t="s">
        <v>5591</v>
      </c>
      <c r="L136" s="4" t="s">
        <v>5591</v>
      </c>
      <c r="M136" s="4" t="s">
        <v>805</v>
      </c>
      <c r="N136" s="76" t="s">
        <v>5619</v>
      </c>
      <c r="O136" s="4"/>
      <c r="P136" t="s">
        <v>5620</v>
      </c>
      <c r="Q136" t="s">
        <v>801</v>
      </c>
    </row>
    <row r="137" spans="1:18" x14ac:dyDescent="0.25">
      <c r="A137"/>
      <c r="B137" t="s">
        <v>5564</v>
      </c>
      <c r="C137" t="s">
        <v>5903</v>
      </c>
      <c r="D137">
        <v>1428</v>
      </c>
      <c r="E137"/>
      <c r="F137" t="s">
        <v>5622</v>
      </c>
      <c r="G137" s="2" t="s">
        <v>255</v>
      </c>
      <c r="H137" t="s">
        <v>5616</v>
      </c>
      <c r="I137" s="4" t="s">
        <v>5617</v>
      </c>
      <c r="J137" s="4" t="s">
        <v>5618</v>
      </c>
      <c r="K137" s="4" t="s">
        <v>5591</v>
      </c>
      <c r="L137" s="4" t="s">
        <v>5591</v>
      </c>
      <c r="M137" s="4" t="s">
        <v>805</v>
      </c>
      <c r="N137" s="76" t="s">
        <v>799</v>
      </c>
      <c r="O137" s="4"/>
      <c r="P137" t="s">
        <v>5623</v>
      </c>
      <c r="Q137" t="s">
        <v>801</v>
      </c>
    </row>
    <row r="138" spans="1:18" x14ac:dyDescent="0.25">
      <c r="A138"/>
      <c r="B138" t="s">
        <v>5564</v>
      </c>
      <c r="C138" t="s">
        <v>5905</v>
      </c>
      <c r="D138">
        <v>1431</v>
      </c>
      <c r="E138"/>
      <c r="F138" t="s">
        <v>849</v>
      </c>
      <c r="G138" s="2" t="s">
        <v>255</v>
      </c>
      <c r="H138" t="s">
        <v>5616</v>
      </c>
      <c r="I138" s="4" t="s">
        <v>5617</v>
      </c>
      <c r="J138" s="4" t="s">
        <v>5618</v>
      </c>
      <c r="K138" s="4" t="s">
        <v>5591</v>
      </c>
      <c r="L138" s="4" t="s">
        <v>5591</v>
      </c>
      <c r="M138" s="4" t="s">
        <v>805</v>
      </c>
      <c r="N138" s="76" t="s">
        <v>799</v>
      </c>
      <c r="O138" s="4"/>
      <c r="P138" t="s">
        <v>5628</v>
      </c>
      <c r="Q138" t="s">
        <v>801</v>
      </c>
    </row>
    <row r="139" spans="1:18" x14ac:dyDescent="0.25">
      <c r="A139"/>
      <c r="B139" t="s">
        <v>5564</v>
      </c>
      <c r="C139" t="s">
        <v>5906</v>
      </c>
      <c r="D139">
        <v>1432</v>
      </c>
      <c r="E139"/>
      <c r="F139" t="s">
        <v>865</v>
      </c>
      <c r="G139" s="2" t="s">
        <v>259</v>
      </c>
      <c r="H139" t="s">
        <v>5616</v>
      </c>
      <c r="I139" s="4" t="s">
        <v>5617</v>
      </c>
      <c r="J139" s="4" t="s">
        <v>5618</v>
      </c>
      <c r="K139" s="4" t="s">
        <v>5599</v>
      </c>
      <c r="L139" s="4" t="s">
        <v>5630</v>
      </c>
      <c r="M139" s="4" t="s">
        <v>805</v>
      </c>
      <c r="N139" s="76" t="s">
        <v>5631</v>
      </c>
      <c r="O139" s="4"/>
      <c r="P139" t="s">
        <v>5632</v>
      </c>
      <c r="Q139" t="s">
        <v>801</v>
      </c>
    </row>
    <row r="140" spans="1:18" x14ac:dyDescent="0.25">
      <c r="A140"/>
      <c r="B140" t="s">
        <v>5564</v>
      </c>
      <c r="C140" t="s">
        <v>5907</v>
      </c>
      <c r="D140">
        <v>1433</v>
      </c>
      <c r="E140"/>
      <c r="F140" t="s">
        <v>1559</v>
      </c>
      <c r="G140" s="2" t="s">
        <v>259</v>
      </c>
      <c r="H140" t="s">
        <v>5616</v>
      </c>
      <c r="I140" s="4" t="s">
        <v>5617</v>
      </c>
      <c r="J140" s="4" t="s">
        <v>5618</v>
      </c>
      <c r="K140" s="4" t="s">
        <v>5599</v>
      </c>
      <c r="L140" s="4" t="s">
        <v>5630</v>
      </c>
      <c r="M140" s="4" t="s">
        <v>805</v>
      </c>
      <c r="N140" s="76" t="s">
        <v>5634</v>
      </c>
      <c r="O140" s="4"/>
      <c r="P140" t="s">
        <v>5635</v>
      </c>
      <c r="Q140" t="s">
        <v>801</v>
      </c>
    </row>
    <row r="141" spans="1:18" x14ac:dyDescent="0.25">
      <c r="A141"/>
      <c r="B141" t="s">
        <v>5564</v>
      </c>
      <c r="C141" t="s">
        <v>5909</v>
      </c>
      <c r="D141">
        <v>1435</v>
      </c>
      <c r="E141"/>
      <c r="F141" t="s">
        <v>1565</v>
      </c>
      <c r="G141" s="2" t="s">
        <v>259</v>
      </c>
      <c r="H141" t="s">
        <v>5616</v>
      </c>
      <c r="I141" s="4" t="s">
        <v>5617</v>
      </c>
      <c r="J141" s="4" t="s">
        <v>5618</v>
      </c>
      <c r="K141" s="4" t="s">
        <v>5599</v>
      </c>
      <c r="L141" s="4" t="s">
        <v>5630</v>
      </c>
      <c r="M141" s="4" t="s">
        <v>805</v>
      </c>
      <c r="N141" s="76" t="s">
        <v>5640</v>
      </c>
      <c r="O141" s="4"/>
      <c r="P141" t="s">
        <v>5641</v>
      </c>
      <c r="Q141" t="s">
        <v>801</v>
      </c>
    </row>
    <row r="142" spans="1:18" x14ac:dyDescent="0.25">
      <c r="A142"/>
      <c r="B142" t="s">
        <v>5564</v>
      </c>
      <c r="C142" t="s">
        <v>5910</v>
      </c>
      <c r="D142">
        <v>1436</v>
      </c>
      <c r="E142"/>
      <c r="F142" t="s">
        <v>1565</v>
      </c>
      <c r="G142" s="2" t="s">
        <v>286</v>
      </c>
      <c r="H142" t="s">
        <v>5616</v>
      </c>
      <c r="I142" s="4" t="s">
        <v>5617</v>
      </c>
      <c r="J142" s="4" t="s">
        <v>5618</v>
      </c>
      <c r="K142" s="4" t="s">
        <v>5599</v>
      </c>
      <c r="L142" s="4" t="s">
        <v>5630</v>
      </c>
      <c r="M142" s="4" t="s">
        <v>805</v>
      </c>
      <c r="N142" s="76" t="s">
        <v>5643</v>
      </c>
      <c r="O142" s="4"/>
      <c r="P142" t="s">
        <v>5644</v>
      </c>
      <c r="Q142" t="s">
        <v>801</v>
      </c>
    </row>
    <row r="143" spans="1:18" x14ac:dyDescent="0.25">
      <c r="A143"/>
      <c r="B143" t="s">
        <v>5564</v>
      </c>
      <c r="C143" t="s">
        <v>5911</v>
      </c>
      <c r="D143">
        <v>1437</v>
      </c>
      <c r="E143"/>
      <c r="F143" t="s">
        <v>1569</v>
      </c>
      <c r="G143" s="2" t="s">
        <v>259</v>
      </c>
      <c r="H143" t="s">
        <v>5616</v>
      </c>
      <c r="I143" s="4" t="s">
        <v>5617</v>
      </c>
      <c r="J143" s="4" t="s">
        <v>5618</v>
      </c>
      <c r="K143" s="4" t="s">
        <v>5599</v>
      </c>
      <c r="L143" s="4" t="s">
        <v>5630</v>
      </c>
      <c r="M143" s="4" t="s">
        <v>805</v>
      </c>
      <c r="N143" s="76" t="s">
        <v>5646</v>
      </c>
      <c r="O143" s="4"/>
      <c r="P143" t="s">
        <v>5647</v>
      </c>
      <c r="Q143" t="s">
        <v>801</v>
      </c>
    </row>
    <row r="144" spans="1:18" x14ac:dyDescent="0.25">
      <c r="A144"/>
      <c r="B144" t="s">
        <v>5564</v>
      </c>
      <c r="C144" t="s">
        <v>5912</v>
      </c>
      <c r="D144">
        <v>1438</v>
      </c>
      <c r="E144"/>
      <c r="F144" t="s">
        <v>1569</v>
      </c>
      <c r="G144" s="2" t="s">
        <v>286</v>
      </c>
      <c r="H144" t="s">
        <v>5616</v>
      </c>
      <c r="I144" s="4" t="s">
        <v>5617</v>
      </c>
      <c r="J144" s="4" t="s">
        <v>5618</v>
      </c>
      <c r="K144" s="4" t="s">
        <v>5599</v>
      </c>
      <c r="L144" s="4" t="s">
        <v>5630</v>
      </c>
      <c r="M144" s="4" t="s">
        <v>805</v>
      </c>
      <c r="N144" s="76" t="s">
        <v>5649</v>
      </c>
      <c r="O144" s="4"/>
      <c r="P144" t="s">
        <v>5650</v>
      </c>
      <c r="Q144" t="s">
        <v>801</v>
      </c>
    </row>
    <row r="145" spans="1:17" x14ac:dyDescent="0.25">
      <c r="A145"/>
      <c r="B145" t="s">
        <v>5564</v>
      </c>
      <c r="C145" t="s">
        <v>5913</v>
      </c>
      <c r="D145">
        <v>1439</v>
      </c>
      <c r="E145"/>
      <c r="F145" t="s">
        <v>898</v>
      </c>
      <c r="G145" s="2" t="s">
        <v>255</v>
      </c>
      <c r="H145" t="s">
        <v>5616</v>
      </c>
      <c r="I145" s="4" t="s">
        <v>5617</v>
      </c>
      <c r="J145" s="4" t="s">
        <v>5618</v>
      </c>
      <c r="K145" s="4" t="s">
        <v>5591</v>
      </c>
      <c r="L145" s="4" t="s">
        <v>5591</v>
      </c>
      <c r="M145" s="4" t="s">
        <v>805</v>
      </c>
      <c r="N145" s="76" t="s">
        <v>799</v>
      </c>
      <c r="O145" s="4"/>
      <c r="P145" t="s">
        <v>5652</v>
      </c>
      <c r="Q145" t="s">
        <v>801</v>
      </c>
    </row>
    <row r="146" spans="1:17" x14ac:dyDescent="0.25">
      <c r="A146"/>
      <c r="B146" t="s">
        <v>5564</v>
      </c>
      <c r="C146" t="s">
        <v>5914</v>
      </c>
      <c r="D146">
        <v>1440</v>
      </c>
      <c r="E146"/>
      <c r="F146" t="s">
        <v>913</v>
      </c>
      <c r="G146" s="2" t="s">
        <v>259</v>
      </c>
      <c r="H146" t="s">
        <v>5616</v>
      </c>
      <c r="I146" s="4" t="s">
        <v>5617</v>
      </c>
      <c r="J146" s="4" t="s">
        <v>5618</v>
      </c>
      <c r="K146" s="4" t="s">
        <v>5599</v>
      </c>
      <c r="L146" s="4" t="s">
        <v>5630</v>
      </c>
      <c r="M146" s="4" t="s">
        <v>805</v>
      </c>
      <c r="N146" s="76" t="s">
        <v>5654</v>
      </c>
      <c r="O146" s="4"/>
      <c r="P146" t="s">
        <v>5655</v>
      </c>
      <c r="Q146" t="s">
        <v>801</v>
      </c>
    </row>
    <row r="147" spans="1:17" x14ac:dyDescent="0.25">
      <c r="A147"/>
      <c r="B147" t="s">
        <v>5564</v>
      </c>
      <c r="C147" t="s">
        <v>5915</v>
      </c>
      <c r="D147">
        <v>1441</v>
      </c>
      <c r="E147"/>
      <c r="F147" t="s">
        <v>913</v>
      </c>
      <c r="G147" s="2" t="s">
        <v>286</v>
      </c>
      <c r="H147" t="s">
        <v>5616</v>
      </c>
      <c r="I147" s="4" t="s">
        <v>5617</v>
      </c>
      <c r="J147" s="4" t="s">
        <v>5618</v>
      </c>
      <c r="K147" s="4" t="s">
        <v>5599</v>
      </c>
      <c r="L147" s="4" t="s">
        <v>5630</v>
      </c>
      <c r="M147" s="4" t="s">
        <v>805</v>
      </c>
      <c r="N147" s="76" t="s">
        <v>5657</v>
      </c>
      <c r="O147" s="4"/>
      <c r="P147" t="s">
        <v>5658</v>
      </c>
      <c r="Q147" t="s">
        <v>801</v>
      </c>
    </row>
    <row r="148" spans="1:17" x14ac:dyDescent="0.25">
      <c r="A148"/>
      <c r="B148" t="s">
        <v>5564</v>
      </c>
      <c r="C148" t="s">
        <v>5916</v>
      </c>
      <c r="D148">
        <v>1442</v>
      </c>
      <c r="E148"/>
      <c r="F148" t="s">
        <v>930</v>
      </c>
      <c r="G148" s="2" t="s">
        <v>259</v>
      </c>
      <c r="H148" t="s">
        <v>5616</v>
      </c>
      <c r="I148" s="4" t="s">
        <v>5617</v>
      </c>
      <c r="J148" s="4" t="s">
        <v>5618</v>
      </c>
      <c r="K148" s="4" t="s">
        <v>5599</v>
      </c>
      <c r="L148" s="4" t="s">
        <v>5630</v>
      </c>
      <c r="M148" s="4" t="s">
        <v>805</v>
      </c>
      <c r="N148" s="76" t="s">
        <v>5660</v>
      </c>
      <c r="O148" s="4"/>
      <c r="P148" t="s">
        <v>5661</v>
      </c>
      <c r="Q148" t="s">
        <v>801</v>
      </c>
    </row>
    <row r="149" spans="1:17" x14ac:dyDescent="0.25">
      <c r="A149"/>
      <c r="B149" t="s">
        <v>5564</v>
      </c>
      <c r="C149" t="s">
        <v>5918</v>
      </c>
      <c r="D149">
        <v>1444</v>
      </c>
      <c r="E149"/>
      <c r="F149" t="s">
        <v>945</v>
      </c>
      <c r="G149" s="2" t="s">
        <v>259</v>
      </c>
      <c r="H149" t="s">
        <v>5616</v>
      </c>
      <c r="I149" s="4" t="s">
        <v>5617</v>
      </c>
      <c r="J149" s="4" t="s">
        <v>5618</v>
      </c>
      <c r="K149" s="4" t="s">
        <v>5599</v>
      </c>
      <c r="L149" s="4" t="s">
        <v>5630</v>
      </c>
      <c r="M149" s="4" t="s">
        <v>805</v>
      </c>
      <c r="N149" s="76" t="s">
        <v>5666</v>
      </c>
      <c r="O149" s="4"/>
      <c r="P149" t="s">
        <v>5667</v>
      </c>
      <c r="Q149" t="s">
        <v>801</v>
      </c>
    </row>
    <row r="150" spans="1:17" x14ac:dyDescent="0.25">
      <c r="A150"/>
      <c r="B150" t="s">
        <v>5564</v>
      </c>
      <c r="C150" t="s">
        <v>5919</v>
      </c>
      <c r="D150">
        <v>1445</v>
      </c>
      <c r="E150"/>
      <c r="F150" t="s">
        <v>945</v>
      </c>
      <c r="G150" s="2" t="s">
        <v>321</v>
      </c>
      <c r="H150" t="s">
        <v>5616</v>
      </c>
      <c r="I150" s="4" t="s">
        <v>5617</v>
      </c>
      <c r="J150" s="4" t="s">
        <v>5618</v>
      </c>
      <c r="K150" s="4" t="s">
        <v>5599</v>
      </c>
      <c r="L150" s="4" t="s">
        <v>5630</v>
      </c>
      <c r="M150" s="4" t="s">
        <v>805</v>
      </c>
      <c r="N150" s="76" t="s">
        <v>5669</v>
      </c>
      <c r="O150" s="4"/>
      <c r="P150" t="s">
        <v>5670</v>
      </c>
      <c r="Q150" t="s">
        <v>801</v>
      </c>
    </row>
    <row r="151" spans="1:17" x14ac:dyDescent="0.25">
      <c r="A151"/>
      <c r="B151" t="s">
        <v>5564</v>
      </c>
      <c r="C151" t="s">
        <v>5920</v>
      </c>
      <c r="D151">
        <v>1447</v>
      </c>
      <c r="E151"/>
      <c r="F151" t="s">
        <v>965</v>
      </c>
      <c r="G151" s="2" t="s">
        <v>286</v>
      </c>
      <c r="H151" t="s">
        <v>5616</v>
      </c>
      <c r="I151" s="4" t="s">
        <v>5617</v>
      </c>
      <c r="J151" s="4" t="s">
        <v>5618</v>
      </c>
      <c r="K151" s="4" t="s">
        <v>5599</v>
      </c>
      <c r="L151" s="4" t="s">
        <v>5630</v>
      </c>
      <c r="M151" s="4" t="s">
        <v>805</v>
      </c>
      <c r="N151" s="76" t="s">
        <v>5672</v>
      </c>
      <c r="O151" s="4"/>
      <c r="P151" t="s">
        <v>5673</v>
      </c>
      <c r="Q151" t="s">
        <v>801</v>
      </c>
    </row>
    <row r="152" spans="1:17" x14ac:dyDescent="0.25">
      <c r="A152"/>
      <c r="B152" t="s">
        <v>5564</v>
      </c>
      <c r="C152" t="s">
        <v>5921</v>
      </c>
      <c r="D152">
        <v>1448</v>
      </c>
      <c r="E152"/>
      <c r="F152" t="s">
        <v>983</v>
      </c>
      <c r="G152" s="2" t="s">
        <v>259</v>
      </c>
      <c r="H152" t="s">
        <v>5616</v>
      </c>
      <c r="I152" s="4" t="s">
        <v>5617</v>
      </c>
      <c r="J152" s="4" t="s">
        <v>5618</v>
      </c>
      <c r="K152" s="4" t="s">
        <v>5599</v>
      </c>
      <c r="L152" s="4" t="s">
        <v>5630</v>
      </c>
      <c r="M152" s="4" t="s">
        <v>805</v>
      </c>
      <c r="N152" s="76" t="s">
        <v>5675</v>
      </c>
      <c r="O152" s="4"/>
      <c r="P152" t="s">
        <v>5676</v>
      </c>
      <c r="Q152" t="s">
        <v>801</v>
      </c>
    </row>
    <row r="153" spans="1:17" x14ac:dyDescent="0.25">
      <c r="A153"/>
      <c r="B153" t="s">
        <v>5564</v>
      </c>
      <c r="C153" t="s">
        <v>5922</v>
      </c>
      <c r="D153">
        <v>1449</v>
      </c>
      <c r="E153"/>
      <c r="F153" t="s">
        <v>983</v>
      </c>
      <c r="G153" s="2" t="s">
        <v>286</v>
      </c>
      <c r="H153" t="s">
        <v>5616</v>
      </c>
      <c r="I153" s="4" t="s">
        <v>5617</v>
      </c>
      <c r="J153" s="4" t="s">
        <v>5618</v>
      </c>
      <c r="K153" s="4" t="s">
        <v>5599</v>
      </c>
      <c r="L153" s="4" t="s">
        <v>5630</v>
      </c>
      <c r="M153" s="4" t="s">
        <v>805</v>
      </c>
      <c r="N153" s="76" t="s">
        <v>5678</v>
      </c>
      <c r="O153" s="4"/>
      <c r="P153" t="s">
        <v>5679</v>
      </c>
      <c r="Q153" t="s">
        <v>801</v>
      </c>
    </row>
    <row r="154" spans="1:17" x14ac:dyDescent="0.25">
      <c r="A154"/>
      <c r="B154" t="s">
        <v>5564</v>
      </c>
      <c r="C154" t="s">
        <v>5923</v>
      </c>
      <c r="D154">
        <v>1450</v>
      </c>
      <c r="E154"/>
      <c r="F154" t="s">
        <v>997</v>
      </c>
      <c r="G154" s="2" t="s">
        <v>259</v>
      </c>
      <c r="H154" t="s">
        <v>5616</v>
      </c>
      <c r="I154" s="4" t="s">
        <v>5617</v>
      </c>
      <c r="J154" s="4" t="s">
        <v>5618</v>
      </c>
      <c r="K154" s="4" t="s">
        <v>5599</v>
      </c>
      <c r="L154" s="4" t="s">
        <v>5630</v>
      </c>
      <c r="M154" s="4" t="s">
        <v>805</v>
      </c>
      <c r="N154" s="76" t="s">
        <v>5681</v>
      </c>
      <c r="O154" s="4"/>
      <c r="P154" t="s">
        <v>5682</v>
      </c>
      <c r="Q154" t="s">
        <v>801</v>
      </c>
    </row>
    <row r="155" spans="1:17" x14ac:dyDescent="0.25">
      <c r="A155"/>
      <c r="B155" t="s">
        <v>5564</v>
      </c>
      <c r="C155" t="s">
        <v>5924</v>
      </c>
      <c r="D155">
        <v>1451</v>
      </c>
      <c r="E155"/>
      <c r="F155" t="s">
        <v>997</v>
      </c>
      <c r="G155" s="2" t="s">
        <v>321</v>
      </c>
      <c r="H155" t="s">
        <v>5616</v>
      </c>
      <c r="I155" s="4" t="s">
        <v>5617</v>
      </c>
      <c r="J155" s="4" t="s">
        <v>5618</v>
      </c>
      <c r="K155" s="4" t="s">
        <v>5599</v>
      </c>
      <c r="L155" s="4" t="s">
        <v>5630</v>
      </c>
      <c r="M155" s="4" t="s">
        <v>805</v>
      </c>
      <c r="N155" s="76" t="s">
        <v>5684</v>
      </c>
      <c r="O155" s="4"/>
      <c r="P155" t="s">
        <v>5685</v>
      </c>
      <c r="Q155" t="s">
        <v>801</v>
      </c>
    </row>
    <row r="156" spans="1:17" x14ac:dyDescent="0.25">
      <c r="A156"/>
      <c r="B156" t="s">
        <v>5564</v>
      </c>
      <c r="C156" t="s">
        <v>5925</v>
      </c>
      <c r="D156">
        <v>1452</v>
      </c>
      <c r="E156"/>
      <c r="F156" t="s">
        <v>5687</v>
      </c>
      <c r="G156" s="2" t="s">
        <v>259</v>
      </c>
      <c r="H156" t="s">
        <v>5616</v>
      </c>
      <c r="I156" s="4" t="s">
        <v>5617</v>
      </c>
      <c r="J156" s="4" t="s">
        <v>5618</v>
      </c>
      <c r="K156" s="4" t="s">
        <v>5599</v>
      </c>
      <c r="L156" s="4" t="s">
        <v>5630</v>
      </c>
      <c r="M156" s="4" t="s">
        <v>805</v>
      </c>
      <c r="N156" s="76" t="s">
        <v>799</v>
      </c>
      <c r="O156" s="4"/>
      <c r="P156" t="s">
        <v>5688</v>
      </c>
      <c r="Q156" t="s">
        <v>801</v>
      </c>
    </row>
    <row r="157" spans="1:17" x14ac:dyDescent="0.25">
      <c r="A157"/>
      <c r="B157" t="s">
        <v>5564</v>
      </c>
      <c r="C157" t="s">
        <v>5925</v>
      </c>
      <c r="D157">
        <v>1452</v>
      </c>
      <c r="E157"/>
      <c r="F157" t="s">
        <v>5689</v>
      </c>
      <c r="G157" s="2" t="s">
        <v>259</v>
      </c>
      <c r="H157" t="s">
        <v>5616</v>
      </c>
      <c r="I157" s="4" t="s">
        <v>5617</v>
      </c>
      <c r="J157" s="4" t="s">
        <v>5618</v>
      </c>
      <c r="K157" s="4" t="s">
        <v>5599</v>
      </c>
      <c r="L157" s="4" t="s">
        <v>5630</v>
      </c>
      <c r="M157" s="4" t="s">
        <v>805</v>
      </c>
      <c r="N157" s="76" t="s">
        <v>799</v>
      </c>
      <c r="O157" s="4"/>
      <c r="P157" t="s">
        <v>5688</v>
      </c>
      <c r="Q157" t="s">
        <v>801</v>
      </c>
    </row>
    <row r="158" spans="1:17" x14ac:dyDescent="0.25">
      <c r="A158"/>
      <c r="B158" t="s">
        <v>5564</v>
      </c>
      <c r="C158" t="s">
        <v>5926</v>
      </c>
      <c r="D158">
        <v>1454</v>
      </c>
      <c r="E158"/>
      <c r="F158" t="s">
        <v>1021</v>
      </c>
      <c r="G158" s="2" t="s">
        <v>286</v>
      </c>
      <c r="H158" t="s">
        <v>5616</v>
      </c>
      <c r="I158" s="4" t="s">
        <v>5617</v>
      </c>
      <c r="J158" s="4" t="s">
        <v>5618</v>
      </c>
      <c r="K158" s="4" t="s">
        <v>5599</v>
      </c>
      <c r="L158" s="4" t="s">
        <v>5630</v>
      </c>
      <c r="M158" s="4" t="s">
        <v>805</v>
      </c>
      <c r="N158" s="76" t="s">
        <v>5691</v>
      </c>
      <c r="O158" s="4"/>
      <c r="P158" t="s">
        <v>5692</v>
      </c>
      <c r="Q158" t="s">
        <v>801</v>
      </c>
    </row>
    <row r="159" spans="1:17" x14ac:dyDescent="0.25">
      <c r="A159"/>
      <c r="B159" t="s">
        <v>5564</v>
      </c>
      <c r="C159" t="s">
        <v>5927</v>
      </c>
      <c r="D159">
        <v>1455</v>
      </c>
      <c r="E159"/>
      <c r="F159" t="s">
        <v>1035</v>
      </c>
      <c r="G159" s="2" t="s">
        <v>259</v>
      </c>
      <c r="H159" t="s">
        <v>5616</v>
      </c>
      <c r="I159" s="4" t="s">
        <v>5617</v>
      </c>
      <c r="J159" s="4" t="s">
        <v>5618</v>
      </c>
      <c r="K159" s="4" t="s">
        <v>5599</v>
      </c>
      <c r="L159" s="4" t="s">
        <v>5630</v>
      </c>
      <c r="M159" s="4" t="s">
        <v>805</v>
      </c>
      <c r="N159" s="76" t="s">
        <v>5694</v>
      </c>
      <c r="O159" s="4"/>
      <c r="P159" t="s">
        <v>5695</v>
      </c>
      <c r="Q159" t="s">
        <v>801</v>
      </c>
    </row>
    <row r="160" spans="1:17" x14ac:dyDescent="0.25">
      <c r="A160"/>
      <c r="B160" t="s">
        <v>5564</v>
      </c>
      <c r="C160" t="s">
        <v>5928</v>
      </c>
      <c r="D160">
        <v>1456</v>
      </c>
      <c r="E160"/>
      <c r="F160" t="s">
        <v>1035</v>
      </c>
      <c r="G160" s="2" t="s">
        <v>321</v>
      </c>
      <c r="H160" t="s">
        <v>5616</v>
      </c>
      <c r="I160" s="4" t="s">
        <v>5617</v>
      </c>
      <c r="J160" s="4" t="s">
        <v>5618</v>
      </c>
      <c r="K160" s="4" t="s">
        <v>5599</v>
      </c>
      <c r="L160" s="4" t="s">
        <v>5630</v>
      </c>
      <c r="M160" s="4" t="s">
        <v>805</v>
      </c>
      <c r="N160" s="76" t="s">
        <v>5697</v>
      </c>
      <c r="O160" s="4"/>
      <c r="P160" t="s">
        <v>5698</v>
      </c>
      <c r="Q160" t="s">
        <v>801</v>
      </c>
    </row>
    <row r="161" spans="1:18" x14ac:dyDescent="0.25">
      <c r="A161"/>
      <c r="B161" t="s">
        <v>5564</v>
      </c>
      <c r="C161" t="s">
        <v>5929</v>
      </c>
      <c r="D161">
        <v>1457</v>
      </c>
      <c r="E161"/>
      <c r="F161" t="s">
        <v>1612</v>
      </c>
      <c r="G161" s="2" t="s">
        <v>321</v>
      </c>
      <c r="H161" t="s">
        <v>5616</v>
      </c>
      <c r="I161" s="4" t="s">
        <v>5617</v>
      </c>
      <c r="J161" s="4" t="s">
        <v>5618</v>
      </c>
      <c r="K161" s="4" t="s">
        <v>5599</v>
      </c>
      <c r="L161" s="4" t="s">
        <v>5630</v>
      </c>
      <c r="M161" s="4" t="s">
        <v>805</v>
      </c>
      <c r="N161" s="76" t="s">
        <v>5700</v>
      </c>
      <c r="O161" s="4"/>
      <c r="P161" t="s">
        <v>5701</v>
      </c>
      <c r="Q161" t="s">
        <v>801</v>
      </c>
    </row>
    <row r="162" spans="1:18" x14ac:dyDescent="0.25">
      <c r="A162"/>
      <c r="B162" t="s">
        <v>5564</v>
      </c>
      <c r="C162" t="s">
        <v>5930</v>
      </c>
      <c r="D162">
        <v>1458</v>
      </c>
      <c r="E162"/>
      <c r="F162" t="s">
        <v>1616</v>
      </c>
      <c r="G162" s="2" t="s">
        <v>321</v>
      </c>
      <c r="H162" t="s">
        <v>5616</v>
      </c>
      <c r="I162" s="4" t="s">
        <v>5617</v>
      </c>
      <c r="J162" s="4" t="s">
        <v>5618</v>
      </c>
      <c r="K162" s="4" t="s">
        <v>5599</v>
      </c>
      <c r="L162" s="4" t="s">
        <v>5630</v>
      </c>
      <c r="M162" s="4" t="s">
        <v>805</v>
      </c>
      <c r="N162" s="76" t="s">
        <v>5703</v>
      </c>
      <c r="O162" s="4"/>
      <c r="P162" t="s">
        <v>5704</v>
      </c>
      <c r="Q162" t="s">
        <v>801</v>
      </c>
    </row>
    <row r="163" spans="1:18" x14ac:dyDescent="0.25">
      <c r="A163"/>
      <c r="B163" t="s">
        <v>5564</v>
      </c>
      <c r="C163" t="s">
        <v>5931</v>
      </c>
      <c r="D163">
        <v>1459</v>
      </c>
      <c r="E163"/>
      <c r="F163" t="s">
        <v>1061</v>
      </c>
      <c r="G163" s="2" t="s">
        <v>321</v>
      </c>
      <c r="H163" t="s">
        <v>5616</v>
      </c>
      <c r="I163" s="4" t="s">
        <v>5617</v>
      </c>
      <c r="J163" s="4" t="s">
        <v>5618</v>
      </c>
      <c r="K163" s="4" t="s">
        <v>5599</v>
      </c>
      <c r="L163" s="4" t="s">
        <v>5630</v>
      </c>
      <c r="M163" s="4" t="s">
        <v>805</v>
      </c>
      <c r="N163" s="76" t="s">
        <v>5706</v>
      </c>
      <c r="O163" s="4"/>
      <c r="P163" t="s">
        <v>5707</v>
      </c>
      <c r="Q163" t="s">
        <v>801</v>
      </c>
    </row>
    <row r="164" spans="1:18" x14ac:dyDescent="0.25">
      <c r="A164"/>
      <c r="B164" t="s">
        <v>5564</v>
      </c>
      <c r="C164" t="s">
        <v>5932</v>
      </c>
      <c r="D164">
        <v>1460</v>
      </c>
      <c r="E164"/>
      <c r="F164" t="s">
        <v>1072</v>
      </c>
      <c r="G164" s="2" t="s">
        <v>259</v>
      </c>
      <c r="H164" t="s">
        <v>5616</v>
      </c>
      <c r="I164" s="4" t="s">
        <v>5617</v>
      </c>
      <c r="J164" s="4" t="s">
        <v>5618</v>
      </c>
      <c r="K164" s="4" t="s">
        <v>5599</v>
      </c>
      <c r="L164" s="4" t="s">
        <v>5630</v>
      </c>
      <c r="M164" s="4" t="s">
        <v>805</v>
      </c>
      <c r="N164" s="76" t="s">
        <v>5709</v>
      </c>
      <c r="O164" s="4"/>
      <c r="P164" t="s">
        <v>5710</v>
      </c>
      <c r="Q164" t="s">
        <v>801</v>
      </c>
    </row>
    <row r="165" spans="1:18" x14ac:dyDescent="0.25">
      <c r="A165"/>
      <c r="B165" t="s">
        <v>5564</v>
      </c>
      <c r="C165" t="s">
        <v>5934</v>
      </c>
      <c r="D165">
        <v>1462</v>
      </c>
      <c r="E165"/>
      <c r="F165" t="s">
        <v>5715</v>
      </c>
      <c r="G165" s="2" t="s">
        <v>259</v>
      </c>
      <c r="H165" t="s">
        <v>5616</v>
      </c>
      <c r="I165" s="4" t="s">
        <v>5617</v>
      </c>
      <c r="J165" s="4" t="s">
        <v>5618</v>
      </c>
      <c r="K165" s="4" t="s">
        <v>5599</v>
      </c>
      <c r="L165" s="4" t="s">
        <v>5630</v>
      </c>
      <c r="M165" s="4" t="s">
        <v>805</v>
      </c>
      <c r="N165" s="76" t="s">
        <v>5716</v>
      </c>
      <c r="O165" s="4"/>
      <c r="P165" t="s">
        <v>5717</v>
      </c>
      <c r="Q165" t="s">
        <v>801</v>
      </c>
    </row>
    <row r="166" spans="1:18" x14ac:dyDescent="0.25">
      <c r="A166"/>
      <c r="B166" t="s">
        <v>5564</v>
      </c>
      <c r="C166" t="s">
        <v>5935</v>
      </c>
      <c r="D166">
        <v>1463</v>
      </c>
      <c r="E166"/>
      <c r="F166" t="s">
        <v>5715</v>
      </c>
      <c r="G166" s="2" t="s">
        <v>286</v>
      </c>
      <c r="H166" t="s">
        <v>5616</v>
      </c>
      <c r="I166" s="4" t="s">
        <v>5617</v>
      </c>
      <c r="J166" s="4" t="s">
        <v>5618</v>
      </c>
      <c r="K166" s="4" t="s">
        <v>5599</v>
      </c>
      <c r="L166" s="4" t="s">
        <v>5630</v>
      </c>
      <c r="M166" s="4" t="s">
        <v>805</v>
      </c>
      <c r="N166" s="76" t="s">
        <v>5719</v>
      </c>
      <c r="O166" s="4"/>
      <c r="P166" t="s">
        <v>5720</v>
      </c>
      <c r="Q166" t="s">
        <v>801</v>
      </c>
    </row>
    <row r="167" spans="1:18" x14ac:dyDescent="0.25">
      <c r="A167"/>
      <c r="B167" t="s">
        <v>5564</v>
      </c>
      <c r="C167" t="s">
        <v>5936</v>
      </c>
      <c r="D167">
        <v>1464</v>
      </c>
      <c r="E167"/>
      <c r="F167" t="s">
        <v>5722</v>
      </c>
      <c r="G167" s="2" t="s">
        <v>321</v>
      </c>
      <c r="H167" t="s">
        <v>5616</v>
      </c>
      <c r="I167" s="4" t="s">
        <v>5617</v>
      </c>
      <c r="J167" s="4" t="s">
        <v>5618</v>
      </c>
      <c r="K167" s="4" t="s">
        <v>5599</v>
      </c>
      <c r="L167" s="4" t="s">
        <v>5630</v>
      </c>
      <c r="M167" s="4" t="s">
        <v>805</v>
      </c>
      <c r="N167" s="76" t="s">
        <v>5723</v>
      </c>
      <c r="O167" s="4"/>
      <c r="P167" t="s">
        <v>5724</v>
      </c>
      <c r="Q167" t="s">
        <v>801</v>
      </c>
    </row>
    <row r="168" spans="1:18" x14ac:dyDescent="0.25">
      <c r="A168"/>
      <c r="B168" t="s">
        <v>5564</v>
      </c>
      <c r="C168" t="s">
        <v>5937</v>
      </c>
      <c r="D168">
        <v>1465</v>
      </c>
      <c r="E168"/>
      <c r="F168" t="s">
        <v>1645</v>
      </c>
      <c r="G168" s="2" t="s">
        <v>321</v>
      </c>
      <c r="H168" t="s">
        <v>5616</v>
      </c>
      <c r="I168" s="4" t="s">
        <v>5617</v>
      </c>
      <c r="J168" s="4" t="s">
        <v>5618</v>
      </c>
      <c r="K168" s="4" t="s">
        <v>5599</v>
      </c>
      <c r="L168" s="4" t="s">
        <v>5630</v>
      </c>
      <c r="M168" s="4" t="s">
        <v>805</v>
      </c>
      <c r="N168" s="76" t="s">
        <v>5726</v>
      </c>
      <c r="O168" s="4"/>
      <c r="P168" t="s">
        <v>5727</v>
      </c>
      <c r="Q168" t="s">
        <v>801</v>
      </c>
    </row>
    <row r="169" spans="1:18" x14ac:dyDescent="0.25">
      <c r="A169"/>
      <c r="B169" t="s">
        <v>5564</v>
      </c>
      <c r="C169" t="s">
        <v>5938</v>
      </c>
      <c r="D169">
        <v>1466</v>
      </c>
      <c r="E169"/>
      <c r="F169" t="s">
        <v>1649</v>
      </c>
      <c r="G169" s="2" t="s">
        <v>321</v>
      </c>
      <c r="H169" t="s">
        <v>5616</v>
      </c>
      <c r="I169" s="4" t="s">
        <v>5617</v>
      </c>
      <c r="J169" s="4" t="s">
        <v>5618</v>
      </c>
      <c r="K169" s="4" t="s">
        <v>5599</v>
      </c>
      <c r="L169" s="4" t="s">
        <v>5630</v>
      </c>
      <c r="M169" s="4" t="s">
        <v>805</v>
      </c>
      <c r="N169" s="76" t="s">
        <v>5729</v>
      </c>
      <c r="O169" s="4"/>
      <c r="P169" t="s">
        <v>5730</v>
      </c>
      <c r="Q169" t="s">
        <v>801</v>
      </c>
    </row>
    <row r="170" spans="1:18" x14ac:dyDescent="0.25">
      <c r="A170"/>
      <c r="B170" t="s">
        <v>5564</v>
      </c>
      <c r="C170" t="s">
        <v>5939</v>
      </c>
      <c r="D170">
        <v>1467</v>
      </c>
      <c r="E170"/>
      <c r="F170" t="s">
        <v>1108</v>
      </c>
      <c r="G170" s="2" t="s">
        <v>321</v>
      </c>
      <c r="H170" t="s">
        <v>5616</v>
      </c>
      <c r="I170" s="4" t="s">
        <v>5617</v>
      </c>
      <c r="J170" s="4" t="s">
        <v>5618</v>
      </c>
      <c r="K170" s="4" t="s">
        <v>5599</v>
      </c>
      <c r="L170" s="4" t="s">
        <v>5630</v>
      </c>
      <c r="M170" s="4" t="s">
        <v>805</v>
      </c>
      <c r="N170" s="76" t="s">
        <v>5732</v>
      </c>
      <c r="O170" s="4"/>
      <c r="P170" t="s">
        <v>5733</v>
      </c>
      <c r="Q170" t="s">
        <v>801</v>
      </c>
    </row>
    <row r="171" spans="1:18" x14ac:dyDescent="0.25">
      <c r="A171"/>
      <c r="B171" t="s">
        <v>5564</v>
      </c>
      <c r="C171" t="s">
        <v>5940</v>
      </c>
      <c r="D171">
        <v>1468</v>
      </c>
      <c r="E171"/>
      <c r="F171" t="s">
        <v>1108</v>
      </c>
      <c r="G171" s="2" t="s">
        <v>398</v>
      </c>
      <c r="H171" t="s">
        <v>5616</v>
      </c>
      <c r="I171" s="4" t="s">
        <v>5617</v>
      </c>
      <c r="J171" s="4" t="s">
        <v>5618</v>
      </c>
      <c r="K171" s="4" t="s">
        <v>5582</v>
      </c>
      <c r="L171" s="4" t="s">
        <v>5630</v>
      </c>
      <c r="M171" s="4" t="s">
        <v>805</v>
      </c>
      <c r="N171" s="76" t="s">
        <v>5735</v>
      </c>
      <c r="O171" s="4"/>
      <c r="P171" t="s">
        <v>5736</v>
      </c>
      <c r="Q171" t="s">
        <v>801</v>
      </c>
    </row>
    <row r="172" spans="1:18" x14ac:dyDescent="0.25">
      <c r="A172"/>
      <c r="B172" t="s">
        <v>5564</v>
      </c>
      <c r="C172" t="s">
        <v>5941</v>
      </c>
      <c r="D172">
        <v>1469</v>
      </c>
      <c r="E172"/>
      <c r="F172" t="s">
        <v>1137</v>
      </c>
      <c r="G172" s="2" t="s">
        <v>286</v>
      </c>
      <c r="H172" t="s">
        <v>5616</v>
      </c>
      <c r="I172" s="4" t="s">
        <v>5617</v>
      </c>
      <c r="J172" s="4" t="s">
        <v>5618</v>
      </c>
      <c r="K172" s="4" t="s">
        <v>5599</v>
      </c>
      <c r="L172" s="4" t="s">
        <v>5630</v>
      </c>
      <c r="M172" s="4" t="s">
        <v>805</v>
      </c>
      <c r="N172" s="76" t="s">
        <v>5738</v>
      </c>
      <c r="O172" s="4"/>
      <c r="P172" t="s">
        <v>5739</v>
      </c>
      <c r="Q172" t="s">
        <v>801</v>
      </c>
    </row>
    <row r="173" spans="1:18" x14ac:dyDescent="0.25">
      <c r="A173"/>
      <c r="B173" t="s">
        <v>5564</v>
      </c>
      <c r="C173" t="s">
        <v>5942</v>
      </c>
      <c r="D173">
        <v>147</v>
      </c>
      <c r="E173"/>
      <c r="F173" t="s">
        <v>983</v>
      </c>
      <c r="G173" s="2" t="s">
        <v>259</v>
      </c>
      <c r="H173" t="s">
        <v>5579</v>
      </c>
      <c r="I173" s="4" t="s">
        <v>5580</v>
      </c>
      <c r="J173" s="4" t="s">
        <v>5581</v>
      </c>
      <c r="K173" s="4" t="s">
        <v>5599</v>
      </c>
      <c r="L173" s="4" t="s">
        <v>5583</v>
      </c>
      <c r="M173" s="4" t="s">
        <v>778</v>
      </c>
      <c r="N173" s="76" t="s">
        <v>5825</v>
      </c>
      <c r="O173" s="4"/>
      <c r="P173" t="s">
        <v>5826</v>
      </c>
      <c r="Q173" t="s">
        <v>782</v>
      </c>
      <c r="R173">
        <v>0</v>
      </c>
    </row>
    <row r="174" spans="1:18" x14ac:dyDescent="0.25">
      <c r="A174"/>
      <c r="B174" t="s">
        <v>5564</v>
      </c>
      <c r="C174" t="s">
        <v>5943</v>
      </c>
      <c r="D174">
        <v>1471</v>
      </c>
      <c r="E174"/>
      <c r="F174" t="s">
        <v>1151</v>
      </c>
      <c r="G174" s="2" t="s">
        <v>398</v>
      </c>
      <c r="H174" t="s">
        <v>5616</v>
      </c>
      <c r="I174" s="4" t="s">
        <v>5617</v>
      </c>
      <c r="J174" s="4" t="s">
        <v>5618</v>
      </c>
      <c r="K174" s="4" t="s">
        <v>5582</v>
      </c>
      <c r="L174" s="4" t="s">
        <v>5630</v>
      </c>
      <c r="M174" s="4" t="s">
        <v>805</v>
      </c>
      <c r="N174" s="76" t="s">
        <v>5741</v>
      </c>
      <c r="O174" s="4"/>
      <c r="P174" t="s">
        <v>5742</v>
      </c>
      <c r="Q174" t="s">
        <v>801</v>
      </c>
    </row>
    <row r="175" spans="1:18" x14ac:dyDescent="0.25">
      <c r="A175"/>
      <c r="B175" t="s">
        <v>5564</v>
      </c>
      <c r="C175" t="s">
        <v>5944</v>
      </c>
      <c r="D175">
        <v>1472</v>
      </c>
      <c r="E175"/>
      <c r="F175" t="s">
        <v>1179</v>
      </c>
      <c r="G175" s="2" t="s">
        <v>398</v>
      </c>
      <c r="H175" t="s">
        <v>5616</v>
      </c>
      <c r="I175" s="4" t="s">
        <v>5617</v>
      </c>
      <c r="J175" s="4" t="s">
        <v>5618</v>
      </c>
      <c r="K175" s="4" t="s">
        <v>5582</v>
      </c>
      <c r="L175" s="4" t="s">
        <v>5630</v>
      </c>
      <c r="M175" s="4" t="s">
        <v>805</v>
      </c>
      <c r="N175" s="76" t="s">
        <v>5744</v>
      </c>
      <c r="O175" s="4"/>
      <c r="P175" t="s">
        <v>5745</v>
      </c>
      <c r="Q175" t="s">
        <v>801</v>
      </c>
    </row>
    <row r="176" spans="1:18" x14ac:dyDescent="0.25">
      <c r="A176"/>
      <c r="B176" t="s">
        <v>5564</v>
      </c>
      <c r="C176" t="s">
        <v>5945</v>
      </c>
      <c r="D176">
        <v>1473</v>
      </c>
      <c r="E176"/>
      <c r="F176" t="s">
        <v>1197</v>
      </c>
      <c r="G176" s="2" t="s">
        <v>321</v>
      </c>
      <c r="H176" t="s">
        <v>5616</v>
      </c>
      <c r="I176" s="4" t="s">
        <v>5617</v>
      </c>
      <c r="J176" s="4" t="s">
        <v>5618</v>
      </c>
      <c r="K176" s="4" t="s">
        <v>5599</v>
      </c>
      <c r="L176" s="4" t="s">
        <v>5630</v>
      </c>
      <c r="M176" s="4" t="s">
        <v>805</v>
      </c>
      <c r="N176" s="76" t="s">
        <v>5747</v>
      </c>
      <c r="O176" s="4"/>
      <c r="P176" t="s">
        <v>5748</v>
      </c>
      <c r="Q176" t="s">
        <v>801</v>
      </c>
    </row>
    <row r="177" spans="1:18" x14ac:dyDescent="0.25">
      <c r="A177"/>
      <c r="B177" t="s">
        <v>5564</v>
      </c>
      <c r="C177" t="s">
        <v>5946</v>
      </c>
      <c r="D177">
        <v>1474</v>
      </c>
      <c r="E177"/>
      <c r="F177" t="s">
        <v>1210</v>
      </c>
      <c r="G177" s="2" t="s">
        <v>321</v>
      </c>
      <c r="H177" t="s">
        <v>5616</v>
      </c>
      <c r="I177" s="4" t="s">
        <v>5617</v>
      </c>
      <c r="J177" s="4" t="s">
        <v>5618</v>
      </c>
      <c r="K177" s="4" t="s">
        <v>5599</v>
      </c>
      <c r="L177" s="4" t="s">
        <v>5630</v>
      </c>
      <c r="M177" s="4" t="s">
        <v>805</v>
      </c>
      <c r="N177" s="76" t="s">
        <v>5750</v>
      </c>
      <c r="O177" s="4"/>
      <c r="P177" t="s">
        <v>5751</v>
      </c>
      <c r="Q177" t="s">
        <v>801</v>
      </c>
    </row>
    <row r="178" spans="1:18" x14ac:dyDescent="0.25">
      <c r="A178"/>
      <c r="B178" t="s">
        <v>5564</v>
      </c>
      <c r="C178" t="s">
        <v>5947</v>
      </c>
      <c r="D178">
        <v>1476</v>
      </c>
      <c r="E178"/>
      <c r="F178" t="s">
        <v>1237</v>
      </c>
      <c r="G178" s="2" t="s">
        <v>398</v>
      </c>
      <c r="H178" t="s">
        <v>5616</v>
      </c>
      <c r="I178" s="4" t="s">
        <v>5617</v>
      </c>
      <c r="J178" s="4" t="s">
        <v>5618</v>
      </c>
      <c r="K178" s="4" t="s">
        <v>5582</v>
      </c>
      <c r="L178" s="4" t="s">
        <v>5630</v>
      </c>
      <c r="M178" s="4" t="s">
        <v>805</v>
      </c>
      <c r="N178" s="76" t="s">
        <v>799</v>
      </c>
      <c r="O178" s="4"/>
      <c r="P178" t="s">
        <v>5753</v>
      </c>
      <c r="Q178" t="s">
        <v>801</v>
      </c>
    </row>
    <row r="179" spans="1:18" x14ac:dyDescent="0.25">
      <c r="A179"/>
      <c r="B179" t="s">
        <v>5564</v>
      </c>
      <c r="C179" t="s">
        <v>5948</v>
      </c>
      <c r="D179">
        <v>1477</v>
      </c>
      <c r="E179"/>
      <c r="F179" t="s">
        <v>732</v>
      </c>
      <c r="G179" s="2" t="s">
        <v>735</v>
      </c>
      <c r="H179" t="s">
        <v>5616</v>
      </c>
      <c r="I179" s="4" t="s">
        <v>5617</v>
      </c>
      <c r="J179" s="4" t="s">
        <v>5618</v>
      </c>
      <c r="K179" s="4" t="s">
        <v>5582</v>
      </c>
      <c r="L179" s="4" t="s">
        <v>5630</v>
      </c>
      <c r="M179" s="4" t="s">
        <v>805</v>
      </c>
      <c r="N179" s="76" t="s">
        <v>5755</v>
      </c>
      <c r="O179" s="4"/>
      <c r="P179" t="s">
        <v>5756</v>
      </c>
      <c r="Q179" t="s">
        <v>801</v>
      </c>
    </row>
    <row r="180" spans="1:18" x14ac:dyDescent="0.25">
      <c r="A180"/>
      <c r="B180" t="s">
        <v>5564</v>
      </c>
      <c r="C180" t="s">
        <v>5949</v>
      </c>
      <c r="D180">
        <v>1479</v>
      </c>
      <c r="E180"/>
      <c r="F180" t="s">
        <v>1704</v>
      </c>
      <c r="G180" s="2" t="s">
        <v>398</v>
      </c>
      <c r="H180" t="s">
        <v>5616</v>
      </c>
      <c r="I180" s="4" t="s">
        <v>5617</v>
      </c>
      <c r="J180" s="4" t="s">
        <v>5618</v>
      </c>
      <c r="K180" s="4" t="s">
        <v>5582</v>
      </c>
      <c r="L180" s="4" t="s">
        <v>5630</v>
      </c>
      <c r="M180" s="4" t="s">
        <v>805</v>
      </c>
      <c r="N180" s="76" t="s">
        <v>5758</v>
      </c>
      <c r="O180" s="4"/>
      <c r="P180" t="s">
        <v>5759</v>
      </c>
      <c r="Q180" t="s">
        <v>801</v>
      </c>
    </row>
    <row r="181" spans="1:18" x14ac:dyDescent="0.25">
      <c r="A181"/>
      <c r="B181" t="s">
        <v>5564</v>
      </c>
      <c r="C181" t="s">
        <v>5950</v>
      </c>
      <c r="D181">
        <v>1480</v>
      </c>
      <c r="E181"/>
      <c r="F181" t="s">
        <v>741</v>
      </c>
      <c r="G181" s="2" t="s">
        <v>735</v>
      </c>
      <c r="H181" t="s">
        <v>5616</v>
      </c>
      <c r="I181" s="4" t="s">
        <v>5617</v>
      </c>
      <c r="J181" s="4" t="s">
        <v>5618</v>
      </c>
      <c r="K181" s="4" t="s">
        <v>5582</v>
      </c>
      <c r="L181" s="4" t="s">
        <v>5630</v>
      </c>
      <c r="M181" s="4" t="s">
        <v>805</v>
      </c>
      <c r="N181" s="76" t="s">
        <v>5761</v>
      </c>
      <c r="O181" s="4"/>
      <c r="P181" t="s">
        <v>5762</v>
      </c>
      <c r="Q181" t="s">
        <v>801</v>
      </c>
    </row>
    <row r="182" spans="1:18" x14ac:dyDescent="0.25">
      <c r="A182"/>
      <c r="B182" t="s">
        <v>5564</v>
      </c>
      <c r="C182" t="s">
        <v>5951</v>
      </c>
      <c r="D182">
        <v>1481</v>
      </c>
      <c r="E182"/>
      <c r="F182" t="s">
        <v>746</v>
      </c>
      <c r="G182" s="2" t="s">
        <v>748</v>
      </c>
      <c r="H182" t="s">
        <v>5616</v>
      </c>
      <c r="I182" s="4" t="s">
        <v>5617</v>
      </c>
      <c r="J182" s="4" t="s">
        <v>5618</v>
      </c>
      <c r="K182" s="4" t="s">
        <v>5582</v>
      </c>
      <c r="L182" s="4" t="s">
        <v>5630</v>
      </c>
      <c r="M182" s="4" t="s">
        <v>805</v>
      </c>
      <c r="N182" s="76" t="s">
        <v>5764</v>
      </c>
      <c r="O182" s="4"/>
      <c r="P182" t="s">
        <v>5765</v>
      </c>
      <c r="Q182" t="s">
        <v>801</v>
      </c>
    </row>
    <row r="183" spans="1:18" x14ac:dyDescent="0.25">
      <c r="A183"/>
      <c r="B183" t="s">
        <v>5564</v>
      </c>
      <c r="C183" t="s">
        <v>5952</v>
      </c>
      <c r="D183">
        <v>1482</v>
      </c>
      <c r="E183"/>
      <c r="F183" t="s">
        <v>5590</v>
      </c>
      <c r="G183" s="2" t="s">
        <v>255</v>
      </c>
      <c r="H183" t="s">
        <v>5616</v>
      </c>
      <c r="I183" s="4" t="s">
        <v>5617</v>
      </c>
      <c r="J183" s="4" t="s">
        <v>5618</v>
      </c>
      <c r="K183" s="4" t="s">
        <v>5591</v>
      </c>
      <c r="L183" s="4" t="s">
        <v>5591</v>
      </c>
      <c r="M183" s="4" t="s">
        <v>805</v>
      </c>
      <c r="N183" s="76" t="s">
        <v>5767</v>
      </c>
      <c r="O183" s="4"/>
      <c r="P183" t="s">
        <v>5768</v>
      </c>
      <c r="Q183" t="s">
        <v>801</v>
      </c>
    </row>
    <row r="184" spans="1:18" x14ac:dyDescent="0.25">
      <c r="A184"/>
      <c r="B184" t="s">
        <v>5564</v>
      </c>
      <c r="C184" t="s">
        <v>5953</v>
      </c>
      <c r="D184">
        <v>1484</v>
      </c>
      <c r="E184"/>
      <c r="F184" t="s">
        <v>1338</v>
      </c>
      <c r="G184" s="2" t="s">
        <v>255</v>
      </c>
      <c r="H184" t="s">
        <v>5616</v>
      </c>
      <c r="I184" s="4" t="s">
        <v>5617</v>
      </c>
      <c r="J184" s="4" t="s">
        <v>5618</v>
      </c>
      <c r="K184" s="4" t="s">
        <v>5591</v>
      </c>
      <c r="L184" s="4" t="s">
        <v>5591</v>
      </c>
      <c r="M184" s="4" t="s">
        <v>805</v>
      </c>
      <c r="N184" s="76" t="s">
        <v>5773</v>
      </c>
      <c r="O184" s="4"/>
      <c r="P184" t="s">
        <v>5774</v>
      </c>
      <c r="Q184" t="s">
        <v>801</v>
      </c>
    </row>
    <row r="185" spans="1:18" x14ac:dyDescent="0.25">
      <c r="A185"/>
      <c r="B185" t="s">
        <v>5564</v>
      </c>
      <c r="C185" t="s">
        <v>5954</v>
      </c>
      <c r="D185">
        <v>1485</v>
      </c>
      <c r="E185"/>
      <c r="F185" t="s">
        <v>849</v>
      </c>
      <c r="G185" s="2" t="s">
        <v>259</v>
      </c>
      <c r="H185" t="s">
        <v>5616</v>
      </c>
      <c r="I185" s="4" t="s">
        <v>5617</v>
      </c>
      <c r="J185" s="4" t="s">
        <v>5618</v>
      </c>
      <c r="K185" s="4" t="s">
        <v>5599</v>
      </c>
      <c r="L185" s="4" t="s">
        <v>5630</v>
      </c>
      <c r="M185" s="4" t="s">
        <v>805</v>
      </c>
      <c r="N185" s="76" t="s">
        <v>5776</v>
      </c>
      <c r="O185" s="4"/>
      <c r="P185" t="s">
        <v>5777</v>
      </c>
      <c r="Q185" t="s">
        <v>801</v>
      </c>
    </row>
    <row r="186" spans="1:18" x14ac:dyDescent="0.25">
      <c r="A186"/>
      <c r="B186" t="s">
        <v>5564</v>
      </c>
      <c r="C186" t="s">
        <v>5955</v>
      </c>
      <c r="D186">
        <v>1486</v>
      </c>
      <c r="E186"/>
      <c r="F186" t="s">
        <v>1338</v>
      </c>
      <c r="G186" s="2" t="s">
        <v>259</v>
      </c>
      <c r="H186" t="s">
        <v>5616</v>
      </c>
      <c r="I186" s="4" t="s">
        <v>5617</v>
      </c>
      <c r="J186" s="4" t="s">
        <v>5618</v>
      </c>
      <c r="K186" s="4" t="s">
        <v>5599</v>
      </c>
      <c r="L186" s="4" t="s">
        <v>5630</v>
      </c>
      <c r="M186" s="4" t="s">
        <v>805</v>
      </c>
      <c r="N186" s="76" t="s">
        <v>5779</v>
      </c>
      <c r="O186" s="4"/>
      <c r="P186" t="s">
        <v>5780</v>
      </c>
      <c r="Q186" t="s">
        <v>801</v>
      </c>
    </row>
    <row r="187" spans="1:18" x14ac:dyDescent="0.25">
      <c r="A187"/>
      <c r="B187" t="s">
        <v>5564</v>
      </c>
      <c r="C187" t="s">
        <v>5956</v>
      </c>
      <c r="D187">
        <v>1487</v>
      </c>
      <c r="E187"/>
      <c r="F187" t="s">
        <v>898</v>
      </c>
      <c r="G187" s="2" t="s">
        <v>259</v>
      </c>
      <c r="H187" t="s">
        <v>5616</v>
      </c>
      <c r="I187" s="4" t="s">
        <v>5617</v>
      </c>
      <c r="J187" s="4" t="s">
        <v>5618</v>
      </c>
      <c r="K187" s="4" t="s">
        <v>5599</v>
      </c>
      <c r="L187" s="4" t="s">
        <v>5630</v>
      </c>
      <c r="M187" s="4" t="s">
        <v>805</v>
      </c>
      <c r="N187" s="76" t="s">
        <v>5782</v>
      </c>
      <c r="O187" s="4"/>
      <c r="P187" t="s">
        <v>5783</v>
      </c>
      <c r="Q187" t="s">
        <v>801</v>
      </c>
    </row>
    <row r="188" spans="1:18" x14ac:dyDescent="0.25">
      <c r="A188"/>
      <c r="B188" t="s">
        <v>5564</v>
      </c>
      <c r="C188" t="s">
        <v>5957</v>
      </c>
      <c r="D188">
        <v>1536</v>
      </c>
      <c r="E188"/>
      <c r="F188" t="s">
        <v>5615</v>
      </c>
      <c r="G188" s="2" t="s">
        <v>255</v>
      </c>
      <c r="H188" t="s">
        <v>5579</v>
      </c>
      <c r="I188" s="4" t="s">
        <v>5580</v>
      </c>
      <c r="J188" s="4" t="s">
        <v>5581</v>
      </c>
      <c r="K188" s="4" t="s">
        <v>5591</v>
      </c>
      <c r="L188" s="4" t="s">
        <v>5591</v>
      </c>
      <c r="M188" s="4" t="s">
        <v>805</v>
      </c>
      <c r="N188" s="76" t="s">
        <v>799</v>
      </c>
      <c r="O188" s="4"/>
      <c r="P188" t="s">
        <v>5785</v>
      </c>
      <c r="Q188" t="s">
        <v>801</v>
      </c>
      <c r="R188">
        <v>126</v>
      </c>
    </row>
    <row r="189" spans="1:18" x14ac:dyDescent="0.25">
      <c r="A189"/>
      <c r="B189" t="s">
        <v>5564</v>
      </c>
      <c r="C189" t="s">
        <v>5958</v>
      </c>
      <c r="D189">
        <v>1537</v>
      </c>
      <c r="E189"/>
      <c r="F189" t="s">
        <v>771</v>
      </c>
      <c r="G189" s="2" t="s">
        <v>259</v>
      </c>
      <c r="H189" t="s">
        <v>5579</v>
      </c>
      <c r="I189" s="4" t="s">
        <v>5580</v>
      </c>
      <c r="J189" s="4" t="s">
        <v>5581</v>
      </c>
      <c r="K189" s="4" t="s">
        <v>5599</v>
      </c>
      <c r="L189" s="4" t="s">
        <v>5583</v>
      </c>
      <c r="M189" s="4" t="s">
        <v>805</v>
      </c>
      <c r="N189" s="76" t="s">
        <v>799</v>
      </c>
      <c r="O189" s="4"/>
      <c r="P189" t="s">
        <v>5610</v>
      </c>
      <c r="Q189" t="s">
        <v>801</v>
      </c>
      <c r="R189">
        <v>126</v>
      </c>
    </row>
    <row r="190" spans="1:18" x14ac:dyDescent="0.25">
      <c r="A190"/>
      <c r="B190" t="s">
        <v>5564</v>
      </c>
      <c r="C190" t="s">
        <v>5959</v>
      </c>
      <c r="D190">
        <v>1538</v>
      </c>
      <c r="E190"/>
      <c r="F190" t="s">
        <v>5622</v>
      </c>
      <c r="G190" s="2" t="s">
        <v>255</v>
      </c>
      <c r="H190" t="s">
        <v>5579</v>
      </c>
      <c r="I190" s="4" t="s">
        <v>5580</v>
      </c>
      <c r="J190" s="4" t="s">
        <v>5581</v>
      </c>
      <c r="K190" s="4" t="s">
        <v>5591</v>
      </c>
      <c r="L190" s="4" t="s">
        <v>5591</v>
      </c>
      <c r="M190" s="4" t="s">
        <v>805</v>
      </c>
      <c r="N190" s="76" t="s">
        <v>799</v>
      </c>
      <c r="O190" s="4"/>
      <c r="P190" t="s">
        <v>5788</v>
      </c>
      <c r="Q190" t="s">
        <v>801</v>
      </c>
      <c r="R190">
        <v>126</v>
      </c>
    </row>
    <row r="191" spans="1:18" x14ac:dyDescent="0.25">
      <c r="A191"/>
      <c r="B191" t="s">
        <v>5564</v>
      </c>
      <c r="C191" t="s">
        <v>5960</v>
      </c>
      <c r="D191">
        <v>1539</v>
      </c>
      <c r="E191"/>
      <c r="F191" t="s">
        <v>5625</v>
      </c>
      <c r="G191" s="2" t="s">
        <v>255</v>
      </c>
      <c r="H191" t="s">
        <v>5579</v>
      </c>
      <c r="I191" s="4" t="s">
        <v>5580</v>
      </c>
      <c r="J191" s="4" t="s">
        <v>5581</v>
      </c>
      <c r="K191" s="4" t="s">
        <v>5591</v>
      </c>
      <c r="L191" s="4" t="s">
        <v>5591</v>
      </c>
      <c r="M191" s="4" t="s">
        <v>805</v>
      </c>
      <c r="N191" s="76" t="s">
        <v>799</v>
      </c>
      <c r="O191" s="4"/>
      <c r="P191" t="s">
        <v>5790</v>
      </c>
      <c r="Q191" t="s">
        <v>801</v>
      </c>
      <c r="R191">
        <v>126</v>
      </c>
    </row>
    <row r="192" spans="1:18" x14ac:dyDescent="0.25">
      <c r="A192"/>
      <c r="B192" t="s">
        <v>5564</v>
      </c>
      <c r="C192" t="s">
        <v>5961</v>
      </c>
      <c r="D192">
        <v>154</v>
      </c>
      <c r="E192"/>
      <c r="F192" t="s">
        <v>983</v>
      </c>
      <c r="G192" s="2" t="s">
        <v>286</v>
      </c>
      <c r="H192" t="s">
        <v>5579</v>
      </c>
      <c r="I192" s="4" t="s">
        <v>5580</v>
      </c>
      <c r="J192" s="4" t="s">
        <v>5581</v>
      </c>
      <c r="K192" s="4" t="s">
        <v>5599</v>
      </c>
      <c r="L192" s="4" t="s">
        <v>5583</v>
      </c>
      <c r="M192" s="4" t="s">
        <v>778</v>
      </c>
      <c r="N192" s="76" t="s">
        <v>5962</v>
      </c>
      <c r="O192" s="4"/>
      <c r="P192" t="s">
        <v>5828</v>
      </c>
      <c r="Q192" t="s">
        <v>782</v>
      </c>
      <c r="R192">
        <v>0</v>
      </c>
    </row>
    <row r="193" spans="1:18" x14ac:dyDescent="0.25">
      <c r="A193"/>
      <c r="B193" t="s">
        <v>5564</v>
      </c>
      <c r="C193" t="s">
        <v>5963</v>
      </c>
      <c r="D193">
        <v>1540</v>
      </c>
      <c r="E193"/>
      <c r="F193" t="s">
        <v>849</v>
      </c>
      <c r="G193" s="2" t="s">
        <v>255</v>
      </c>
      <c r="H193" t="s">
        <v>5579</v>
      </c>
      <c r="I193" s="4" t="s">
        <v>5580</v>
      </c>
      <c r="J193" s="4" t="s">
        <v>5581</v>
      </c>
      <c r="K193" s="4" t="s">
        <v>5591</v>
      </c>
      <c r="L193" s="4" t="s">
        <v>5591</v>
      </c>
      <c r="M193" s="4" t="s">
        <v>805</v>
      </c>
      <c r="N193" s="76" t="s">
        <v>799</v>
      </c>
      <c r="O193" s="4"/>
      <c r="P193" t="s">
        <v>5792</v>
      </c>
      <c r="Q193" t="s">
        <v>801</v>
      </c>
      <c r="R193">
        <v>126</v>
      </c>
    </row>
    <row r="194" spans="1:18" x14ac:dyDescent="0.25">
      <c r="A194"/>
      <c r="B194" t="s">
        <v>5564</v>
      </c>
      <c r="C194" t="s">
        <v>5964</v>
      </c>
      <c r="D194">
        <v>1541</v>
      </c>
      <c r="E194"/>
      <c r="F194" t="s">
        <v>865</v>
      </c>
      <c r="G194" s="2" t="s">
        <v>259</v>
      </c>
      <c r="H194" s="2" t="s">
        <v>5579</v>
      </c>
      <c r="I194" s="4" t="s">
        <v>5580</v>
      </c>
      <c r="J194" s="4" t="s">
        <v>5581</v>
      </c>
      <c r="K194" s="4" t="s">
        <v>5599</v>
      </c>
      <c r="L194" s="4" t="s">
        <v>5583</v>
      </c>
      <c r="M194" s="4" t="s">
        <v>805</v>
      </c>
      <c r="N194" s="76" t="s">
        <v>799</v>
      </c>
      <c r="O194" s="4"/>
      <c r="P194" s="4" t="s">
        <v>5794</v>
      </c>
      <c r="Q194" t="s">
        <v>801</v>
      </c>
      <c r="R194" s="4">
        <v>126</v>
      </c>
    </row>
    <row r="195" spans="1:18" x14ac:dyDescent="0.25">
      <c r="A195"/>
      <c r="B195" t="s">
        <v>5564</v>
      </c>
      <c r="C195" t="s">
        <v>5965</v>
      </c>
      <c r="D195">
        <v>1542</v>
      </c>
      <c r="E195"/>
      <c r="F195" t="s">
        <v>1559</v>
      </c>
      <c r="G195" s="2" t="s">
        <v>259</v>
      </c>
      <c r="H195" s="2" t="s">
        <v>5579</v>
      </c>
      <c r="I195" s="4" t="s">
        <v>5580</v>
      </c>
      <c r="J195" s="4" t="s">
        <v>5581</v>
      </c>
      <c r="K195" s="4" t="s">
        <v>5599</v>
      </c>
      <c r="L195" s="4" t="s">
        <v>5583</v>
      </c>
      <c r="M195" s="4" t="s">
        <v>805</v>
      </c>
      <c r="N195" s="76" t="s">
        <v>799</v>
      </c>
      <c r="O195" s="4"/>
      <c r="P195" s="4" t="s">
        <v>5796</v>
      </c>
      <c r="Q195" t="s">
        <v>801</v>
      </c>
      <c r="R195" s="4">
        <v>126</v>
      </c>
    </row>
    <row r="196" spans="1:18" x14ac:dyDescent="0.25">
      <c r="A196"/>
      <c r="B196" t="s">
        <v>5564</v>
      </c>
      <c r="C196" t="s">
        <v>5966</v>
      </c>
      <c r="D196">
        <v>1543</v>
      </c>
      <c r="E196"/>
      <c r="F196" t="s">
        <v>1559</v>
      </c>
      <c r="G196" s="2" t="s">
        <v>286</v>
      </c>
      <c r="H196" s="2" t="s">
        <v>5579</v>
      </c>
      <c r="I196" s="4" t="s">
        <v>5580</v>
      </c>
      <c r="J196" s="4" t="s">
        <v>5581</v>
      </c>
      <c r="K196" s="4" t="s">
        <v>5599</v>
      </c>
      <c r="L196" s="4" t="s">
        <v>5583</v>
      </c>
      <c r="M196" s="4" t="s">
        <v>805</v>
      </c>
      <c r="N196" s="76" t="s">
        <v>799</v>
      </c>
      <c r="O196" s="4"/>
      <c r="P196" s="4" t="s">
        <v>5798</v>
      </c>
      <c r="Q196" t="s">
        <v>801</v>
      </c>
      <c r="R196" s="4">
        <v>126</v>
      </c>
    </row>
    <row r="197" spans="1:18" x14ac:dyDescent="0.25">
      <c r="A197"/>
      <c r="B197" t="s">
        <v>5564</v>
      </c>
      <c r="C197" t="s">
        <v>5967</v>
      </c>
      <c r="D197">
        <v>1544</v>
      </c>
      <c r="E197"/>
      <c r="F197" t="s">
        <v>1565</v>
      </c>
      <c r="G197" s="2" t="s">
        <v>259</v>
      </c>
      <c r="H197" s="2" t="s">
        <v>5579</v>
      </c>
      <c r="I197" s="4" t="s">
        <v>5580</v>
      </c>
      <c r="J197" s="4" t="s">
        <v>5581</v>
      </c>
      <c r="K197" s="4" t="s">
        <v>5599</v>
      </c>
      <c r="L197" s="4" t="s">
        <v>5583</v>
      </c>
      <c r="M197" s="4" t="s">
        <v>805</v>
      </c>
      <c r="N197" s="76" t="s">
        <v>799</v>
      </c>
      <c r="O197" s="4"/>
      <c r="P197" s="4" t="s">
        <v>5800</v>
      </c>
      <c r="Q197" t="s">
        <v>801</v>
      </c>
      <c r="R197" s="4">
        <v>126</v>
      </c>
    </row>
    <row r="198" spans="1:18" x14ac:dyDescent="0.25">
      <c r="A198"/>
      <c r="B198" t="s">
        <v>5564</v>
      </c>
      <c r="C198" t="s">
        <v>5968</v>
      </c>
      <c r="D198">
        <v>1545</v>
      </c>
      <c r="E198"/>
      <c r="F198" t="s">
        <v>1565</v>
      </c>
      <c r="G198" s="2" t="s">
        <v>286</v>
      </c>
      <c r="H198" s="2" t="s">
        <v>5579</v>
      </c>
      <c r="I198" s="4" t="s">
        <v>5580</v>
      </c>
      <c r="J198" s="4" t="s">
        <v>5581</v>
      </c>
      <c r="K198" s="4" t="s">
        <v>5599</v>
      </c>
      <c r="L198" s="4" t="s">
        <v>5583</v>
      </c>
      <c r="M198" s="4" t="s">
        <v>805</v>
      </c>
      <c r="N198" s="76" t="s">
        <v>799</v>
      </c>
      <c r="O198" s="4"/>
      <c r="P198" s="4" t="s">
        <v>5802</v>
      </c>
      <c r="Q198" t="s">
        <v>801</v>
      </c>
      <c r="R198" s="4">
        <v>126</v>
      </c>
    </row>
    <row r="199" spans="1:18" x14ac:dyDescent="0.25">
      <c r="A199"/>
      <c r="B199" t="s">
        <v>5564</v>
      </c>
      <c r="C199" t="s">
        <v>5969</v>
      </c>
      <c r="D199">
        <v>1546</v>
      </c>
      <c r="E199"/>
      <c r="F199" t="s">
        <v>1569</v>
      </c>
      <c r="G199" s="2" t="s">
        <v>259</v>
      </c>
      <c r="H199" s="2" t="s">
        <v>5579</v>
      </c>
      <c r="I199" s="4" t="s">
        <v>5580</v>
      </c>
      <c r="J199" s="4" t="s">
        <v>5581</v>
      </c>
      <c r="K199" s="4" t="s">
        <v>5599</v>
      </c>
      <c r="L199" s="4" t="s">
        <v>5583</v>
      </c>
      <c r="M199" s="4" t="s">
        <v>805</v>
      </c>
      <c r="N199" s="76" t="s">
        <v>799</v>
      </c>
      <c r="O199" s="4"/>
      <c r="P199" s="4" t="s">
        <v>5804</v>
      </c>
      <c r="Q199" t="s">
        <v>801</v>
      </c>
      <c r="R199" s="4">
        <v>126</v>
      </c>
    </row>
    <row r="200" spans="1:18" x14ac:dyDescent="0.25">
      <c r="A200"/>
      <c r="B200" t="s">
        <v>5564</v>
      </c>
      <c r="C200" t="s">
        <v>5970</v>
      </c>
      <c r="D200">
        <v>1547</v>
      </c>
      <c r="E200"/>
      <c r="F200" t="s">
        <v>1569</v>
      </c>
      <c r="G200" s="2" t="s">
        <v>286</v>
      </c>
      <c r="H200" s="2" t="s">
        <v>5579</v>
      </c>
      <c r="I200" s="4" t="s">
        <v>5580</v>
      </c>
      <c r="J200" s="4" t="s">
        <v>5581</v>
      </c>
      <c r="K200" s="4" t="s">
        <v>5599</v>
      </c>
      <c r="L200" s="4" t="s">
        <v>5583</v>
      </c>
      <c r="M200" s="4" t="s">
        <v>805</v>
      </c>
      <c r="N200" s="76" t="s">
        <v>799</v>
      </c>
      <c r="O200" s="4"/>
      <c r="P200" s="4" t="s">
        <v>5806</v>
      </c>
      <c r="Q200" t="s">
        <v>801</v>
      </c>
      <c r="R200" s="4">
        <v>126</v>
      </c>
    </row>
    <row r="201" spans="1:18" x14ac:dyDescent="0.25">
      <c r="A201"/>
      <c r="B201" t="s">
        <v>5564</v>
      </c>
      <c r="C201" t="s">
        <v>5971</v>
      </c>
      <c r="D201">
        <v>1548</v>
      </c>
      <c r="E201"/>
      <c r="F201" t="s">
        <v>898</v>
      </c>
      <c r="G201" s="2" t="s">
        <v>255</v>
      </c>
      <c r="H201" s="2" t="s">
        <v>5579</v>
      </c>
      <c r="I201" s="4" t="s">
        <v>5580</v>
      </c>
      <c r="J201" s="4" t="s">
        <v>5581</v>
      </c>
      <c r="K201" s="4" t="s">
        <v>5591</v>
      </c>
      <c r="L201" s="4" t="s">
        <v>5591</v>
      </c>
      <c r="M201" s="4" t="s">
        <v>805</v>
      </c>
      <c r="N201" s="76" t="s">
        <v>799</v>
      </c>
      <c r="O201" s="4"/>
      <c r="P201" s="4" t="s">
        <v>5808</v>
      </c>
      <c r="Q201" t="s">
        <v>801</v>
      </c>
      <c r="R201" s="4">
        <v>126</v>
      </c>
    </row>
    <row r="202" spans="1:18" x14ac:dyDescent="0.25">
      <c r="A202"/>
      <c r="B202" t="s">
        <v>5564</v>
      </c>
      <c r="C202" t="s">
        <v>5972</v>
      </c>
      <c r="D202">
        <v>1549</v>
      </c>
      <c r="E202"/>
      <c r="F202" t="s">
        <v>913</v>
      </c>
      <c r="G202" s="2" t="s">
        <v>259</v>
      </c>
      <c r="H202" s="2" t="s">
        <v>5579</v>
      </c>
      <c r="I202" s="4" t="s">
        <v>5580</v>
      </c>
      <c r="J202" s="4" t="s">
        <v>5581</v>
      </c>
      <c r="K202" s="4" t="s">
        <v>5599</v>
      </c>
      <c r="L202" s="4" t="s">
        <v>5583</v>
      </c>
      <c r="M202" s="4" t="s">
        <v>805</v>
      </c>
      <c r="N202" s="76" t="s">
        <v>799</v>
      </c>
      <c r="O202" s="4"/>
      <c r="P202" s="4" t="s">
        <v>5810</v>
      </c>
      <c r="Q202" t="s">
        <v>801</v>
      </c>
      <c r="R202" s="4">
        <v>126</v>
      </c>
    </row>
    <row r="203" spans="1:18" x14ac:dyDescent="0.25">
      <c r="A203"/>
      <c r="B203" t="s">
        <v>5564</v>
      </c>
      <c r="C203" t="s">
        <v>5973</v>
      </c>
      <c r="D203">
        <v>1550</v>
      </c>
      <c r="E203"/>
      <c r="F203" t="s">
        <v>913</v>
      </c>
      <c r="G203" s="2" t="s">
        <v>286</v>
      </c>
      <c r="H203" s="2" t="s">
        <v>5579</v>
      </c>
      <c r="I203" s="4" t="s">
        <v>5580</v>
      </c>
      <c r="J203" s="4" t="s">
        <v>5581</v>
      </c>
      <c r="K203" s="4" t="s">
        <v>5599</v>
      </c>
      <c r="L203" s="4" t="s">
        <v>5583</v>
      </c>
      <c r="M203" s="4" t="s">
        <v>805</v>
      </c>
      <c r="N203" s="76" t="s">
        <v>799</v>
      </c>
      <c r="O203" s="4"/>
      <c r="P203" s="4" t="s">
        <v>5812</v>
      </c>
      <c r="Q203" t="s">
        <v>801</v>
      </c>
      <c r="R203" s="4">
        <v>126</v>
      </c>
    </row>
    <row r="204" spans="1:18" x14ac:dyDescent="0.25">
      <c r="A204"/>
      <c r="B204" t="s">
        <v>5564</v>
      </c>
      <c r="C204" t="s">
        <v>5974</v>
      </c>
      <c r="D204">
        <v>1551</v>
      </c>
      <c r="E204"/>
      <c r="F204" t="s">
        <v>930</v>
      </c>
      <c r="G204" s="2" t="s">
        <v>259</v>
      </c>
      <c r="H204" s="2" t="s">
        <v>5579</v>
      </c>
      <c r="I204" s="4" t="s">
        <v>5580</v>
      </c>
      <c r="J204" s="4" t="s">
        <v>5581</v>
      </c>
      <c r="K204" s="4" t="s">
        <v>5599</v>
      </c>
      <c r="L204" s="4" t="s">
        <v>5583</v>
      </c>
      <c r="M204" s="4" t="s">
        <v>805</v>
      </c>
      <c r="N204" s="76" t="s">
        <v>799</v>
      </c>
      <c r="O204" s="4"/>
      <c r="P204" s="4" t="s">
        <v>5607</v>
      </c>
      <c r="Q204" t="s">
        <v>801</v>
      </c>
      <c r="R204" s="4">
        <v>126</v>
      </c>
    </row>
    <row r="205" spans="1:18" x14ac:dyDescent="0.25">
      <c r="A205"/>
      <c r="B205" t="s">
        <v>5564</v>
      </c>
      <c r="C205" t="s">
        <v>5975</v>
      </c>
      <c r="D205">
        <v>1552</v>
      </c>
      <c r="E205"/>
      <c r="F205" t="s">
        <v>930</v>
      </c>
      <c r="G205" s="2" t="s">
        <v>286</v>
      </c>
      <c r="H205" s="2" t="s">
        <v>5579</v>
      </c>
      <c r="I205" s="4" t="s">
        <v>5580</v>
      </c>
      <c r="J205" s="4" t="s">
        <v>5581</v>
      </c>
      <c r="K205" s="4" t="s">
        <v>5599</v>
      </c>
      <c r="L205" s="4" t="s">
        <v>5583</v>
      </c>
      <c r="M205" s="4" t="s">
        <v>805</v>
      </c>
      <c r="N205" s="76" t="s">
        <v>799</v>
      </c>
      <c r="O205" s="4"/>
      <c r="P205" s="4" t="s">
        <v>5613</v>
      </c>
      <c r="Q205" t="s">
        <v>801</v>
      </c>
      <c r="R205" s="4">
        <v>126</v>
      </c>
    </row>
    <row r="206" spans="1:18" x14ac:dyDescent="0.25">
      <c r="A206"/>
      <c r="B206" t="s">
        <v>5564</v>
      </c>
      <c r="C206" t="s">
        <v>5976</v>
      </c>
      <c r="D206">
        <v>1553</v>
      </c>
      <c r="E206"/>
      <c r="F206" t="s">
        <v>945</v>
      </c>
      <c r="G206" s="2" t="s">
        <v>259</v>
      </c>
      <c r="H206" s="2" t="s">
        <v>5579</v>
      </c>
      <c r="I206" s="4" t="s">
        <v>5580</v>
      </c>
      <c r="J206" s="4" t="s">
        <v>5581</v>
      </c>
      <c r="K206" s="4" t="s">
        <v>5599</v>
      </c>
      <c r="L206" s="4" t="s">
        <v>5583</v>
      </c>
      <c r="M206" s="4" t="s">
        <v>805</v>
      </c>
      <c r="N206" s="76" t="s">
        <v>799</v>
      </c>
      <c r="O206" s="4"/>
      <c r="P206" s="4" t="s">
        <v>5771</v>
      </c>
      <c r="Q206" t="s">
        <v>801</v>
      </c>
      <c r="R206" s="4">
        <v>126</v>
      </c>
    </row>
    <row r="207" spans="1:18" x14ac:dyDescent="0.25">
      <c r="A207"/>
      <c r="B207" t="s">
        <v>5564</v>
      </c>
      <c r="C207" t="s">
        <v>5977</v>
      </c>
      <c r="D207">
        <v>1554</v>
      </c>
      <c r="E207"/>
      <c r="F207" t="s">
        <v>945</v>
      </c>
      <c r="G207" s="2" t="s">
        <v>321</v>
      </c>
      <c r="H207" s="2" t="s">
        <v>5579</v>
      </c>
      <c r="I207" s="4" t="s">
        <v>5580</v>
      </c>
      <c r="J207" s="4" t="s">
        <v>5581</v>
      </c>
      <c r="K207" s="4" t="s">
        <v>5599</v>
      </c>
      <c r="L207" s="4" t="s">
        <v>5583</v>
      </c>
      <c r="M207" s="4" t="s">
        <v>805</v>
      </c>
      <c r="N207" s="76" t="s">
        <v>799</v>
      </c>
      <c r="O207" s="4"/>
      <c r="P207" s="4" t="s">
        <v>5818</v>
      </c>
      <c r="Q207" t="s">
        <v>801</v>
      </c>
      <c r="R207" s="4">
        <v>126</v>
      </c>
    </row>
    <row r="208" spans="1:18" x14ac:dyDescent="0.25">
      <c r="A208"/>
      <c r="B208" t="s">
        <v>5564</v>
      </c>
      <c r="C208" t="s">
        <v>5978</v>
      </c>
      <c r="D208">
        <v>1555</v>
      </c>
      <c r="E208"/>
      <c r="F208" t="s">
        <v>965</v>
      </c>
      <c r="G208" s="2" t="s">
        <v>259</v>
      </c>
      <c r="H208" s="2" t="s">
        <v>5579</v>
      </c>
      <c r="I208" s="4" t="s">
        <v>5580</v>
      </c>
      <c r="J208" s="4" t="s">
        <v>5581</v>
      </c>
      <c r="K208" s="4" t="s">
        <v>5599</v>
      </c>
      <c r="L208" s="4" t="s">
        <v>5583</v>
      </c>
      <c r="M208" s="4" t="s">
        <v>805</v>
      </c>
      <c r="N208" s="76" t="s">
        <v>799</v>
      </c>
      <c r="O208" s="4"/>
      <c r="P208" s="4" t="s">
        <v>5821</v>
      </c>
      <c r="Q208" t="s">
        <v>801</v>
      </c>
      <c r="R208" s="4">
        <v>126</v>
      </c>
    </row>
    <row r="209" spans="1:18" x14ac:dyDescent="0.25">
      <c r="A209"/>
      <c r="B209" t="s">
        <v>5564</v>
      </c>
      <c r="C209" t="s">
        <v>5979</v>
      </c>
      <c r="D209">
        <v>1556</v>
      </c>
      <c r="E209"/>
      <c r="F209" t="s">
        <v>965</v>
      </c>
      <c r="G209" s="2" t="s">
        <v>286</v>
      </c>
      <c r="H209" s="2" t="s">
        <v>5579</v>
      </c>
      <c r="I209" s="4" t="s">
        <v>5580</v>
      </c>
      <c r="J209" s="4" t="s">
        <v>5581</v>
      </c>
      <c r="K209" s="4" t="s">
        <v>5599</v>
      </c>
      <c r="L209" s="4" t="s">
        <v>5583</v>
      </c>
      <c r="M209" s="4" t="s">
        <v>805</v>
      </c>
      <c r="N209" s="76" t="s">
        <v>799</v>
      </c>
      <c r="O209" s="4"/>
      <c r="P209" s="4" t="s">
        <v>5823</v>
      </c>
      <c r="Q209" t="s">
        <v>801</v>
      </c>
      <c r="R209" s="4">
        <v>126</v>
      </c>
    </row>
    <row r="210" spans="1:18" x14ac:dyDescent="0.25">
      <c r="A210"/>
      <c r="B210" t="s">
        <v>5564</v>
      </c>
      <c r="C210" t="s">
        <v>5980</v>
      </c>
      <c r="D210">
        <v>1557</v>
      </c>
      <c r="E210"/>
      <c r="F210" t="s">
        <v>983</v>
      </c>
      <c r="G210" s="2" t="s">
        <v>259</v>
      </c>
      <c r="H210" s="2" t="s">
        <v>5579</v>
      </c>
      <c r="I210" s="4" t="s">
        <v>5580</v>
      </c>
      <c r="J210" s="4" t="s">
        <v>5581</v>
      </c>
      <c r="K210" s="4" t="s">
        <v>5599</v>
      </c>
      <c r="L210" s="4" t="s">
        <v>5583</v>
      </c>
      <c r="M210" s="4" t="s">
        <v>805</v>
      </c>
      <c r="N210" s="76" t="s">
        <v>799</v>
      </c>
      <c r="O210" s="4"/>
      <c r="P210" s="4" t="s">
        <v>5826</v>
      </c>
      <c r="Q210" t="s">
        <v>801</v>
      </c>
      <c r="R210" s="4">
        <v>126</v>
      </c>
    </row>
    <row r="211" spans="1:18" x14ac:dyDescent="0.25">
      <c r="A211"/>
      <c r="B211" t="s">
        <v>5564</v>
      </c>
      <c r="C211" t="s">
        <v>5981</v>
      </c>
      <c r="D211">
        <v>1558</v>
      </c>
      <c r="E211"/>
      <c r="F211" t="s">
        <v>983</v>
      </c>
      <c r="G211" s="2" t="s">
        <v>286</v>
      </c>
      <c r="H211" s="2" t="s">
        <v>5579</v>
      </c>
      <c r="I211" s="4" t="s">
        <v>5580</v>
      </c>
      <c r="J211" s="4" t="s">
        <v>5581</v>
      </c>
      <c r="K211" s="4" t="s">
        <v>5599</v>
      </c>
      <c r="L211" s="4" t="s">
        <v>5583</v>
      </c>
      <c r="M211" s="4" t="s">
        <v>805</v>
      </c>
      <c r="N211" s="76" t="s">
        <v>799</v>
      </c>
      <c r="O211" s="4"/>
      <c r="P211" s="4" t="s">
        <v>5828</v>
      </c>
      <c r="Q211" t="s">
        <v>801</v>
      </c>
      <c r="R211" s="4">
        <v>126</v>
      </c>
    </row>
    <row r="212" spans="1:18" x14ac:dyDescent="0.25">
      <c r="A212"/>
      <c r="B212" t="s">
        <v>5564</v>
      </c>
      <c r="C212" t="s">
        <v>5982</v>
      </c>
      <c r="D212">
        <v>1559</v>
      </c>
      <c r="E212"/>
      <c r="F212" t="s">
        <v>997</v>
      </c>
      <c r="G212" s="2" t="s">
        <v>259</v>
      </c>
      <c r="H212" s="2" t="s">
        <v>5579</v>
      </c>
      <c r="I212" s="4" t="s">
        <v>5580</v>
      </c>
      <c r="J212" s="4" t="s">
        <v>5581</v>
      </c>
      <c r="K212" s="4" t="s">
        <v>5599</v>
      </c>
      <c r="L212" s="4" t="s">
        <v>5583</v>
      </c>
      <c r="M212" s="4" t="s">
        <v>805</v>
      </c>
      <c r="N212" s="76" t="s">
        <v>799</v>
      </c>
      <c r="O212" s="4"/>
      <c r="P212" s="4" t="s">
        <v>5830</v>
      </c>
      <c r="Q212" t="s">
        <v>801</v>
      </c>
      <c r="R212" s="4">
        <v>126</v>
      </c>
    </row>
    <row r="213" spans="1:18" x14ac:dyDescent="0.25">
      <c r="A213"/>
      <c r="B213" t="s">
        <v>5564</v>
      </c>
      <c r="C213" t="s">
        <v>5983</v>
      </c>
      <c r="D213">
        <v>1560</v>
      </c>
      <c r="E213"/>
      <c r="F213" t="s">
        <v>997</v>
      </c>
      <c r="G213" s="2" t="s">
        <v>321</v>
      </c>
      <c r="H213" s="2" t="s">
        <v>5579</v>
      </c>
      <c r="I213" s="4" t="s">
        <v>5580</v>
      </c>
      <c r="J213" s="4" t="s">
        <v>5581</v>
      </c>
      <c r="K213" s="4" t="s">
        <v>5599</v>
      </c>
      <c r="L213" s="4" t="s">
        <v>5583</v>
      </c>
      <c r="M213" s="4" t="s">
        <v>805</v>
      </c>
      <c r="N213" s="76" t="s">
        <v>799</v>
      </c>
      <c r="O213" s="4"/>
      <c r="P213" s="4" t="s">
        <v>5832</v>
      </c>
      <c r="Q213" t="s">
        <v>801</v>
      </c>
      <c r="R213" s="4">
        <v>126</v>
      </c>
    </row>
    <row r="214" spans="1:18" x14ac:dyDescent="0.25">
      <c r="A214"/>
      <c r="B214" t="s">
        <v>5564</v>
      </c>
      <c r="C214" t="s">
        <v>5984</v>
      </c>
      <c r="D214">
        <v>1561</v>
      </c>
      <c r="E214"/>
      <c r="F214" t="s">
        <v>5689</v>
      </c>
      <c r="G214" s="2" t="s">
        <v>259</v>
      </c>
      <c r="H214" s="2" t="s">
        <v>5579</v>
      </c>
      <c r="I214" s="4" t="s">
        <v>5580</v>
      </c>
      <c r="J214" s="4" t="s">
        <v>5581</v>
      </c>
      <c r="K214" s="4" t="s">
        <v>5599</v>
      </c>
      <c r="L214" s="4" t="s">
        <v>5583</v>
      </c>
      <c r="M214" s="4" t="s">
        <v>805</v>
      </c>
      <c r="N214" s="76" t="s">
        <v>799</v>
      </c>
      <c r="O214" s="4"/>
      <c r="P214" s="4" t="s">
        <v>5835</v>
      </c>
      <c r="Q214" t="s">
        <v>801</v>
      </c>
      <c r="R214" s="4">
        <v>126</v>
      </c>
    </row>
    <row r="215" spans="1:18" x14ac:dyDescent="0.25">
      <c r="A215"/>
      <c r="B215" t="s">
        <v>5564</v>
      </c>
      <c r="C215" t="s">
        <v>5984</v>
      </c>
      <c r="D215">
        <v>1561</v>
      </c>
      <c r="E215"/>
      <c r="F215" t="s">
        <v>5687</v>
      </c>
      <c r="G215" s="2" t="s">
        <v>259</v>
      </c>
      <c r="H215" s="2" t="s">
        <v>5579</v>
      </c>
      <c r="I215" s="4" t="s">
        <v>5580</v>
      </c>
      <c r="J215" s="4" t="s">
        <v>5581</v>
      </c>
      <c r="K215" s="4" t="s">
        <v>5599</v>
      </c>
      <c r="L215" s="4" t="s">
        <v>5583</v>
      </c>
      <c r="M215" s="4" t="s">
        <v>805</v>
      </c>
      <c r="N215" s="76" t="s">
        <v>5834</v>
      </c>
      <c r="O215" s="4"/>
      <c r="P215" s="4" t="s">
        <v>5835</v>
      </c>
      <c r="Q215" t="s">
        <v>801</v>
      </c>
      <c r="R215" s="4">
        <v>126</v>
      </c>
    </row>
    <row r="216" spans="1:18" x14ac:dyDescent="0.25">
      <c r="A216"/>
      <c r="B216" t="s">
        <v>5564</v>
      </c>
      <c r="C216" t="s">
        <v>5985</v>
      </c>
      <c r="D216">
        <v>1562</v>
      </c>
      <c r="E216"/>
      <c r="F216" t="s">
        <v>1021</v>
      </c>
      <c r="G216" s="2" t="s">
        <v>259</v>
      </c>
      <c r="H216" s="2" t="s">
        <v>5579</v>
      </c>
      <c r="I216" s="4" t="s">
        <v>5580</v>
      </c>
      <c r="J216" s="4" t="s">
        <v>5581</v>
      </c>
      <c r="K216" s="4" t="s">
        <v>5599</v>
      </c>
      <c r="L216" s="4" t="s">
        <v>5583</v>
      </c>
      <c r="M216" s="4" t="s">
        <v>805</v>
      </c>
      <c r="N216" s="76" t="s">
        <v>799</v>
      </c>
      <c r="O216" s="4"/>
      <c r="P216" s="4" t="s">
        <v>5837</v>
      </c>
      <c r="Q216" t="s">
        <v>801</v>
      </c>
      <c r="R216" s="4">
        <v>126</v>
      </c>
    </row>
    <row r="217" spans="1:18" x14ac:dyDescent="0.25">
      <c r="A217"/>
      <c r="B217" t="s">
        <v>5564</v>
      </c>
      <c r="C217" t="s">
        <v>5986</v>
      </c>
      <c r="D217">
        <v>1563</v>
      </c>
      <c r="E217"/>
      <c r="F217" t="s">
        <v>1021</v>
      </c>
      <c r="G217" s="2" t="s">
        <v>286</v>
      </c>
      <c r="H217" s="2" t="s">
        <v>5579</v>
      </c>
      <c r="I217" s="4" t="s">
        <v>5580</v>
      </c>
      <c r="J217" s="4" t="s">
        <v>5581</v>
      </c>
      <c r="K217" s="4" t="s">
        <v>5599</v>
      </c>
      <c r="L217" s="4" t="s">
        <v>5583</v>
      </c>
      <c r="M217" s="4" t="s">
        <v>805</v>
      </c>
      <c r="N217" s="76" t="s">
        <v>799</v>
      </c>
      <c r="O217" s="4"/>
      <c r="P217" s="4" t="s">
        <v>5839</v>
      </c>
      <c r="Q217" t="s">
        <v>801</v>
      </c>
      <c r="R217" s="4">
        <v>126</v>
      </c>
    </row>
    <row r="218" spans="1:18" x14ac:dyDescent="0.25">
      <c r="A218"/>
      <c r="B218" t="s">
        <v>5564</v>
      </c>
      <c r="C218" t="s">
        <v>5987</v>
      </c>
      <c r="D218">
        <v>1564</v>
      </c>
      <c r="E218"/>
      <c r="F218" t="s">
        <v>1035</v>
      </c>
      <c r="G218" s="2" t="s">
        <v>259</v>
      </c>
      <c r="H218" s="2" t="s">
        <v>5579</v>
      </c>
      <c r="I218" s="4" t="s">
        <v>5580</v>
      </c>
      <c r="J218" s="4" t="s">
        <v>5581</v>
      </c>
      <c r="K218" s="4" t="s">
        <v>5599</v>
      </c>
      <c r="L218" s="4" t="s">
        <v>5583</v>
      </c>
      <c r="M218" s="4" t="s">
        <v>805</v>
      </c>
      <c r="N218" s="76" t="s">
        <v>799</v>
      </c>
      <c r="O218" s="4"/>
      <c r="P218" s="4" t="s">
        <v>5841</v>
      </c>
      <c r="Q218" t="s">
        <v>801</v>
      </c>
      <c r="R218" s="4">
        <v>126</v>
      </c>
    </row>
    <row r="219" spans="1:18" x14ac:dyDescent="0.25">
      <c r="A219"/>
      <c r="B219" t="s">
        <v>5564</v>
      </c>
      <c r="C219" t="s">
        <v>5988</v>
      </c>
      <c r="D219">
        <v>1565</v>
      </c>
      <c r="E219"/>
      <c r="F219" t="s">
        <v>1035</v>
      </c>
      <c r="G219" s="2" t="s">
        <v>321</v>
      </c>
      <c r="H219" s="2" t="s">
        <v>5579</v>
      </c>
      <c r="I219" s="4" t="s">
        <v>5580</v>
      </c>
      <c r="J219" s="4" t="s">
        <v>5581</v>
      </c>
      <c r="K219" s="4" t="s">
        <v>5599</v>
      </c>
      <c r="L219" s="4" t="s">
        <v>5583</v>
      </c>
      <c r="M219" s="4" t="s">
        <v>805</v>
      </c>
      <c r="N219" s="76" t="s">
        <v>799</v>
      </c>
      <c r="O219" s="4"/>
      <c r="P219" s="4" t="s">
        <v>5843</v>
      </c>
      <c r="Q219" t="s">
        <v>801</v>
      </c>
      <c r="R219" s="4">
        <v>126</v>
      </c>
    </row>
    <row r="220" spans="1:18" x14ac:dyDescent="0.25">
      <c r="A220"/>
      <c r="B220" t="s">
        <v>5564</v>
      </c>
      <c r="C220" t="s">
        <v>5989</v>
      </c>
      <c r="D220">
        <v>1566</v>
      </c>
      <c r="E220"/>
      <c r="F220" t="s">
        <v>1612</v>
      </c>
      <c r="G220" s="2" t="s">
        <v>321</v>
      </c>
      <c r="H220" s="2" t="s">
        <v>5579</v>
      </c>
      <c r="I220" s="4" t="s">
        <v>5580</v>
      </c>
      <c r="J220" s="4" t="s">
        <v>5581</v>
      </c>
      <c r="K220" s="4" t="s">
        <v>5599</v>
      </c>
      <c r="L220" s="4" t="s">
        <v>5583</v>
      </c>
      <c r="M220" s="4" t="s">
        <v>805</v>
      </c>
      <c r="N220" s="76" t="s">
        <v>799</v>
      </c>
      <c r="O220" s="4"/>
      <c r="P220" s="4" t="s">
        <v>5845</v>
      </c>
      <c r="Q220" t="s">
        <v>801</v>
      </c>
      <c r="R220" s="4">
        <v>126</v>
      </c>
    </row>
    <row r="221" spans="1:18" x14ac:dyDescent="0.25">
      <c r="A221"/>
      <c r="B221" t="s">
        <v>5564</v>
      </c>
      <c r="C221" t="s">
        <v>5990</v>
      </c>
      <c r="D221">
        <v>1567</v>
      </c>
      <c r="E221"/>
      <c r="F221" t="s">
        <v>1616</v>
      </c>
      <c r="G221" s="2" t="s">
        <v>321</v>
      </c>
      <c r="H221" s="2" t="s">
        <v>5579</v>
      </c>
      <c r="I221" s="4" t="s">
        <v>5580</v>
      </c>
      <c r="J221" s="4" t="s">
        <v>5581</v>
      </c>
      <c r="K221" s="4" t="s">
        <v>5599</v>
      </c>
      <c r="L221" s="4" t="s">
        <v>5583</v>
      </c>
      <c r="M221" s="4" t="s">
        <v>805</v>
      </c>
      <c r="N221" s="76" t="s">
        <v>799</v>
      </c>
      <c r="O221" s="4"/>
      <c r="P221" s="4" t="s">
        <v>5847</v>
      </c>
      <c r="Q221" t="s">
        <v>801</v>
      </c>
      <c r="R221" s="4">
        <v>126</v>
      </c>
    </row>
    <row r="222" spans="1:18" x14ac:dyDescent="0.25">
      <c r="A222"/>
      <c r="B222" t="s">
        <v>5564</v>
      </c>
      <c r="C222" t="s">
        <v>5991</v>
      </c>
      <c r="D222">
        <v>1568</v>
      </c>
      <c r="E222"/>
      <c r="F222" t="s">
        <v>1061</v>
      </c>
      <c r="G222" s="2" t="s">
        <v>321</v>
      </c>
      <c r="H222" s="2" t="s">
        <v>5579</v>
      </c>
      <c r="I222" s="4" t="s">
        <v>5580</v>
      </c>
      <c r="J222" s="4" t="s">
        <v>5581</v>
      </c>
      <c r="K222" s="4" t="s">
        <v>5599</v>
      </c>
      <c r="L222" s="4" t="s">
        <v>5583</v>
      </c>
      <c r="M222" s="4" t="s">
        <v>805</v>
      </c>
      <c r="N222" s="76" t="s">
        <v>799</v>
      </c>
      <c r="O222" s="4"/>
      <c r="P222" s="4" t="s">
        <v>5849</v>
      </c>
      <c r="Q222" t="s">
        <v>801</v>
      </c>
      <c r="R222" s="4">
        <v>126</v>
      </c>
    </row>
    <row r="223" spans="1:18" x14ac:dyDescent="0.25">
      <c r="A223"/>
      <c r="B223" t="s">
        <v>5564</v>
      </c>
      <c r="C223" t="s">
        <v>5992</v>
      </c>
      <c r="D223">
        <v>1569</v>
      </c>
      <c r="E223"/>
      <c r="F223" t="s">
        <v>1072</v>
      </c>
      <c r="G223" s="2" t="s">
        <v>259</v>
      </c>
      <c r="H223" s="2" t="s">
        <v>5579</v>
      </c>
      <c r="I223" s="4" t="s">
        <v>5580</v>
      </c>
      <c r="J223" s="4" t="s">
        <v>5581</v>
      </c>
      <c r="K223" s="4" t="s">
        <v>5599</v>
      </c>
      <c r="L223" s="4" t="s">
        <v>5583</v>
      </c>
      <c r="M223" s="4" t="s">
        <v>805</v>
      </c>
      <c r="N223" s="76" t="s">
        <v>799</v>
      </c>
      <c r="O223" s="4"/>
      <c r="P223" s="4" t="s">
        <v>5852</v>
      </c>
      <c r="Q223" t="s">
        <v>801</v>
      </c>
      <c r="R223" s="4">
        <v>126</v>
      </c>
    </row>
    <row r="224" spans="1:18" x14ac:dyDescent="0.25">
      <c r="A224"/>
      <c r="B224" t="s">
        <v>5564</v>
      </c>
      <c r="C224" t="s">
        <v>5993</v>
      </c>
      <c r="D224">
        <v>1570</v>
      </c>
      <c r="E224"/>
      <c r="F224" t="s">
        <v>1072</v>
      </c>
      <c r="G224" s="2" t="s">
        <v>286</v>
      </c>
      <c r="H224" s="2" t="s">
        <v>5579</v>
      </c>
      <c r="I224" s="4" t="s">
        <v>5580</v>
      </c>
      <c r="J224" s="4" t="s">
        <v>5581</v>
      </c>
      <c r="K224" s="4" t="s">
        <v>5599</v>
      </c>
      <c r="L224" s="4" t="s">
        <v>5583</v>
      </c>
      <c r="M224" s="4" t="s">
        <v>805</v>
      </c>
      <c r="N224" s="76" t="s">
        <v>799</v>
      </c>
      <c r="O224" s="4"/>
      <c r="P224" s="4" t="s">
        <v>5854</v>
      </c>
      <c r="Q224" t="s">
        <v>801</v>
      </c>
      <c r="R224" s="4">
        <v>126</v>
      </c>
    </row>
    <row r="225" spans="1:18" x14ac:dyDescent="0.25">
      <c r="A225"/>
      <c r="B225" t="s">
        <v>5564</v>
      </c>
      <c r="C225" t="s">
        <v>5994</v>
      </c>
      <c r="D225">
        <v>1571</v>
      </c>
      <c r="E225"/>
      <c r="F225" t="s">
        <v>5715</v>
      </c>
      <c r="G225" s="2" t="s">
        <v>259</v>
      </c>
      <c r="H225" s="2" t="s">
        <v>5579</v>
      </c>
      <c r="I225" s="4" t="s">
        <v>5580</v>
      </c>
      <c r="J225" s="4" t="s">
        <v>5581</v>
      </c>
      <c r="K225" s="4" t="s">
        <v>5599</v>
      </c>
      <c r="L225" s="4" t="s">
        <v>5583</v>
      </c>
      <c r="M225" s="4" t="s">
        <v>805</v>
      </c>
      <c r="N225" s="76" t="s">
        <v>799</v>
      </c>
      <c r="O225" s="4"/>
      <c r="P225" s="4" t="s">
        <v>5856</v>
      </c>
      <c r="Q225" t="s">
        <v>801</v>
      </c>
      <c r="R225" s="4">
        <v>126</v>
      </c>
    </row>
    <row r="226" spans="1:18" x14ac:dyDescent="0.25">
      <c r="A226"/>
      <c r="B226" t="s">
        <v>5564</v>
      </c>
      <c r="C226" t="s">
        <v>5995</v>
      </c>
      <c r="D226">
        <v>1572</v>
      </c>
      <c r="E226"/>
      <c r="F226" t="s">
        <v>5715</v>
      </c>
      <c r="G226" s="2" t="s">
        <v>286</v>
      </c>
      <c r="H226" s="2" t="s">
        <v>5579</v>
      </c>
      <c r="I226" s="4" t="s">
        <v>5580</v>
      </c>
      <c r="J226" s="4" t="s">
        <v>5581</v>
      </c>
      <c r="K226" s="4" t="s">
        <v>5599</v>
      </c>
      <c r="L226" s="4" t="s">
        <v>5583</v>
      </c>
      <c r="M226" s="4" t="s">
        <v>805</v>
      </c>
      <c r="N226" s="76" t="s">
        <v>799</v>
      </c>
      <c r="O226" s="4"/>
      <c r="P226" s="4" t="s">
        <v>5858</v>
      </c>
      <c r="Q226" t="s">
        <v>801</v>
      </c>
      <c r="R226" s="4">
        <v>126</v>
      </c>
    </row>
    <row r="227" spans="1:18" x14ac:dyDescent="0.25">
      <c r="A227"/>
      <c r="B227" t="s">
        <v>5564</v>
      </c>
      <c r="C227" t="s">
        <v>5996</v>
      </c>
      <c r="D227">
        <v>1573</v>
      </c>
      <c r="E227"/>
      <c r="F227" t="s">
        <v>5722</v>
      </c>
      <c r="G227" s="2" t="s">
        <v>321</v>
      </c>
      <c r="H227" s="2" t="s">
        <v>5579</v>
      </c>
      <c r="I227" s="4" t="s">
        <v>5580</v>
      </c>
      <c r="J227" s="4" t="s">
        <v>5581</v>
      </c>
      <c r="K227" s="4" t="s">
        <v>5599</v>
      </c>
      <c r="L227" s="4" t="s">
        <v>5583</v>
      </c>
      <c r="M227" s="4" t="s">
        <v>805</v>
      </c>
      <c r="N227" s="76" t="s">
        <v>799</v>
      </c>
      <c r="O227" s="4"/>
      <c r="P227" s="4" t="s">
        <v>5860</v>
      </c>
      <c r="Q227" t="s">
        <v>801</v>
      </c>
      <c r="R227" s="4">
        <v>126</v>
      </c>
    </row>
    <row r="228" spans="1:18" x14ac:dyDescent="0.25">
      <c r="A228"/>
      <c r="B228" t="s">
        <v>5564</v>
      </c>
      <c r="C228" t="s">
        <v>5997</v>
      </c>
      <c r="D228">
        <v>1574</v>
      </c>
      <c r="E228"/>
      <c r="F228" t="s">
        <v>1645</v>
      </c>
      <c r="G228" s="2" t="s">
        <v>321</v>
      </c>
      <c r="H228" s="2" t="s">
        <v>5579</v>
      </c>
      <c r="I228" s="4" t="s">
        <v>5580</v>
      </c>
      <c r="J228" s="4" t="s">
        <v>5581</v>
      </c>
      <c r="K228" s="4" t="s">
        <v>5599</v>
      </c>
      <c r="L228" s="4" t="s">
        <v>5583</v>
      </c>
      <c r="M228" s="4" t="s">
        <v>805</v>
      </c>
      <c r="N228" s="76" t="s">
        <v>799</v>
      </c>
      <c r="O228" s="4"/>
      <c r="P228" s="4" t="s">
        <v>5862</v>
      </c>
      <c r="Q228" t="s">
        <v>801</v>
      </c>
      <c r="R228" s="4">
        <v>126</v>
      </c>
    </row>
    <row r="229" spans="1:18" x14ac:dyDescent="0.25">
      <c r="A229"/>
      <c r="B229" t="s">
        <v>5564</v>
      </c>
      <c r="C229" t="s">
        <v>5998</v>
      </c>
      <c r="D229">
        <v>1575</v>
      </c>
      <c r="E229"/>
      <c r="F229" t="s">
        <v>1649</v>
      </c>
      <c r="G229" s="2" t="s">
        <v>321</v>
      </c>
      <c r="H229" s="2" t="s">
        <v>5579</v>
      </c>
      <c r="I229" s="4" t="s">
        <v>5580</v>
      </c>
      <c r="J229" s="4" t="s">
        <v>5581</v>
      </c>
      <c r="K229" s="4" t="s">
        <v>5599</v>
      </c>
      <c r="L229" s="4" t="s">
        <v>5583</v>
      </c>
      <c r="M229" s="4" t="s">
        <v>805</v>
      </c>
      <c r="N229" s="76" t="s">
        <v>799</v>
      </c>
      <c r="O229" s="4"/>
      <c r="P229" s="4" t="s">
        <v>5864</v>
      </c>
      <c r="Q229" t="s">
        <v>801</v>
      </c>
      <c r="R229" s="4">
        <v>126</v>
      </c>
    </row>
    <row r="230" spans="1:18" x14ac:dyDescent="0.25">
      <c r="A230"/>
      <c r="B230" t="s">
        <v>5564</v>
      </c>
      <c r="C230" t="s">
        <v>5999</v>
      </c>
      <c r="D230">
        <v>1576</v>
      </c>
      <c r="E230"/>
      <c r="F230" t="s">
        <v>1108</v>
      </c>
      <c r="G230" s="2" t="s">
        <v>321</v>
      </c>
      <c r="H230" s="2" t="s">
        <v>5579</v>
      </c>
      <c r="I230" s="4" t="s">
        <v>5580</v>
      </c>
      <c r="J230" s="4" t="s">
        <v>5581</v>
      </c>
      <c r="K230" s="4" t="s">
        <v>5599</v>
      </c>
      <c r="L230" s="4" t="s">
        <v>5583</v>
      </c>
      <c r="M230" s="4" t="s">
        <v>805</v>
      </c>
      <c r="N230" s="76" t="s">
        <v>799</v>
      </c>
      <c r="O230" s="4"/>
      <c r="P230" s="4" t="s">
        <v>5866</v>
      </c>
      <c r="Q230" t="s">
        <v>801</v>
      </c>
      <c r="R230" s="4">
        <v>126</v>
      </c>
    </row>
    <row r="231" spans="1:18" x14ac:dyDescent="0.25">
      <c r="A231"/>
      <c r="B231" t="s">
        <v>5564</v>
      </c>
      <c r="C231" t="s">
        <v>6000</v>
      </c>
      <c r="D231">
        <v>1577</v>
      </c>
      <c r="E231"/>
      <c r="F231" t="s">
        <v>1108</v>
      </c>
      <c r="G231" s="2" t="s">
        <v>398</v>
      </c>
      <c r="H231" s="2" t="s">
        <v>5579</v>
      </c>
      <c r="I231" s="4" t="s">
        <v>5580</v>
      </c>
      <c r="J231" s="4" t="s">
        <v>5581</v>
      </c>
      <c r="K231" s="4" t="s">
        <v>5582</v>
      </c>
      <c r="L231" s="4" t="s">
        <v>5583</v>
      </c>
      <c r="M231" s="4" t="s">
        <v>805</v>
      </c>
      <c r="N231" s="76" t="s">
        <v>799</v>
      </c>
      <c r="O231" s="4"/>
      <c r="P231" s="4" t="s">
        <v>5868</v>
      </c>
      <c r="Q231" t="s">
        <v>801</v>
      </c>
      <c r="R231" s="4">
        <v>126</v>
      </c>
    </row>
    <row r="232" spans="1:18" x14ac:dyDescent="0.25">
      <c r="A232"/>
      <c r="B232" t="s">
        <v>5564</v>
      </c>
      <c r="C232" t="s">
        <v>6001</v>
      </c>
      <c r="D232">
        <v>1578</v>
      </c>
      <c r="E232"/>
      <c r="F232" t="s">
        <v>1137</v>
      </c>
      <c r="G232" s="2" t="s">
        <v>286</v>
      </c>
      <c r="H232" s="2" t="s">
        <v>5579</v>
      </c>
      <c r="I232" s="4" t="s">
        <v>5580</v>
      </c>
      <c r="J232" s="4" t="s">
        <v>5581</v>
      </c>
      <c r="K232" s="4" t="s">
        <v>5599</v>
      </c>
      <c r="L232" s="4" t="s">
        <v>5583</v>
      </c>
      <c r="M232" s="4" t="s">
        <v>805</v>
      </c>
      <c r="N232" s="76" t="s">
        <v>799</v>
      </c>
      <c r="O232" s="4"/>
      <c r="P232" s="4" t="s">
        <v>5870</v>
      </c>
      <c r="Q232" t="s">
        <v>801</v>
      </c>
      <c r="R232" s="4">
        <v>126</v>
      </c>
    </row>
    <row r="233" spans="1:18" x14ac:dyDescent="0.25">
      <c r="A233"/>
      <c r="B233" t="s">
        <v>5564</v>
      </c>
      <c r="C233" t="s">
        <v>6002</v>
      </c>
      <c r="D233">
        <v>1579</v>
      </c>
      <c r="E233"/>
      <c r="F233" t="s">
        <v>1151</v>
      </c>
      <c r="G233" s="2" t="s">
        <v>321</v>
      </c>
      <c r="H233" s="2" t="s">
        <v>5579</v>
      </c>
      <c r="I233" s="4" t="s">
        <v>5580</v>
      </c>
      <c r="J233" s="4" t="s">
        <v>5581</v>
      </c>
      <c r="K233" s="4" t="s">
        <v>5599</v>
      </c>
      <c r="L233" s="4" t="s">
        <v>5583</v>
      </c>
      <c r="M233" s="4" t="s">
        <v>805</v>
      </c>
      <c r="N233" s="76" t="s">
        <v>799</v>
      </c>
      <c r="O233" s="4"/>
      <c r="P233" s="4" t="s">
        <v>5872</v>
      </c>
      <c r="Q233" t="s">
        <v>801</v>
      </c>
      <c r="R233" s="4">
        <v>126</v>
      </c>
    </row>
    <row r="234" spans="1:18" x14ac:dyDescent="0.25">
      <c r="A234"/>
      <c r="B234" t="s">
        <v>5564</v>
      </c>
      <c r="C234" t="s">
        <v>6003</v>
      </c>
      <c r="D234">
        <v>1580</v>
      </c>
      <c r="E234"/>
      <c r="F234" t="s">
        <v>1151</v>
      </c>
      <c r="G234" s="2" t="s">
        <v>398</v>
      </c>
      <c r="H234" s="2" t="s">
        <v>5579</v>
      </c>
      <c r="I234" s="4" t="s">
        <v>5580</v>
      </c>
      <c r="J234" s="4" t="s">
        <v>5581</v>
      </c>
      <c r="K234" s="4" t="s">
        <v>5582</v>
      </c>
      <c r="L234" s="4" t="s">
        <v>5583</v>
      </c>
      <c r="M234" s="4" t="s">
        <v>805</v>
      </c>
      <c r="N234" s="76" t="s">
        <v>799</v>
      </c>
      <c r="O234" s="4"/>
      <c r="P234" s="4" t="s">
        <v>5874</v>
      </c>
      <c r="Q234" t="s">
        <v>801</v>
      </c>
      <c r="R234" s="4">
        <v>126</v>
      </c>
    </row>
    <row r="235" spans="1:18" x14ac:dyDescent="0.25">
      <c r="A235"/>
      <c r="B235" t="s">
        <v>5564</v>
      </c>
      <c r="C235" t="s">
        <v>6004</v>
      </c>
      <c r="D235">
        <v>1581</v>
      </c>
      <c r="E235"/>
      <c r="F235" t="s">
        <v>1179</v>
      </c>
      <c r="G235" s="2" t="s">
        <v>398</v>
      </c>
      <c r="H235" s="2" t="s">
        <v>5579</v>
      </c>
      <c r="I235" s="4" t="s">
        <v>5580</v>
      </c>
      <c r="J235" s="4" t="s">
        <v>5581</v>
      </c>
      <c r="K235" s="4" t="s">
        <v>5582</v>
      </c>
      <c r="L235" s="4" t="s">
        <v>5583</v>
      </c>
      <c r="M235" s="4" t="s">
        <v>805</v>
      </c>
      <c r="N235" s="76" t="s">
        <v>799</v>
      </c>
      <c r="O235" s="4"/>
      <c r="P235" s="4" t="s">
        <v>5876</v>
      </c>
      <c r="Q235" t="s">
        <v>801</v>
      </c>
      <c r="R235" s="4">
        <v>126</v>
      </c>
    </row>
    <row r="236" spans="1:18" x14ac:dyDescent="0.25">
      <c r="A236"/>
      <c r="B236" t="s">
        <v>5564</v>
      </c>
      <c r="C236" t="s">
        <v>6005</v>
      </c>
      <c r="D236">
        <v>1582</v>
      </c>
      <c r="E236"/>
      <c r="F236" t="s">
        <v>1197</v>
      </c>
      <c r="G236" s="2" t="s">
        <v>321</v>
      </c>
      <c r="H236" s="2" t="s">
        <v>5579</v>
      </c>
      <c r="I236" s="4" t="s">
        <v>5580</v>
      </c>
      <c r="J236" s="4" t="s">
        <v>5581</v>
      </c>
      <c r="K236" s="4" t="s">
        <v>5599</v>
      </c>
      <c r="L236" s="4" t="s">
        <v>5583</v>
      </c>
      <c r="M236" s="4" t="s">
        <v>805</v>
      </c>
      <c r="N236" s="76" t="s">
        <v>799</v>
      </c>
      <c r="O236" s="4"/>
      <c r="P236" s="4" t="s">
        <v>5878</v>
      </c>
      <c r="Q236" t="s">
        <v>801</v>
      </c>
      <c r="R236" s="4">
        <v>126</v>
      </c>
    </row>
    <row r="237" spans="1:18" x14ac:dyDescent="0.25">
      <c r="A237"/>
      <c r="B237" t="s">
        <v>5564</v>
      </c>
      <c r="C237" t="s">
        <v>6006</v>
      </c>
      <c r="D237">
        <v>1583</v>
      </c>
      <c r="E237"/>
      <c r="F237" t="s">
        <v>1210</v>
      </c>
      <c r="G237" s="2" t="s">
        <v>321</v>
      </c>
      <c r="H237" s="2" t="s">
        <v>5579</v>
      </c>
      <c r="I237" s="4" t="s">
        <v>5580</v>
      </c>
      <c r="J237" s="4" t="s">
        <v>5581</v>
      </c>
      <c r="K237" s="4" t="s">
        <v>5599</v>
      </c>
      <c r="L237" s="4" t="s">
        <v>5583</v>
      </c>
      <c r="M237" s="4" t="s">
        <v>805</v>
      </c>
      <c r="N237" s="76" t="s">
        <v>799</v>
      </c>
      <c r="O237" s="4"/>
      <c r="P237" s="4" t="s">
        <v>5880</v>
      </c>
      <c r="Q237" t="s">
        <v>801</v>
      </c>
      <c r="R237" s="4">
        <v>126</v>
      </c>
    </row>
    <row r="238" spans="1:18" x14ac:dyDescent="0.25">
      <c r="A238"/>
      <c r="B238" t="s">
        <v>5564</v>
      </c>
      <c r="C238" t="s">
        <v>6007</v>
      </c>
      <c r="D238">
        <v>1584</v>
      </c>
      <c r="E238"/>
      <c r="F238" t="s">
        <v>1210</v>
      </c>
      <c r="G238" s="2" t="s">
        <v>398</v>
      </c>
      <c r="H238" s="2" t="s">
        <v>5579</v>
      </c>
      <c r="I238" s="4" t="s">
        <v>5580</v>
      </c>
      <c r="J238" s="4" t="s">
        <v>5581</v>
      </c>
      <c r="K238" s="4" t="s">
        <v>5582</v>
      </c>
      <c r="L238" s="4" t="s">
        <v>5583</v>
      </c>
      <c r="M238" s="4" t="s">
        <v>805</v>
      </c>
      <c r="N238" s="76" t="s">
        <v>799</v>
      </c>
      <c r="O238" s="4"/>
      <c r="P238" s="4" t="s">
        <v>5882</v>
      </c>
      <c r="Q238" t="s">
        <v>801</v>
      </c>
      <c r="R238" s="4">
        <v>126</v>
      </c>
    </row>
    <row r="239" spans="1:18" x14ac:dyDescent="0.25">
      <c r="A239"/>
      <c r="B239" t="s">
        <v>5564</v>
      </c>
      <c r="C239" t="s">
        <v>6008</v>
      </c>
      <c r="D239">
        <v>1585</v>
      </c>
      <c r="E239"/>
      <c r="F239" t="s">
        <v>1237</v>
      </c>
      <c r="G239" s="2" t="s">
        <v>398</v>
      </c>
      <c r="H239" s="2" t="s">
        <v>5579</v>
      </c>
      <c r="I239" s="4" t="s">
        <v>5580</v>
      </c>
      <c r="J239" s="4" t="s">
        <v>5581</v>
      </c>
      <c r="K239" s="4" t="s">
        <v>5582</v>
      </c>
      <c r="L239" s="4" t="s">
        <v>5583</v>
      </c>
      <c r="M239" s="4" t="s">
        <v>805</v>
      </c>
      <c r="N239" s="76" t="s">
        <v>799</v>
      </c>
      <c r="O239" s="4"/>
      <c r="P239" s="4" t="s">
        <v>5884</v>
      </c>
      <c r="Q239" t="s">
        <v>801</v>
      </c>
      <c r="R239" s="4">
        <v>126</v>
      </c>
    </row>
    <row r="240" spans="1:18" x14ac:dyDescent="0.25">
      <c r="A240"/>
      <c r="B240" t="s">
        <v>5564</v>
      </c>
      <c r="C240" t="s">
        <v>6009</v>
      </c>
      <c r="D240">
        <v>1586</v>
      </c>
      <c r="E240"/>
      <c r="F240" t="s">
        <v>732</v>
      </c>
      <c r="G240" s="2" t="s">
        <v>735</v>
      </c>
      <c r="H240" s="2" t="s">
        <v>5579</v>
      </c>
      <c r="I240" s="4" t="s">
        <v>5580</v>
      </c>
      <c r="J240" s="4" t="s">
        <v>5581</v>
      </c>
      <c r="K240" s="4" t="s">
        <v>5582</v>
      </c>
      <c r="L240" s="4" t="s">
        <v>5583</v>
      </c>
      <c r="M240" s="4" t="s">
        <v>805</v>
      </c>
      <c r="N240" s="76" t="s">
        <v>799</v>
      </c>
      <c r="O240" s="4"/>
      <c r="P240" s="4" t="s">
        <v>5886</v>
      </c>
      <c r="Q240" t="s">
        <v>801</v>
      </c>
      <c r="R240" s="4">
        <v>126</v>
      </c>
    </row>
    <row r="241" spans="1:18" x14ac:dyDescent="0.25">
      <c r="A241"/>
      <c r="B241" t="s">
        <v>5564</v>
      </c>
      <c r="C241" t="s">
        <v>6010</v>
      </c>
      <c r="D241">
        <v>1587</v>
      </c>
      <c r="E241"/>
      <c r="F241" t="s">
        <v>1268</v>
      </c>
      <c r="G241" s="2" t="s">
        <v>398</v>
      </c>
      <c r="H241" s="2" t="s">
        <v>5579</v>
      </c>
      <c r="I241" s="4" t="s">
        <v>5580</v>
      </c>
      <c r="J241" s="4" t="s">
        <v>5581</v>
      </c>
      <c r="K241" s="4" t="s">
        <v>5582</v>
      </c>
      <c r="L241" s="4" t="s">
        <v>5583</v>
      </c>
      <c r="M241" s="4" t="s">
        <v>805</v>
      </c>
      <c r="N241" s="76" t="s">
        <v>799</v>
      </c>
      <c r="O241" s="4"/>
      <c r="P241" s="4" t="s">
        <v>5888</v>
      </c>
      <c r="Q241" t="s">
        <v>801</v>
      </c>
      <c r="R241" s="4">
        <v>126</v>
      </c>
    </row>
    <row r="242" spans="1:18" x14ac:dyDescent="0.25">
      <c r="A242"/>
      <c r="B242" t="s">
        <v>5564</v>
      </c>
      <c r="C242" t="s">
        <v>6011</v>
      </c>
      <c r="D242">
        <v>1588</v>
      </c>
      <c r="E242"/>
      <c r="F242" t="s">
        <v>1704</v>
      </c>
      <c r="G242" s="2" t="s">
        <v>398</v>
      </c>
      <c r="H242" s="2" t="s">
        <v>5579</v>
      </c>
      <c r="I242" s="4" t="s">
        <v>5580</v>
      </c>
      <c r="J242" s="4" t="s">
        <v>5581</v>
      </c>
      <c r="K242" s="4" t="s">
        <v>5582</v>
      </c>
      <c r="L242" s="4" t="s">
        <v>5583</v>
      </c>
      <c r="M242" s="4" t="s">
        <v>805</v>
      </c>
      <c r="N242" s="76" t="s">
        <v>799</v>
      </c>
      <c r="O242" s="4"/>
      <c r="P242" s="4" t="s">
        <v>5584</v>
      </c>
      <c r="Q242" t="s">
        <v>801</v>
      </c>
      <c r="R242" s="4">
        <v>126</v>
      </c>
    </row>
    <row r="243" spans="1:18" x14ac:dyDescent="0.25">
      <c r="A243"/>
      <c r="B243" t="s">
        <v>5564</v>
      </c>
      <c r="C243" t="s">
        <v>6012</v>
      </c>
      <c r="D243">
        <v>1589</v>
      </c>
      <c r="E243"/>
      <c r="F243" t="s">
        <v>741</v>
      </c>
      <c r="G243" s="2" t="s">
        <v>735</v>
      </c>
      <c r="H243" s="2" t="s">
        <v>5579</v>
      </c>
      <c r="I243" s="4" t="s">
        <v>5580</v>
      </c>
      <c r="J243" s="4" t="s">
        <v>5581</v>
      </c>
      <c r="K243" s="4" t="s">
        <v>5582</v>
      </c>
      <c r="L243" s="4" t="s">
        <v>5583</v>
      </c>
      <c r="M243" s="4" t="s">
        <v>805</v>
      </c>
      <c r="N243" s="76" t="s">
        <v>799</v>
      </c>
      <c r="O243" s="4"/>
      <c r="P243" s="4" t="s">
        <v>5586</v>
      </c>
      <c r="Q243" t="s">
        <v>801</v>
      </c>
      <c r="R243" s="4">
        <v>126</v>
      </c>
    </row>
    <row r="244" spans="1:18" x14ac:dyDescent="0.25">
      <c r="A244"/>
      <c r="B244" t="s">
        <v>5564</v>
      </c>
      <c r="C244" t="s">
        <v>6013</v>
      </c>
      <c r="D244">
        <v>1590</v>
      </c>
      <c r="E244"/>
      <c r="F244" t="s">
        <v>746</v>
      </c>
      <c r="G244" s="2" t="s">
        <v>748</v>
      </c>
      <c r="H244" s="2" t="s">
        <v>5579</v>
      </c>
      <c r="I244" s="4" t="s">
        <v>5580</v>
      </c>
      <c r="J244" s="4" t="s">
        <v>5581</v>
      </c>
      <c r="K244" s="4" t="s">
        <v>5582</v>
      </c>
      <c r="L244" s="4" t="s">
        <v>5583</v>
      </c>
      <c r="M244" s="4" t="s">
        <v>805</v>
      </c>
      <c r="N244" s="76" t="s">
        <v>799</v>
      </c>
      <c r="O244" s="4"/>
      <c r="P244" s="4" t="s">
        <v>5588</v>
      </c>
      <c r="Q244" t="s">
        <v>801</v>
      </c>
      <c r="R244" s="4">
        <v>126</v>
      </c>
    </row>
    <row r="245" spans="1:18" x14ac:dyDescent="0.25">
      <c r="A245"/>
      <c r="B245" t="s">
        <v>5564</v>
      </c>
      <c r="C245" t="s">
        <v>6014</v>
      </c>
      <c r="D245">
        <v>1591</v>
      </c>
      <c r="E245"/>
      <c r="F245" t="s">
        <v>5590</v>
      </c>
      <c r="G245" s="2" t="s">
        <v>255</v>
      </c>
      <c r="H245" s="2" t="s">
        <v>5579</v>
      </c>
      <c r="I245" s="4" t="s">
        <v>5580</v>
      </c>
      <c r="J245" s="4" t="s">
        <v>5581</v>
      </c>
      <c r="K245" s="4" t="s">
        <v>5591</v>
      </c>
      <c r="L245" s="4" t="s">
        <v>5591</v>
      </c>
      <c r="M245" s="4" t="s">
        <v>805</v>
      </c>
      <c r="N245" s="76" t="s">
        <v>799</v>
      </c>
      <c r="O245" s="4"/>
      <c r="P245" s="4" t="s">
        <v>5592</v>
      </c>
      <c r="Q245" t="s">
        <v>801</v>
      </c>
      <c r="R245" s="4">
        <v>126</v>
      </c>
    </row>
    <row r="246" spans="1:18" x14ac:dyDescent="0.25">
      <c r="A246"/>
      <c r="B246" t="s">
        <v>5564</v>
      </c>
      <c r="C246" t="s">
        <v>6015</v>
      </c>
      <c r="D246">
        <v>1592</v>
      </c>
      <c r="E246"/>
      <c r="F246" t="s">
        <v>5594</v>
      </c>
      <c r="G246" s="2" t="s">
        <v>255</v>
      </c>
      <c r="H246" s="2" t="s">
        <v>5579</v>
      </c>
      <c r="I246" s="4" t="s">
        <v>5580</v>
      </c>
      <c r="J246" s="4" t="s">
        <v>5581</v>
      </c>
      <c r="K246" s="4" t="s">
        <v>5591</v>
      </c>
      <c r="L246" s="4" t="s">
        <v>5591</v>
      </c>
      <c r="M246" s="4" t="s">
        <v>805</v>
      </c>
      <c r="N246" s="76" t="s">
        <v>799</v>
      </c>
      <c r="O246" s="4"/>
      <c r="P246" s="4" t="s">
        <v>5595</v>
      </c>
      <c r="Q246" t="s">
        <v>801</v>
      </c>
      <c r="R246" s="4">
        <v>126</v>
      </c>
    </row>
    <row r="247" spans="1:18" x14ac:dyDescent="0.25">
      <c r="A247"/>
      <c r="B247" t="s">
        <v>5564</v>
      </c>
      <c r="C247" t="s">
        <v>6016</v>
      </c>
      <c r="D247">
        <v>1593</v>
      </c>
      <c r="E247"/>
      <c r="F247" t="s">
        <v>1338</v>
      </c>
      <c r="G247" s="2" t="s">
        <v>255</v>
      </c>
      <c r="H247" s="2" t="s">
        <v>5579</v>
      </c>
      <c r="I247" s="4" t="s">
        <v>5580</v>
      </c>
      <c r="J247" s="4" t="s">
        <v>5581</v>
      </c>
      <c r="K247" s="4" t="s">
        <v>5591</v>
      </c>
      <c r="L247" s="4" t="s">
        <v>5591</v>
      </c>
      <c r="M247" s="4" t="s">
        <v>805</v>
      </c>
      <c r="N247" s="76" t="s">
        <v>799</v>
      </c>
      <c r="O247" s="4"/>
      <c r="P247" s="4" t="s">
        <v>5597</v>
      </c>
      <c r="Q247" t="s">
        <v>801</v>
      </c>
      <c r="R247" s="4">
        <v>126</v>
      </c>
    </row>
    <row r="248" spans="1:18" x14ac:dyDescent="0.25">
      <c r="A248"/>
      <c r="B248" t="s">
        <v>5564</v>
      </c>
      <c r="C248" t="s">
        <v>6017</v>
      </c>
      <c r="D248">
        <v>1594</v>
      </c>
      <c r="E248"/>
      <c r="F248" t="s">
        <v>849</v>
      </c>
      <c r="G248" s="2" t="s">
        <v>259</v>
      </c>
      <c r="H248" s="2" t="s">
        <v>5579</v>
      </c>
      <c r="I248" s="4" t="s">
        <v>5580</v>
      </c>
      <c r="J248" s="4" t="s">
        <v>5581</v>
      </c>
      <c r="K248" s="4" t="s">
        <v>5599</v>
      </c>
      <c r="L248" s="4" t="s">
        <v>5583</v>
      </c>
      <c r="M248" s="4" t="s">
        <v>805</v>
      </c>
      <c r="N248" s="76" t="s">
        <v>799</v>
      </c>
      <c r="O248" s="4"/>
      <c r="P248" s="4" t="s">
        <v>5600</v>
      </c>
      <c r="Q248" t="s">
        <v>801</v>
      </c>
      <c r="R248" s="4">
        <v>126</v>
      </c>
    </row>
    <row r="249" spans="1:18" x14ac:dyDescent="0.25">
      <c r="A249"/>
      <c r="B249" t="s">
        <v>5564</v>
      </c>
      <c r="C249" t="s">
        <v>6018</v>
      </c>
      <c r="D249">
        <v>1595</v>
      </c>
      <c r="E249"/>
      <c r="F249" t="s">
        <v>1338</v>
      </c>
      <c r="G249" s="2" t="s">
        <v>259</v>
      </c>
      <c r="H249" s="2" t="s">
        <v>5579</v>
      </c>
      <c r="I249" s="4" t="s">
        <v>5580</v>
      </c>
      <c r="J249" s="4" t="s">
        <v>5581</v>
      </c>
      <c r="K249" s="4" t="s">
        <v>5599</v>
      </c>
      <c r="L249" s="4" t="s">
        <v>5583</v>
      </c>
      <c r="M249" s="4" t="s">
        <v>805</v>
      </c>
      <c r="N249" s="76" t="s">
        <v>799</v>
      </c>
      <c r="O249" s="4"/>
      <c r="P249" s="4" t="s">
        <v>5602</v>
      </c>
      <c r="Q249" t="s">
        <v>801</v>
      </c>
      <c r="R249" s="4">
        <v>126</v>
      </c>
    </row>
    <row r="250" spans="1:18" x14ac:dyDescent="0.25">
      <c r="A250"/>
      <c r="B250" t="s">
        <v>5564</v>
      </c>
      <c r="C250" t="s">
        <v>6019</v>
      </c>
      <c r="D250">
        <v>1596</v>
      </c>
      <c r="E250"/>
      <c r="F250" t="s">
        <v>898</v>
      </c>
      <c r="G250" s="2" t="s">
        <v>259</v>
      </c>
      <c r="H250" s="2" t="s">
        <v>5579</v>
      </c>
      <c r="I250" s="4" t="s">
        <v>5580</v>
      </c>
      <c r="J250" s="4" t="s">
        <v>5581</v>
      </c>
      <c r="K250" s="4" t="s">
        <v>5599</v>
      </c>
      <c r="L250" s="4" t="s">
        <v>5583</v>
      </c>
      <c r="M250" s="4" t="s">
        <v>805</v>
      </c>
      <c r="N250" s="76" t="s">
        <v>799</v>
      </c>
      <c r="O250" s="4"/>
      <c r="P250" s="4" t="s">
        <v>5604</v>
      </c>
      <c r="Q250" t="s">
        <v>801</v>
      </c>
      <c r="R250" s="4">
        <v>126</v>
      </c>
    </row>
    <row r="251" spans="1:18" x14ac:dyDescent="0.25">
      <c r="A251"/>
      <c r="B251" t="s">
        <v>5564</v>
      </c>
      <c r="C251" t="s">
        <v>6020</v>
      </c>
      <c r="D251">
        <v>161</v>
      </c>
      <c r="E251"/>
      <c r="F251" t="s">
        <v>997</v>
      </c>
      <c r="G251" s="2" t="s">
        <v>259</v>
      </c>
      <c r="H251" s="2" t="s">
        <v>5579</v>
      </c>
      <c r="I251" s="4" t="s">
        <v>5580</v>
      </c>
      <c r="J251" s="4" t="s">
        <v>5581</v>
      </c>
      <c r="K251" s="4" t="s">
        <v>5599</v>
      </c>
      <c r="L251" s="4" t="s">
        <v>5583</v>
      </c>
      <c r="M251" s="4" t="s">
        <v>778</v>
      </c>
      <c r="N251" s="76" t="s">
        <v>6021</v>
      </c>
      <c r="O251" s="4"/>
      <c r="P251" s="4" t="s">
        <v>5830</v>
      </c>
      <c r="Q251" t="s">
        <v>782</v>
      </c>
      <c r="R251" s="4">
        <v>0</v>
      </c>
    </row>
    <row r="252" spans="1:18" x14ac:dyDescent="0.25">
      <c r="A252"/>
      <c r="B252" t="s">
        <v>5564</v>
      </c>
      <c r="C252" t="s">
        <v>6022</v>
      </c>
      <c r="D252">
        <v>168</v>
      </c>
      <c r="E252"/>
      <c r="F252" t="s">
        <v>997</v>
      </c>
      <c r="G252" s="2" t="s">
        <v>321</v>
      </c>
      <c r="H252" s="2" t="s">
        <v>5579</v>
      </c>
      <c r="I252" s="4" t="s">
        <v>5580</v>
      </c>
      <c r="J252" s="4" t="s">
        <v>5581</v>
      </c>
      <c r="K252" s="4" t="s">
        <v>5599</v>
      </c>
      <c r="L252" s="4" t="s">
        <v>5583</v>
      </c>
      <c r="M252" s="4" t="s">
        <v>778</v>
      </c>
      <c r="N252" s="76" t="s">
        <v>6023</v>
      </c>
      <c r="O252" s="4"/>
      <c r="P252" s="4" t="s">
        <v>5832</v>
      </c>
      <c r="Q252" t="s">
        <v>782</v>
      </c>
      <c r="R252" s="4">
        <v>0</v>
      </c>
    </row>
    <row r="253" spans="1:18" x14ac:dyDescent="0.25">
      <c r="A253"/>
      <c r="B253" t="s">
        <v>5564</v>
      </c>
      <c r="C253" t="s">
        <v>6024</v>
      </c>
      <c r="D253">
        <v>1720</v>
      </c>
      <c r="E253"/>
      <c r="F253" t="s">
        <v>5615</v>
      </c>
      <c r="G253" s="2" t="s">
        <v>255</v>
      </c>
      <c r="H253" s="2" t="s">
        <v>5616</v>
      </c>
      <c r="I253" s="4" t="s">
        <v>5617</v>
      </c>
      <c r="J253" s="4" t="s">
        <v>5618</v>
      </c>
      <c r="K253" s="4" t="s">
        <v>5591</v>
      </c>
      <c r="L253" s="4" t="s">
        <v>5591</v>
      </c>
      <c r="M253" s="4" t="s">
        <v>814</v>
      </c>
      <c r="N253" s="76" t="s">
        <v>5619</v>
      </c>
      <c r="O253" s="4"/>
      <c r="P253" s="4" t="s">
        <v>5620</v>
      </c>
      <c r="Q253" t="s">
        <v>801</v>
      </c>
      <c r="R253" s="4"/>
    </row>
    <row r="254" spans="1:18" x14ac:dyDescent="0.25">
      <c r="A254"/>
      <c r="B254" t="s">
        <v>5564</v>
      </c>
      <c r="C254" t="s">
        <v>6025</v>
      </c>
      <c r="D254">
        <v>1722</v>
      </c>
      <c r="E254"/>
      <c r="F254" t="s">
        <v>5622</v>
      </c>
      <c r="G254" s="2" t="s">
        <v>255</v>
      </c>
      <c r="H254" s="2" t="s">
        <v>5616</v>
      </c>
      <c r="I254" s="4" t="s">
        <v>5617</v>
      </c>
      <c r="J254" s="4" t="s">
        <v>5618</v>
      </c>
      <c r="K254" s="4" t="s">
        <v>5591</v>
      </c>
      <c r="L254" s="4" t="s">
        <v>5591</v>
      </c>
      <c r="M254" s="4" t="s">
        <v>814</v>
      </c>
      <c r="N254" s="76" t="s">
        <v>799</v>
      </c>
      <c r="O254" s="4"/>
      <c r="P254" s="4" t="s">
        <v>5623</v>
      </c>
      <c r="Q254" t="s">
        <v>801</v>
      </c>
      <c r="R254" s="4"/>
    </row>
    <row r="255" spans="1:18" x14ac:dyDescent="0.25">
      <c r="A255"/>
      <c r="B255" t="s">
        <v>5564</v>
      </c>
      <c r="C255" t="s">
        <v>6027</v>
      </c>
      <c r="D255">
        <v>1725</v>
      </c>
      <c r="E255"/>
      <c r="F255" t="s">
        <v>849</v>
      </c>
      <c r="G255" s="2" t="s">
        <v>255</v>
      </c>
      <c r="H255" t="s">
        <v>5616</v>
      </c>
      <c r="I255" s="4" t="s">
        <v>5617</v>
      </c>
      <c r="J255" s="4" t="s">
        <v>5618</v>
      </c>
      <c r="K255" s="4" t="s">
        <v>5591</v>
      </c>
      <c r="L255" s="4" t="s">
        <v>5591</v>
      </c>
      <c r="M255" s="4" t="s">
        <v>814</v>
      </c>
      <c r="N255" s="76" t="s">
        <v>799</v>
      </c>
      <c r="O255" s="4"/>
      <c r="P255" t="s">
        <v>5628</v>
      </c>
      <c r="Q255" t="s">
        <v>801</v>
      </c>
    </row>
    <row r="256" spans="1:18" x14ac:dyDescent="0.25">
      <c r="A256"/>
      <c r="B256" t="s">
        <v>5564</v>
      </c>
      <c r="C256" t="s">
        <v>6028</v>
      </c>
      <c r="D256">
        <v>1726</v>
      </c>
      <c r="E256"/>
      <c r="F256" t="s">
        <v>865</v>
      </c>
      <c r="G256" s="2" t="s">
        <v>259</v>
      </c>
      <c r="H256" t="s">
        <v>5616</v>
      </c>
      <c r="I256" s="4" t="s">
        <v>5617</v>
      </c>
      <c r="J256" s="4" t="s">
        <v>5618</v>
      </c>
      <c r="K256" s="4" t="s">
        <v>5599</v>
      </c>
      <c r="L256" s="4" t="s">
        <v>5630</v>
      </c>
      <c r="M256" s="4" t="s">
        <v>814</v>
      </c>
      <c r="N256" s="76" t="s">
        <v>5631</v>
      </c>
      <c r="O256" s="4"/>
      <c r="P256" t="s">
        <v>5632</v>
      </c>
      <c r="Q256" t="s">
        <v>801</v>
      </c>
    </row>
    <row r="257" spans="1:17" x14ac:dyDescent="0.25">
      <c r="A257"/>
      <c r="B257" t="s">
        <v>5564</v>
      </c>
      <c r="C257" t="s">
        <v>6029</v>
      </c>
      <c r="D257">
        <v>1727</v>
      </c>
      <c r="E257"/>
      <c r="F257" t="s">
        <v>1559</v>
      </c>
      <c r="G257" s="2" t="s">
        <v>259</v>
      </c>
      <c r="H257" t="s">
        <v>5616</v>
      </c>
      <c r="I257" s="4" t="s">
        <v>5617</v>
      </c>
      <c r="J257" s="4" t="s">
        <v>5618</v>
      </c>
      <c r="K257" s="4" t="s">
        <v>5599</v>
      </c>
      <c r="L257" s="4" t="s">
        <v>5630</v>
      </c>
      <c r="M257" s="4" t="s">
        <v>814</v>
      </c>
      <c r="N257" s="76" t="s">
        <v>5634</v>
      </c>
      <c r="O257" s="4"/>
      <c r="P257" t="s">
        <v>5635</v>
      </c>
      <c r="Q257" t="s">
        <v>801</v>
      </c>
    </row>
    <row r="258" spans="1:17" x14ac:dyDescent="0.25">
      <c r="A258"/>
      <c r="B258" t="s">
        <v>5564</v>
      </c>
      <c r="C258" t="s">
        <v>6031</v>
      </c>
      <c r="D258">
        <v>1729</v>
      </c>
      <c r="E258"/>
      <c r="F258" t="s">
        <v>1565</v>
      </c>
      <c r="G258" s="2" t="s">
        <v>259</v>
      </c>
      <c r="H258" t="s">
        <v>5616</v>
      </c>
      <c r="I258" s="4" t="s">
        <v>5617</v>
      </c>
      <c r="J258" s="4" t="s">
        <v>5618</v>
      </c>
      <c r="K258" s="4" t="s">
        <v>5599</v>
      </c>
      <c r="L258" s="4" t="s">
        <v>5630</v>
      </c>
      <c r="M258" s="4" t="s">
        <v>814</v>
      </c>
      <c r="N258" s="76" t="s">
        <v>5640</v>
      </c>
      <c r="O258" s="4"/>
      <c r="P258" t="s">
        <v>5641</v>
      </c>
      <c r="Q258" t="s">
        <v>801</v>
      </c>
    </row>
    <row r="259" spans="1:17" x14ac:dyDescent="0.25">
      <c r="A259"/>
      <c r="B259" t="s">
        <v>5564</v>
      </c>
      <c r="C259" t="s">
        <v>6032</v>
      </c>
      <c r="D259">
        <v>1730</v>
      </c>
      <c r="E259"/>
      <c r="F259" t="s">
        <v>1565</v>
      </c>
      <c r="G259" s="2" t="s">
        <v>286</v>
      </c>
      <c r="H259" t="s">
        <v>5616</v>
      </c>
      <c r="I259" s="4" t="s">
        <v>5617</v>
      </c>
      <c r="J259" s="4" t="s">
        <v>5618</v>
      </c>
      <c r="K259" s="4" t="s">
        <v>5599</v>
      </c>
      <c r="L259" s="4" t="s">
        <v>5630</v>
      </c>
      <c r="M259" s="4" t="s">
        <v>814</v>
      </c>
      <c r="N259" s="76" t="s">
        <v>5643</v>
      </c>
      <c r="O259" s="4"/>
      <c r="P259" t="s">
        <v>5644</v>
      </c>
      <c r="Q259" t="s">
        <v>801</v>
      </c>
    </row>
    <row r="260" spans="1:17" x14ac:dyDescent="0.25">
      <c r="A260"/>
      <c r="B260" t="s">
        <v>5564</v>
      </c>
      <c r="C260" t="s">
        <v>6033</v>
      </c>
      <c r="D260">
        <v>1731</v>
      </c>
      <c r="E260"/>
      <c r="F260" t="s">
        <v>1569</v>
      </c>
      <c r="G260" s="2" t="s">
        <v>259</v>
      </c>
      <c r="H260" t="s">
        <v>5616</v>
      </c>
      <c r="I260" s="4" t="s">
        <v>5617</v>
      </c>
      <c r="J260" s="4" t="s">
        <v>5618</v>
      </c>
      <c r="K260" s="4" t="s">
        <v>5599</v>
      </c>
      <c r="L260" s="4" t="s">
        <v>5630</v>
      </c>
      <c r="M260" s="4" t="s">
        <v>814</v>
      </c>
      <c r="N260" s="76" t="s">
        <v>5646</v>
      </c>
      <c r="O260" s="4"/>
      <c r="P260" t="s">
        <v>5647</v>
      </c>
      <c r="Q260" t="s">
        <v>801</v>
      </c>
    </row>
    <row r="261" spans="1:17" x14ac:dyDescent="0.25">
      <c r="A261"/>
      <c r="B261" t="s">
        <v>5564</v>
      </c>
      <c r="C261" t="s">
        <v>6034</v>
      </c>
      <c r="D261">
        <v>1732</v>
      </c>
      <c r="E261"/>
      <c r="F261" t="s">
        <v>1569</v>
      </c>
      <c r="G261" s="2" t="s">
        <v>286</v>
      </c>
      <c r="H261" t="s">
        <v>5616</v>
      </c>
      <c r="I261" s="4" t="s">
        <v>5617</v>
      </c>
      <c r="J261" s="4" t="s">
        <v>5618</v>
      </c>
      <c r="K261" s="4" t="s">
        <v>5599</v>
      </c>
      <c r="L261" s="4" t="s">
        <v>5630</v>
      </c>
      <c r="M261" s="4" t="s">
        <v>814</v>
      </c>
      <c r="N261" s="76" t="s">
        <v>5649</v>
      </c>
      <c r="O261" s="4"/>
      <c r="P261" t="s">
        <v>5650</v>
      </c>
      <c r="Q261" t="s">
        <v>801</v>
      </c>
    </row>
    <row r="262" spans="1:17" x14ac:dyDescent="0.25">
      <c r="A262"/>
      <c r="B262" t="s">
        <v>5564</v>
      </c>
      <c r="C262" t="s">
        <v>6035</v>
      </c>
      <c r="D262">
        <v>1733</v>
      </c>
      <c r="E262"/>
      <c r="F262" t="s">
        <v>898</v>
      </c>
      <c r="G262" s="2" t="s">
        <v>255</v>
      </c>
      <c r="H262" t="s">
        <v>5616</v>
      </c>
      <c r="I262" s="4" t="s">
        <v>5617</v>
      </c>
      <c r="J262" s="4" t="s">
        <v>5618</v>
      </c>
      <c r="K262" s="4" t="s">
        <v>5591</v>
      </c>
      <c r="L262" s="4" t="s">
        <v>5591</v>
      </c>
      <c r="M262" s="4" t="s">
        <v>814</v>
      </c>
      <c r="N262" s="76" t="s">
        <v>799</v>
      </c>
      <c r="O262" s="4"/>
      <c r="P262" t="s">
        <v>5652</v>
      </c>
      <c r="Q262" t="s">
        <v>801</v>
      </c>
    </row>
    <row r="263" spans="1:17" x14ac:dyDescent="0.25">
      <c r="A263"/>
      <c r="B263" t="s">
        <v>5564</v>
      </c>
      <c r="C263" t="s">
        <v>6036</v>
      </c>
      <c r="D263">
        <v>1734</v>
      </c>
      <c r="E263"/>
      <c r="F263" t="s">
        <v>913</v>
      </c>
      <c r="G263" s="2" t="s">
        <v>259</v>
      </c>
      <c r="H263" t="s">
        <v>5616</v>
      </c>
      <c r="I263" s="4" t="s">
        <v>5617</v>
      </c>
      <c r="J263" s="4" t="s">
        <v>5618</v>
      </c>
      <c r="K263" s="4" t="s">
        <v>5599</v>
      </c>
      <c r="L263" s="4" t="s">
        <v>5630</v>
      </c>
      <c r="M263" s="4" t="s">
        <v>814</v>
      </c>
      <c r="N263" s="76" t="s">
        <v>5654</v>
      </c>
      <c r="O263" s="4"/>
      <c r="P263" t="s">
        <v>5655</v>
      </c>
      <c r="Q263" t="s">
        <v>801</v>
      </c>
    </row>
    <row r="264" spans="1:17" x14ac:dyDescent="0.25">
      <c r="A264"/>
      <c r="B264" t="s">
        <v>5564</v>
      </c>
      <c r="C264" t="s">
        <v>6037</v>
      </c>
      <c r="D264">
        <v>1735</v>
      </c>
      <c r="E264"/>
      <c r="F264" t="s">
        <v>913</v>
      </c>
      <c r="G264" s="2" t="s">
        <v>286</v>
      </c>
      <c r="H264" t="s">
        <v>5616</v>
      </c>
      <c r="I264" s="4" t="s">
        <v>5617</v>
      </c>
      <c r="J264" s="4" t="s">
        <v>5618</v>
      </c>
      <c r="K264" s="4" t="s">
        <v>5599</v>
      </c>
      <c r="L264" s="4" t="s">
        <v>5630</v>
      </c>
      <c r="M264" s="4" t="s">
        <v>814</v>
      </c>
      <c r="N264" s="76" t="s">
        <v>5657</v>
      </c>
      <c r="O264" s="4"/>
      <c r="P264" t="s">
        <v>5658</v>
      </c>
      <c r="Q264" t="s">
        <v>801</v>
      </c>
    </row>
    <row r="265" spans="1:17" x14ac:dyDescent="0.25">
      <c r="A265"/>
      <c r="B265" t="s">
        <v>5564</v>
      </c>
      <c r="C265" t="s">
        <v>6038</v>
      </c>
      <c r="D265">
        <v>1736</v>
      </c>
      <c r="E265"/>
      <c r="F265" t="s">
        <v>930</v>
      </c>
      <c r="G265" s="2" t="s">
        <v>259</v>
      </c>
      <c r="H265" t="s">
        <v>5616</v>
      </c>
      <c r="I265" s="4" t="s">
        <v>5617</v>
      </c>
      <c r="J265" s="4" t="s">
        <v>5618</v>
      </c>
      <c r="K265" s="4" t="s">
        <v>5599</v>
      </c>
      <c r="L265" s="4" t="s">
        <v>5630</v>
      </c>
      <c r="M265" s="4" t="s">
        <v>814</v>
      </c>
      <c r="N265" s="76" t="s">
        <v>5660</v>
      </c>
      <c r="O265" s="4"/>
      <c r="P265" t="s">
        <v>5661</v>
      </c>
      <c r="Q265" t="s">
        <v>801</v>
      </c>
    </row>
    <row r="266" spans="1:17" x14ac:dyDescent="0.25">
      <c r="A266"/>
      <c r="B266" t="s">
        <v>5564</v>
      </c>
      <c r="C266" t="s">
        <v>6040</v>
      </c>
      <c r="D266">
        <v>1738</v>
      </c>
      <c r="E266"/>
      <c r="F266" t="s">
        <v>945</v>
      </c>
      <c r="G266" s="2" t="s">
        <v>259</v>
      </c>
      <c r="H266" t="s">
        <v>5616</v>
      </c>
      <c r="I266" s="4" t="s">
        <v>5617</v>
      </c>
      <c r="J266" s="4" t="s">
        <v>5618</v>
      </c>
      <c r="K266" s="4" t="s">
        <v>5599</v>
      </c>
      <c r="L266" s="4" t="s">
        <v>5630</v>
      </c>
      <c r="M266" s="4" t="s">
        <v>814</v>
      </c>
      <c r="N266" s="76" t="s">
        <v>5666</v>
      </c>
      <c r="O266" s="4"/>
      <c r="P266" t="s">
        <v>5667</v>
      </c>
      <c r="Q266" t="s">
        <v>801</v>
      </c>
    </row>
    <row r="267" spans="1:17" x14ac:dyDescent="0.25">
      <c r="A267"/>
      <c r="B267" t="s">
        <v>5564</v>
      </c>
      <c r="C267" t="s">
        <v>6041</v>
      </c>
      <c r="D267">
        <v>1739</v>
      </c>
      <c r="E267"/>
      <c r="F267" t="s">
        <v>945</v>
      </c>
      <c r="G267" s="2" t="s">
        <v>321</v>
      </c>
      <c r="H267" t="s">
        <v>5616</v>
      </c>
      <c r="I267" s="4" t="s">
        <v>5617</v>
      </c>
      <c r="J267" s="4" t="s">
        <v>5618</v>
      </c>
      <c r="K267" s="4" t="s">
        <v>5599</v>
      </c>
      <c r="L267" s="4" t="s">
        <v>5630</v>
      </c>
      <c r="M267" s="4" t="s">
        <v>814</v>
      </c>
      <c r="N267" s="76" t="s">
        <v>5669</v>
      </c>
      <c r="O267" s="4"/>
      <c r="P267" t="s">
        <v>5670</v>
      </c>
      <c r="Q267" t="s">
        <v>801</v>
      </c>
    </row>
    <row r="268" spans="1:17" x14ac:dyDescent="0.25">
      <c r="A268"/>
      <c r="B268" t="s">
        <v>5564</v>
      </c>
      <c r="C268" t="s">
        <v>6042</v>
      </c>
      <c r="D268">
        <v>1741</v>
      </c>
      <c r="E268"/>
      <c r="F268" t="s">
        <v>965</v>
      </c>
      <c r="G268" s="2" t="s">
        <v>286</v>
      </c>
      <c r="H268" t="s">
        <v>5616</v>
      </c>
      <c r="I268" s="4" t="s">
        <v>5617</v>
      </c>
      <c r="J268" s="4" t="s">
        <v>5618</v>
      </c>
      <c r="K268" s="4" t="s">
        <v>5599</v>
      </c>
      <c r="L268" s="4" t="s">
        <v>5630</v>
      </c>
      <c r="M268" s="4" t="s">
        <v>814</v>
      </c>
      <c r="N268" s="76" t="s">
        <v>5672</v>
      </c>
      <c r="O268" s="4"/>
      <c r="P268" t="s">
        <v>5673</v>
      </c>
      <c r="Q268" t="s">
        <v>801</v>
      </c>
    </row>
    <row r="269" spans="1:17" x14ac:dyDescent="0.25">
      <c r="A269"/>
      <c r="B269" t="s">
        <v>5564</v>
      </c>
      <c r="C269" t="s">
        <v>6043</v>
      </c>
      <c r="D269">
        <v>1742</v>
      </c>
      <c r="E269"/>
      <c r="F269" t="s">
        <v>983</v>
      </c>
      <c r="G269" s="2" t="s">
        <v>259</v>
      </c>
      <c r="H269" t="s">
        <v>5616</v>
      </c>
      <c r="I269" s="4" t="s">
        <v>5617</v>
      </c>
      <c r="J269" s="4" t="s">
        <v>5618</v>
      </c>
      <c r="K269" s="4" t="s">
        <v>5599</v>
      </c>
      <c r="L269" s="4" t="s">
        <v>5630</v>
      </c>
      <c r="M269" s="4" t="s">
        <v>814</v>
      </c>
      <c r="N269" s="76" t="s">
        <v>5675</v>
      </c>
      <c r="O269" s="4"/>
      <c r="P269" t="s">
        <v>5676</v>
      </c>
      <c r="Q269" t="s">
        <v>801</v>
      </c>
    </row>
    <row r="270" spans="1:17" x14ac:dyDescent="0.25">
      <c r="A270"/>
      <c r="B270" t="s">
        <v>5564</v>
      </c>
      <c r="C270" t="s">
        <v>6044</v>
      </c>
      <c r="D270">
        <v>1743</v>
      </c>
      <c r="E270"/>
      <c r="F270" t="s">
        <v>983</v>
      </c>
      <c r="G270" s="2" t="s">
        <v>286</v>
      </c>
      <c r="H270" t="s">
        <v>5616</v>
      </c>
      <c r="I270" s="4" t="s">
        <v>5617</v>
      </c>
      <c r="J270" s="4" t="s">
        <v>5618</v>
      </c>
      <c r="K270" s="4" t="s">
        <v>5599</v>
      </c>
      <c r="L270" s="4" t="s">
        <v>5630</v>
      </c>
      <c r="M270" s="4" t="s">
        <v>814</v>
      </c>
      <c r="N270" s="76" t="s">
        <v>5678</v>
      </c>
      <c r="O270" s="4"/>
      <c r="P270" t="s">
        <v>5679</v>
      </c>
      <c r="Q270" t="s">
        <v>801</v>
      </c>
    </row>
    <row r="271" spans="1:17" x14ac:dyDescent="0.25">
      <c r="A271"/>
      <c r="B271" t="s">
        <v>5564</v>
      </c>
      <c r="C271" t="s">
        <v>6045</v>
      </c>
      <c r="D271">
        <v>1744</v>
      </c>
      <c r="E271"/>
      <c r="F271" t="s">
        <v>997</v>
      </c>
      <c r="G271" s="2" t="s">
        <v>259</v>
      </c>
      <c r="H271" t="s">
        <v>5616</v>
      </c>
      <c r="I271" s="4" t="s">
        <v>5617</v>
      </c>
      <c r="J271" s="4" t="s">
        <v>5618</v>
      </c>
      <c r="K271" s="4" t="s">
        <v>5599</v>
      </c>
      <c r="L271" s="4" t="s">
        <v>5630</v>
      </c>
      <c r="M271" s="4" t="s">
        <v>814</v>
      </c>
      <c r="N271" s="76" t="s">
        <v>5681</v>
      </c>
      <c r="O271" s="4"/>
      <c r="P271" t="s">
        <v>5682</v>
      </c>
      <c r="Q271" t="s">
        <v>801</v>
      </c>
    </row>
    <row r="272" spans="1:17" x14ac:dyDescent="0.25">
      <c r="A272"/>
      <c r="B272" t="s">
        <v>5564</v>
      </c>
      <c r="C272" t="s">
        <v>6046</v>
      </c>
      <c r="D272">
        <v>1745</v>
      </c>
      <c r="E272"/>
      <c r="F272" t="s">
        <v>997</v>
      </c>
      <c r="G272" s="2" t="s">
        <v>321</v>
      </c>
      <c r="H272" t="s">
        <v>5616</v>
      </c>
      <c r="I272" s="4" t="s">
        <v>5617</v>
      </c>
      <c r="J272" s="4" t="s">
        <v>5618</v>
      </c>
      <c r="K272" s="4" t="s">
        <v>5599</v>
      </c>
      <c r="L272" s="4" t="s">
        <v>5630</v>
      </c>
      <c r="M272" s="4" t="s">
        <v>814</v>
      </c>
      <c r="N272" s="76" t="s">
        <v>5684</v>
      </c>
      <c r="O272" s="4"/>
      <c r="P272" t="s">
        <v>5685</v>
      </c>
      <c r="Q272" t="s">
        <v>801</v>
      </c>
    </row>
    <row r="273" spans="1:18" x14ac:dyDescent="0.25">
      <c r="A273"/>
      <c r="B273" t="s">
        <v>5564</v>
      </c>
      <c r="C273" t="s">
        <v>6047</v>
      </c>
      <c r="D273">
        <v>1746</v>
      </c>
      <c r="E273"/>
      <c r="F273" t="s">
        <v>5689</v>
      </c>
      <c r="G273" s="2" t="s">
        <v>259</v>
      </c>
      <c r="H273" t="s">
        <v>5616</v>
      </c>
      <c r="I273" s="4" t="s">
        <v>5617</v>
      </c>
      <c r="J273" s="4" t="s">
        <v>5618</v>
      </c>
      <c r="K273" s="4" t="s">
        <v>5599</v>
      </c>
      <c r="L273" s="4" t="s">
        <v>5630</v>
      </c>
      <c r="M273" s="4" t="s">
        <v>814</v>
      </c>
      <c r="N273" s="76" t="s">
        <v>799</v>
      </c>
      <c r="O273" s="4"/>
      <c r="P273" t="s">
        <v>5688</v>
      </c>
      <c r="Q273" t="s">
        <v>801</v>
      </c>
    </row>
    <row r="274" spans="1:18" x14ac:dyDescent="0.25">
      <c r="A274"/>
      <c r="B274" t="s">
        <v>5564</v>
      </c>
      <c r="C274" t="s">
        <v>6047</v>
      </c>
      <c r="D274">
        <v>1746</v>
      </c>
      <c r="E274"/>
      <c r="F274" t="s">
        <v>5687</v>
      </c>
      <c r="G274" s="2" t="s">
        <v>259</v>
      </c>
      <c r="H274" t="s">
        <v>5616</v>
      </c>
      <c r="I274" s="4" t="s">
        <v>5617</v>
      </c>
      <c r="J274" s="4" t="s">
        <v>5618</v>
      </c>
      <c r="K274" s="4" t="s">
        <v>5599</v>
      </c>
      <c r="L274" s="4" t="s">
        <v>5630</v>
      </c>
      <c r="M274" s="4" t="s">
        <v>814</v>
      </c>
      <c r="N274" s="76" t="s">
        <v>799</v>
      </c>
      <c r="O274" s="4"/>
      <c r="P274" t="s">
        <v>5688</v>
      </c>
      <c r="Q274" t="s">
        <v>801</v>
      </c>
    </row>
    <row r="275" spans="1:18" x14ac:dyDescent="0.25">
      <c r="A275"/>
      <c r="B275" t="s">
        <v>5564</v>
      </c>
      <c r="C275" t="s">
        <v>6048</v>
      </c>
      <c r="D275">
        <v>1748</v>
      </c>
      <c r="E275"/>
      <c r="F275" t="s">
        <v>1021</v>
      </c>
      <c r="G275" s="2" t="s">
        <v>286</v>
      </c>
      <c r="H275" t="s">
        <v>5616</v>
      </c>
      <c r="I275" s="4" t="s">
        <v>5617</v>
      </c>
      <c r="J275" s="4" t="s">
        <v>5618</v>
      </c>
      <c r="K275" s="4" t="s">
        <v>5599</v>
      </c>
      <c r="L275" s="4" t="s">
        <v>5630</v>
      </c>
      <c r="M275" s="4" t="s">
        <v>814</v>
      </c>
      <c r="N275" s="76" t="s">
        <v>5691</v>
      </c>
      <c r="O275" s="4"/>
      <c r="P275" t="s">
        <v>5692</v>
      </c>
      <c r="Q275" t="s">
        <v>801</v>
      </c>
    </row>
    <row r="276" spans="1:18" x14ac:dyDescent="0.25">
      <c r="A276"/>
      <c r="B276" t="s">
        <v>5564</v>
      </c>
      <c r="C276" t="s">
        <v>6049</v>
      </c>
      <c r="D276">
        <v>1749</v>
      </c>
      <c r="E276"/>
      <c r="F276" t="s">
        <v>1035</v>
      </c>
      <c r="G276" s="2" t="s">
        <v>259</v>
      </c>
      <c r="H276" t="s">
        <v>5616</v>
      </c>
      <c r="I276" s="4" t="s">
        <v>5617</v>
      </c>
      <c r="J276" s="4" t="s">
        <v>5618</v>
      </c>
      <c r="K276" s="4" t="s">
        <v>5599</v>
      </c>
      <c r="L276" s="4" t="s">
        <v>5630</v>
      </c>
      <c r="M276" s="4" t="s">
        <v>814</v>
      </c>
      <c r="N276" s="76" t="s">
        <v>5694</v>
      </c>
      <c r="O276" s="4"/>
      <c r="P276" t="s">
        <v>5695</v>
      </c>
      <c r="Q276" t="s">
        <v>801</v>
      </c>
    </row>
    <row r="277" spans="1:18" x14ac:dyDescent="0.25">
      <c r="A277"/>
      <c r="B277" t="s">
        <v>5564</v>
      </c>
      <c r="C277" t="s">
        <v>6050</v>
      </c>
      <c r="D277">
        <v>175</v>
      </c>
      <c r="E277"/>
      <c r="F277" t="s">
        <v>5687</v>
      </c>
      <c r="G277" s="2" t="s">
        <v>259</v>
      </c>
      <c r="H277" t="s">
        <v>5579</v>
      </c>
      <c r="I277" s="4" t="s">
        <v>5580</v>
      </c>
      <c r="J277" s="4" t="s">
        <v>5581</v>
      </c>
      <c r="K277" s="4" t="s">
        <v>5599</v>
      </c>
      <c r="L277" s="4" t="s">
        <v>5583</v>
      </c>
      <c r="M277" s="4" t="s">
        <v>778</v>
      </c>
      <c r="N277" s="76" t="s">
        <v>5834</v>
      </c>
      <c r="O277" s="4"/>
      <c r="P277" t="s">
        <v>5835</v>
      </c>
      <c r="Q277" t="s">
        <v>782</v>
      </c>
      <c r="R277">
        <v>0</v>
      </c>
    </row>
    <row r="278" spans="1:18" x14ac:dyDescent="0.25">
      <c r="A278"/>
      <c r="B278" t="s">
        <v>5564</v>
      </c>
      <c r="C278" t="s">
        <v>6050</v>
      </c>
      <c r="D278">
        <v>175</v>
      </c>
      <c r="E278"/>
      <c r="F278" t="s">
        <v>5689</v>
      </c>
      <c r="G278" s="2" t="s">
        <v>259</v>
      </c>
      <c r="H278" t="s">
        <v>5579</v>
      </c>
      <c r="I278" s="4" t="s">
        <v>5580</v>
      </c>
      <c r="J278" s="4" t="s">
        <v>5581</v>
      </c>
      <c r="K278" s="4" t="s">
        <v>5599</v>
      </c>
      <c r="L278" s="4" t="s">
        <v>5583</v>
      </c>
      <c r="M278" s="4" t="s">
        <v>778</v>
      </c>
      <c r="N278" s="76" t="s">
        <v>799</v>
      </c>
      <c r="O278" s="4"/>
      <c r="P278" t="s">
        <v>5835</v>
      </c>
      <c r="Q278" t="s">
        <v>782</v>
      </c>
      <c r="R278">
        <v>0</v>
      </c>
    </row>
    <row r="279" spans="1:18" x14ac:dyDescent="0.25">
      <c r="A279"/>
      <c r="B279" t="s">
        <v>5564</v>
      </c>
      <c r="C279" t="s">
        <v>6051</v>
      </c>
      <c r="D279">
        <v>1750</v>
      </c>
      <c r="E279"/>
      <c r="F279" t="s">
        <v>1035</v>
      </c>
      <c r="G279" s="2" t="s">
        <v>321</v>
      </c>
      <c r="H279" t="s">
        <v>5616</v>
      </c>
      <c r="I279" s="4" t="s">
        <v>5617</v>
      </c>
      <c r="J279" s="4" t="s">
        <v>5618</v>
      </c>
      <c r="K279" s="4" t="s">
        <v>5599</v>
      </c>
      <c r="L279" s="4" t="s">
        <v>5630</v>
      </c>
      <c r="M279" s="4" t="s">
        <v>814</v>
      </c>
      <c r="N279" s="76" t="s">
        <v>5697</v>
      </c>
      <c r="O279" s="4"/>
      <c r="P279" t="s">
        <v>5698</v>
      </c>
      <c r="Q279" t="s">
        <v>801</v>
      </c>
    </row>
    <row r="280" spans="1:18" x14ac:dyDescent="0.25">
      <c r="A280"/>
      <c r="B280" t="s">
        <v>5564</v>
      </c>
      <c r="C280" t="s">
        <v>6052</v>
      </c>
      <c r="D280">
        <v>1751</v>
      </c>
      <c r="E280"/>
      <c r="F280" t="s">
        <v>1612</v>
      </c>
      <c r="G280" s="2" t="s">
        <v>321</v>
      </c>
      <c r="H280" t="s">
        <v>5616</v>
      </c>
      <c r="I280" s="4" t="s">
        <v>5617</v>
      </c>
      <c r="J280" s="4" t="s">
        <v>5618</v>
      </c>
      <c r="K280" s="4" t="s">
        <v>5599</v>
      </c>
      <c r="L280" s="4" t="s">
        <v>5630</v>
      </c>
      <c r="M280" s="4" t="s">
        <v>814</v>
      </c>
      <c r="N280" s="76" t="s">
        <v>5700</v>
      </c>
      <c r="O280" s="4"/>
      <c r="P280" t="s">
        <v>5701</v>
      </c>
      <c r="Q280" t="s">
        <v>801</v>
      </c>
    </row>
    <row r="281" spans="1:18" x14ac:dyDescent="0.25">
      <c r="A281"/>
      <c r="B281" t="s">
        <v>5564</v>
      </c>
      <c r="C281" t="s">
        <v>6053</v>
      </c>
      <c r="D281">
        <v>1752</v>
      </c>
      <c r="E281"/>
      <c r="F281" t="s">
        <v>1616</v>
      </c>
      <c r="G281" s="2" t="s">
        <v>321</v>
      </c>
      <c r="H281" t="s">
        <v>5616</v>
      </c>
      <c r="I281" s="4" t="s">
        <v>5617</v>
      </c>
      <c r="J281" s="4" t="s">
        <v>5618</v>
      </c>
      <c r="K281" s="4" t="s">
        <v>5599</v>
      </c>
      <c r="L281" s="4" t="s">
        <v>5630</v>
      </c>
      <c r="M281" s="4" t="s">
        <v>814</v>
      </c>
      <c r="N281" s="76" t="s">
        <v>5703</v>
      </c>
      <c r="O281" s="4"/>
      <c r="P281" t="s">
        <v>5704</v>
      </c>
      <c r="Q281" t="s">
        <v>801</v>
      </c>
    </row>
    <row r="282" spans="1:18" x14ac:dyDescent="0.25">
      <c r="A282"/>
      <c r="B282" t="s">
        <v>5564</v>
      </c>
      <c r="C282" t="s">
        <v>6054</v>
      </c>
      <c r="D282">
        <v>1753</v>
      </c>
      <c r="E282"/>
      <c r="F282" t="s">
        <v>1061</v>
      </c>
      <c r="G282" s="2" t="s">
        <v>321</v>
      </c>
      <c r="H282" t="s">
        <v>5616</v>
      </c>
      <c r="I282" s="4" t="s">
        <v>5617</v>
      </c>
      <c r="J282" s="4" t="s">
        <v>5618</v>
      </c>
      <c r="K282" s="4" t="s">
        <v>5599</v>
      </c>
      <c r="L282" s="4" t="s">
        <v>5630</v>
      </c>
      <c r="M282" s="4" t="s">
        <v>814</v>
      </c>
      <c r="N282" s="76" t="s">
        <v>5706</v>
      </c>
      <c r="O282" s="4"/>
      <c r="P282" t="s">
        <v>5707</v>
      </c>
      <c r="Q282" t="s">
        <v>801</v>
      </c>
    </row>
    <row r="283" spans="1:18" x14ac:dyDescent="0.25">
      <c r="A283"/>
      <c r="B283" t="s">
        <v>5564</v>
      </c>
      <c r="C283" t="s">
        <v>6055</v>
      </c>
      <c r="D283">
        <v>1754</v>
      </c>
      <c r="E283"/>
      <c r="F283" t="s">
        <v>1072</v>
      </c>
      <c r="G283" s="2" t="s">
        <v>259</v>
      </c>
      <c r="H283" t="s">
        <v>5616</v>
      </c>
      <c r="I283" s="4" t="s">
        <v>5617</v>
      </c>
      <c r="J283" s="4" t="s">
        <v>5618</v>
      </c>
      <c r="K283" s="4" t="s">
        <v>5599</v>
      </c>
      <c r="L283" s="4" t="s">
        <v>5630</v>
      </c>
      <c r="M283" s="4" t="s">
        <v>814</v>
      </c>
      <c r="N283" s="76" t="s">
        <v>5709</v>
      </c>
      <c r="O283" s="4"/>
      <c r="P283" t="s">
        <v>5710</v>
      </c>
      <c r="Q283" t="s">
        <v>801</v>
      </c>
    </row>
    <row r="284" spans="1:18" x14ac:dyDescent="0.25">
      <c r="A284"/>
      <c r="B284" t="s">
        <v>5564</v>
      </c>
      <c r="C284" t="s">
        <v>6057</v>
      </c>
      <c r="D284">
        <v>1756</v>
      </c>
      <c r="E284"/>
      <c r="F284" t="s">
        <v>5715</v>
      </c>
      <c r="G284" s="2" t="s">
        <v>259</v>
      </c>
      <c r="H284" t="s">
        <v>5616</v>
      </c>
      <c r="I284" s="4" t="s">
        <v>5617</v>
      </c>
      <c r="J284" s="4" t="s">
        <v>5618</v>
      </c>
      <c r="K284" s="4" t="s">
        <v>5599</v>
      </c>
      <c r="L284" s="4" t="s">
        <v>5630</v>
      </c>
      <c r="M284" s="4" t="s">
        <v>814</v>
      </c>
      <c r="N284" s="76" t="s">
        <v>5716</v>
      </c>
      <c r="O284" s="4"/>
      <c r="P284" t="s">
        <v>5717</v>
      </c>
      <c r="Q284" t="s">
        <v>801</v>
      </c>
    </row>
    <row r="285" spans="1:18" x14ac:dyDescent="0.25">
      <c r="A285"/>
      <c r="B285" t="s">
        <v>5564</v>
      </c>
      <c r="C285" t="s">
        <v>6058</v>
      </c>
      <c r="D285">
        <v>1757</v>
      </c>
      <c r="E285"/>
      <c r="F285" t="s">
        <v>5715</v>
      </c>
      <c r="G285" s="2" t="s">
        <v>286</v>
      </c>
      <c r="H285" t="s">
        <v>5616</v>
      </c>
      <c r="I285" s="4" t="s">
        <v>5617</v>
      </c>
      <c r="J285" s="4" t="s">
        <v>5618</v>
      </c>
      <c r="K285" s="4" t="s">
        <v>5599</v>
      </c>
      <c r="L285" s="4" t="s">
        <v>5630</v>
      </c>
      <c r="M285" s="4" t="s">
        <v>814</v>
      </c>
      <c r="N285" s="76" t="s">
        <v>5719</v>
      </c>
      <c r="O285" s="4"/>
      <c r="P285" t="s">
        <v>5720</v>
      </c>
      <c r="Q285" t="s">
        <v>801</v>
      </c>
    </row>
    <row r="286" spans="1:18" x14ac:dyDescent="0.25">
      <c r="A286"/>
      <c r="B286" t="s">
        <v>5564</v>
      </c>
      <c r="C286" t="s">
        <v>6059</v>
      </c>
      <c r="D286">
        <v>1758</v>
      </c>
      <c r="E286"/>
      <c r="F286" t="s">
        <v>5722</v>
      </c>
      <c r="G286" s="2" t="s">
        <v>321</v>
      </c>
      <c r="H286" t="s">
        <v>5616</v>
      </c>
      <c r="I286" s="4" t="s">
        <v>5617</v>
      </c>
      <c r="J286" s="4" t="s">
        <v>5618</v>
      </c>
      <c r="K286" s="4" t="s">
        <v>5599</v>
      </c>
      <c r="L286" s="4" t="s">
        <v>5630</v>
      </c>
      <c r="M286" s="4" t="s">
        <v>814</v>
      </c>
      <c r="N286" s="76" t="s">
        <v>5723</v>
      </c>
      <c r="O286" s="4"/>
      <c r="P286" t="s">
        <v>5724</v>
      </c>
      <c r="Q286" t="s">
        <v>801</v>
      </c>
    </row>
    <row r="287" spans="1:18" x14ac:dyDescent="0.25">
      <c r="A287"/>
      <c r="B287" t="s">
        <v>5564</v>
      </c>
      <c r="C287" t="s">
        <v>6060</v>
      </c>
      <c r="D287">
        <v>1759</v>
      </c>
      <c r="E287"/>
      <c r="F287" t="s">
        <v>1645</v>
      </c>
      <c r="G287" s="2" t="s">
        <v>321</v>
      </c>
      <c r="H287" t="s">
        <v>5616</v>
      </c>
      <c r="I287" s="4" t="s">
        <v>5617</v>
      </c>
      <c r="J287" s="4" t="s">
        <v>5618</v>
      </c>
      <c r="K287" s="4" t="s">
        <v>5599</v>
      </c>
      <c r="L287" s="4" t="s">
        <v>5630</v>
      </c>
      <c r="M287" s="4" t="s">
        <v>814</v>
      </c>
      <c r="N287" s="76" t="s">
        <v>5726</v>
      </c>
      <c r="O287" s="4"/>
      <c r="P287" t="s">
        <v>5727</v>
      </c>
      <c r="Q287" t="s">
        <v>801</v>
      </c>
    </row>
    <row r="288" spans="1:18" x14ac:dyDescent="0.25">
      <c r="A288"/>
      <c r="B288" t="s">
        <v>5564</v>
      </c>
      <c r="C288" t="s">
        <v>6061</v>
      </c>
      <c r="D288">
        <v>1760</v>
      </c>
      <c r="E288"/>
      <c r="F288" t="s">
        <v>1649</v>
      </c>
      <c r="G288" s="2" t="s">
        <v>321</v>
      </c>
      <c r="H288" t="s">
        <v>5616</v>
      </c>
      <c r="I288" s="4" t="s">
        <v>5617</v>
      </c>
      <c r="J288" s="4" t="s">
        <v>5618</v>
      </c>
      <c r="K288" s="4" t="s">
        <v>5599</v>
      </c>
      <c r="L288" s="4" t="s">
        <v>5630</v>
      </c>
      <c r="M288" s="4" t="s">
        <v>814</v>
      </c>
      <c r="N288" s="76" t="s">
        <v>5729</v>
      </c>
      <c r="O288" s="4"/>
      <c r="P288" t="s">
        <v>5730</v>
      </c>
      <c r="Q288" t="s">
        <v>801</v>
      </c>
    </row>
    <row r="289" spans="1:17" x14ac:dyDescent="0.25">
      <c r="A289"/>
      <c r="B289" t="s">
        <v>5564</v>
      </c>
      <c r="C289" t="s">
        <v>6062</v>
      </c>
      <c r="D289">
        <v>1761</v>
      </c>
      <c r="E289"/>
      <c r="F289" t="s">
        <v>1108</v>
      </c>
      <c r="G289" s="2" t="s">
        <v>321</v>
      </c>
      <c r="H289" t="s">
        <v>5616</v>
      </c>
      <c r="I289" s="4" t="s">
        <v>5617</v>
      </c>
      <c r="J289" s="4" t="s">
        <v>5618</v>
      </c>
      <c r="K289" s="4" t="s">
        <v>5599</v>
      </c>
      <c r="L289" s="4" t="s">
        <v>5630</v>
      </c>
      <c r="M289" s="4" t="s">
        <v>814</v>
      </c>
      <c r="N289" s="76" t="s">
        <v>5732</v>
      </c>
      <c r="O289" s="4"/>
      <c r="P289" t="s">
        <v>5733</v>
      </c>
      <c r="Q289" t="s">
        <v>801</v>
      </c>
    </row>
    <row r="290" spans="1:17" x14ac:dyDescent="0.25">
      <c r="A290"/>
      <c r="B290" t="s">
        <v>5564</v>
      </c>
      <c r="C290" t="s">
        <v>6063</v>
      </c>
      <c r="D290">
        <v>1762</v>
      </c>
      <c r="E290"/>
      <c r="F290" t="s">
        <v>1108</v>
      </c>
      <c r="G290" s="2" t="s">
        <v>398</v>
      </c>
      <c r="H290" t="s">
        <v>5616</v>
      </c>
      <c r="I290" s="4" t="s">
        <v>5617</v>
      </c>
      <c r="J290" s="4" t="s">
        <v>5618</v>
      </c>
      <c r="K290" s="4" t="s">
        <v>5582</v>
      </c>
      <c r="L290" s="4" t="s">
        <v>5630</v>
      </c>
      <c r="M290" s="4" t="s">
        <v>814</v>
      </c>
      <c r="N290" s="76" t="s">
        <v>5735</v>
      </c>
      <c r="O290" s="4"/>
      <c r="P290" t="s">
        <v>5736</v>
      </c>
      <c r="Q290" t="s">
        <v>801</v>
      </c>
    </row>
    <row r="291" spans="1:17" x14ac:dyDescent="0.25">
      <c r="A291"/>
      <c r="B291" t="s">
        <v>5564</v>
      </c>
      <c r="C291" t="s">
        <v>6064</v>
      </c>
      <c r="D291">
        <v>1763</v>
      </c>
      <c r="E291"/>
      <c r="F291" t="s">
        <v>1137</v>
      </c>
      <c r="G291" s="2" t="s">
        <v>286</v>
      </c>
      <c r="H291" t="s">
        <v>5616</v>
      </c>
      <c r="I291" s="4" t="s">
        <v>5617</v>
      </c>
      <c r="J291" s="4" t="s">
        <v>5618</v>
      </c>
      <c r="K291" s="4" t="s">
        <v>5599</v>
      </c>
      <c r="L291" s="4" t="s">
        <v>5630</v>
      </c>
      <c r="M291" s="4" t="s">
        <v>814</v>
      </c>
      <c r="N291" s="76" t="s">
        <v>5738</v>
      </c>
      <c r="O291" s="4"/>
      <c r="P291" t="s">
        <v>5739</v>
      </c>
      <c r="Q291" t="s">
        <v>801</v>
      </c>
    </row>
    <row r="292" spans="1:17" x14ac:dyDescent="0.25">
      <c r="A292"/>
      <c r="B292" t="s">
        <v>5564</v>
      </c>
      <c r="C292" t="s">
        <v>6065</v>
      </c>
      <c r="D292">
        <v>1765</v>
      </c>
      <c r="E292"/>
      <c r="F292" t="s">
        <v>1151</v>
      </c>
      <c r="G292" s="2" t="s">
        <v>398</v>
      </c>
      <c r="H292" t="s">
        <v>5616</v>
      </c>
      <c r="I292" s="4" t="s">
        <v>5617</v>
      </c>
      <c r="J292" s="4" t="s">
        <v>5618</v>
      </c>
      <c r="K292" s="4" t="s">
        <v>5582</v>
      </c>
      <c r="L292" s="4" t="s">
        <v>5630</v>
      </c>
      <c r="M292" s="4" t="s">
        <v>814</v>
      </c>
      <c r="N292" s="76" t="s">
        <v>5741</v>
      </c>
      <c r="O292" s="4"/>
      <c r="P292" t="s">
        <v>5742</v>
      </c>
      <c r="Q292" t="s">
        <v>801</v>
      </c>
    </row>
    <row r="293" spans="1:17" x14ac:dyDescent="0.25">
      <c r="A293"/>
      <c r="B293" t="s">
        <v>5564</v>
      </c>
      <c r="C293" t="s">
        <v>6066</v>
      </c>
      <c r="D293">
        <v>1766</v>
      </c>
      <c r="E293"/>
      <c r="F293" t="s">
        <v>1179</v>
      </c>
      <c r="G293" s="2" t="s">
        <v>398</v>
      </c>
      <c r="H293" t="s">
        <v>5616</v>
      </c>
      <c r="I293" s="4" t="s">
        <v>5617</v>
      </c>
      <c r="J293" s="4" t="s">
        <v>5618</v>
      </c>
      <c r="K293" s="4" t="s">
        <v>5582</v>
      </c>
      <c r="L293" s="4" t="s">
        <v>5630</v>
      </c>
      <c r="M293" s="4" t="s">
        <v>814</v>
      </c>
      <c r="N293" s="76" t="s">
        <v>799</v>
      </c>
      <c r="O293" s="4"/>
      <c r="P293" t="s">
        <v>5745</v>
      </c>
      <c r="Q293" t="s">
        <v>801</v>
      </c>
    </row>
    <row r="294" spans="1:17" x14ac:dyDescent="0.25">
      <c r="A294"/>
      <c r="B294" t="s">
        <v>5564</v>
      </c>
      <c r="C294" t="s">
        <v>6067</v>
      </c>
      <c r="D294">
        <v>1767</v>
      </c>
      <c r="E294"/>
      <c r="F294" t="s">
        <v>1197</v>
      </c>
      <c r="G294" s="2" t="s">
        <v>321</v>
      </c>
      <c r="H294" t="s">
        <v>5616</v>
      </c>
      <c r="I294" s="4" t="s">
        <v>5617</v>
      </c>
      <c r="J294" s="4" t="s">
        <v>5618</v>
      </c>
      <c r="K294" s="4" t="s">
        <v>5599</v>
      </c>
      <c r="L294" s="4" t="s">
        <v>5630</v>
      </c>
      <c r="M294" s="4" t="s">
        <v>814</v>
      </c>
      <c r="N294" s="76" t="s">
        <v>5747</v>
      </c>
      <c r="O294" s="4"/>
      <c r="P294" t="s">
        <v>5748</v>
      </c>
      <c r="Q294" t="s">
        <v>801</v>
      </c>
    </row>
    <row r="295" spans="1:17" x14ac:dyDescent="0.25">
      <c r="A295"/>
      <c r="B295" t="s">
        <v>5564</v>
      </c>
      <c r="C295" t="s">
        <v>6068</v>
      </c>
      <c r="D295">
        <v>1768</v>
      </c>
      <c r="E295"/>
      <c r="F295" t="s">
        <v>1210</v>
      </c>
      <c r="G295" s="2" t="s">
        <v>321</v>
      </c>
      <c r="H295" t="s">
        <v>5616</v>
      </c>
      <c r="I295" s="4" t="s">
        <v>5617</v>
      </c>
      <c r="J295" s="4" t="s">
        <v>5618</v>
      </c>
      <c r="K295" s="4" t="s">
        <v>5599</v>
      </c>
      <c r="L295" s="4" t="s">
        <v>5630</v>
      </c>
      <c r="M295" s="4" t="s">
        <v>814</v>
      </c>
      <c r="N295" s="76" t="s">
        <v>5750</v>
      </c>
      <c r="O295" s="4"/>
      <c r="P295" t="s">
        <v>5751</v>
      </c>
      <c r="Q295" t="s">
        <v>801</v>
      </c>
    </row>
    <row r="296" spans="1:17" x14ac:dyDescent="0.25">
      <c r="A296"/>
      <c r="B296" t="s">
        <v>5564</v>
      </c>
      <c r="C296" t="s">
        <v>6069</v>
      </c>
      <c r="D296">
        <v>1770</v>
      </c>
      <c r="E296"/>
      <c r="F296" t="s">
        <v>1237</v>
      </c>
      <c r="G296" s="2" t="s">
        <v>398</v>
      </c>
      <c r="H296" t="s">
        <v>5616</v>
      </c>
      <c r="I296" s="4" t="s">
        <v>5617</v>
      </c>
      <c r="J296" s="4" t="s">
        <v>5618</v>
      </c>
      <c r="K296" s="4" t="s">
        <v>5582</v>
      </c>
      <c r="L296" s="4" t="s">
        <v>5630</v>
      </c>
      <c r="M296" s="4" t="s">
        <v>814</v>
      </c>
      <c r="N296" s="76" t="s">
        <v>799</v>
      </c>
      <c r="O296" s="4"/>
      <c r="P296" t="s">
        <v>5753</v>
      </c>
      <c r="Q296" t="s">
        <v>801</v>
      </c>
    </row>
    <row r="297" spans="1:17" x14ac:dyDescent="0.25">
      <c r="A297"/>
      <c r="B297" t="s">
        <v>5564</v>
      </c>
      <c r="C297" t="s">
        <v>6070</v>
      </c>
      <c r="D297">
        <v>1771</v>
      </c>
      <c r="E297"/>
      <c r="F297" t="s">
        <v>732</v>
      </c>
      <c r="G297" s="2" t="s">
        <v>735</v>
      </c>
      <c r="H297" t="s">
        <v>5616</v>
      </c>
      <c r="I297" s="4" t="s">
        <v>5617</v>
      </c>
      <c r="J297" s="4" t="s">
        <v>5618</v>
      </c>
      <c r="K297" s="4" t="s">
        <v>5582</v>
      </c>
      <c r="L297" s="4" t="s">
        <v>5630</v>
      </c>
      <c r="M297" s="4" t="s">
        <v>814</v>
      </c>
      <c r="N297" s="76" t="s">
        <v>5755</v>
      </c>
      <c r="O297" s="4"/>
      <c r="P297" t="s">
        <v>5756</v>
      </c>
      <c r="Q297" t="s">
        <v>801</v>
      </c>
    </row>
    <row r="298" spans="1:17" x14ac:dyDescent="0.25">
      <c r="A298"/>
      <c r="B298" t="s">
        <v>5564</v>
      </c>
      <c r="C298" t="s">
        <v>6071</v>
      </c>
      <c r="D298">
        <v>1773</v>
      </c>
      <c r="E298"/>
      <c r="F298" t="s">
        <v>1704</v>
      </c>
      <c r="G298" s="2" t="s">
        <v>398</v>
      </c>
      <c r="H298" t="s">
        <v>5616</v>
      </c>
      <c r="I298" s="4" t="s">
        <v>5617</v>
      </c>
      <c r="J298" s="4" t="s">
        <v>5618</v>
      </c>
      <c r="K298" s="4" t="s">
        <v>5582</v>
      </c>
      <c r="L298" s="4" t="s">
        <v>5630</v>
      </c>
      <c r="M298" s="4" t="s">
        <v>814</v>
      </c>
      <c r="N298" s="76" t="s">
        <v>5758</v>
      </c>
      <c r="O298" s="4"/>
      <c r="P298" t="s">
        <v>5759</v>
      </c>
      <c r="Q298" t="s">
        <v>801</v>
      </c>
    </row>
    <row r="299" spans="1:17" x14ac:dyDescent="0.25">
      <c r="A299"/>
      <c r="B299" t="s">
        <v>5564</v>
      </c>
      <c r="C299" t="s">
        <v>6072</v>
      </c>
      <c r="D299">
        <v>1774</v>
      </c>
      <c r="E299"/>
      <c r="F299" t="s">
        <v>741</v>
      </c>
      <c r="G299" s="2" t="s">
        <v>735</v>
      </c>
      <c r="H299" t="s">
        <v>5616</v>
      </c>
      <c r="I299" s="4" t="s">
        <v>5617</v>
      </c>
      <c r="J299" s="4" t="s">
        <v>5618</v>
      </c>
      <c r="K299" s="4" t="s">
        <v>5582</v>
      </c>
      <c r="L299" s="4" t="s">
        <v>5630</v>
      </c>
      <c r="M299" s="4" t="s">
        <v>814</v>
      </c>
      <c r="N299" s="76" t="s">
        <v>5761</v>
      </c>
      <c r="O299" s="4"/>
      <c r="P299" t="s">
        <v>5762</v>
      </c>
      <c r="Q299" t="s">
        <v>801</v>
      </c>
    </row>
    <row r="300" spans="1:17" x14ac:dyDescent="0.25">
      <c r="A300"/>
      <c r="B300" t="s">
        <v>5564</v>
      </c>
      <c r="C300" t="s">
        <v>6073</v>
      </c>
      <c r="D300">
        <v>1775</v>
      </c>
      <c r="E300"/>
      <c r="F300" t="s">
        <v>746</v>
      </c>
      <c r="G300" s="2" t="s">
        <v>748</v>
      </c>
      <c r="H300" t="s">
        <v>5616</v>
      </c>
      <c r="I300" s="4" t="s">
        <v>5617</v>
      </c>
      <c r="J300" s="4" t="s">
        <v>5618</v>
      </c>
      <c r="K300" s="4" t="s">
        <v>5582</v>
      </c>
      <c r="L300" s="4" t="s">
        <v>5630</v>
      </c>
      <c r="M300" s="4" t="s">
        <v>814</v>
      </c>
      <c r="N300" s="76" t="s">
        <v>5764</v>
      </c>
      <c r="O300" s="4"/>
      <c r="P300" t="s">
        <v>5765</v>
      </c>
      <c r="Q300" t="s">
        <v>801</v>
      </c>
    </row>
    <row r="301" spans="1:17" x14ac:dyDescent="0.25">
      <c r="A301"/>
      <c r="B301" t="s">
        <v>5564</v>
      </c>
      <c r="C301" t="s">
        <v>6074</v>
      </c>
      <c r="D301">
        <v>1776</v>
      </c>
      <c r="E301"/>
      <c r="F301" t="s">
        <v>5590</v>
      </c>
      <c r="G301" s="2" t="s">
        <v>255</v>
      </c>
      <c r="H301" t="s">
        <v>5616</v>
      </c>
      <c r="I301" s="4" t="s">
        <v>5617</v>
      </c>
      <c r="J301" s="4" t="s">
        <v>5618</v>
      </c>
      <c r="K301" s="4" t="s">
        <v>5591</v>
      </c>
      <c r="L301" s="4" t="s">
        <v>5591</v>
      </c>
      <c r="M301" s="4" t="s">
        <v>814</v>
      </c>
      <c r="N301" s="76" t="s">
        <v>5767</v>
      </c>
      <c r="O301" s="4"/>
      <c r="P301" t="s">
        <v>5768</v>
      </c>
      <c r="Q301" t="s">
        <v>801</v>
      </c>
    </row>
    <row r="302" spans="1:17" x14ac:dyDescent="0.25">
      <c r="A302"/>
      <c r="B302" t="s">
        <v>5564</v>
      </c>
      <c r="C302" t="s">
        <v>6075</v>
      </c>
      <c r="D302">
        <v>1778</v>
      </c>
      <c r="E302"/>
      <c r="F302" t="s">
        <v>1338</v>
      </c>
      <c r="G302" s="2" t="s">
        <v>255</v>
      </c>
      <c r="H302" t="s">
        <v>5616</v>
      </c>
      <c r="I302" s="4" t="s">
        <v>5617</v>
      </c>
      <c r="J302" s="4" t="s">
        <v>5618</v>
      </c>
      <c r="K302" s="4" t="s">
        <v>5591</v>
      </c>
      <c r="L302" s="4" t="s">
        <v>5591</v>
      </c>
      <c r="M302" s="4" t="s">
        <v>814</v>
      </c>
      <c r="N302" s="76" t="s">
        <v>5773</v>
      </c>
      <c r="O302" s="4"/>
      <c r="P302" t="s">
        <v>5774</v>
      </c>
      <c r="Q302" t="s">
        <v>801</v>
      </c>
    </row>
    <row r="303" spans="1:17" x14ac:dyDescent="0.25">
      <c r="A303"/>
      <c r="B303" t="s">
        <v>5564</v>
      </c>
      <c r="C303" t="s">
        <v>6076</v>
      </c>
      <c r="D303">
        <v>1779</v>
      </c>
      <c r="E303"/>
      <c r="F303" t="s">
        <v>849</v>
      </c>
      <c r="G303" s="2" t="s">
        <v>259</v>
      </c>
      <c r="H303" t="s">
        <v>5616</v>
      </c>
      <c r="I303" s="4" t="s">
        <v>5617</v>
      </c>
      <c r="J303" s="4" t="s">
        <v>5618</v>
      </c>
      <c r="K303" s="4" t="s">
        <v>5599</v>
      </c>
      <c r="L303" s="4" t="s">
        <v>5630</v>
      </c>
      <c r="M303" s="4" t="s">
        <v>814</v>
      </c>
      <c r="N303" s="76" t="s">
        <v>799</v>
      </c>
      <c r="O303" s="4"/>
      <c r="P303" t="s">
        <v>5777</v>
      </c>
      <c r="Q303" t="s">
        <v>801</v>
      </c>
    </row>
    <row r="304" spans="1:17" x14ac:dyDescent="0.25">
      <c r="A304"/>
      <c r="B304" t="s">
        <v>5564</v>
      </c>
      <c r="C304" t="s">
        <v>6077</v>
      </c>
      <c r="D304">
        <v>1780</v>
      </c>
      <c r="E304"/>
      <c r="F304" t="s">
        <v>1338</v>
      </c>
      <c r="G304" s="2" t="s">
        <v>259</v>
      </c>
      <c r="H304" t="s">
        <v>5616</v>
      </c>
      <c r="I304" s="4" t="s">
        <v>5617</v>
      </c>
      <c r="J304" s="4" t="s">
        <v>5618</v>
      </c>
      <c r="K304" s="4" t="s">
        <v>5599</v>
      </c>
      <c r="L304" s="4" t="s">
        <v>5630</v>
      </c>
      <c r="M304" s="4" t="s">
        <v>814</v>
      </c>
      <c r="N304" s="76" t="s">
        <v>5779</v>
      </c>
      <c r="O304" s="4"/>
      <c r="P304" t="s">
        <v>5780</v>
      </c>
      <c r="Q304" t="s">
        <v>801</v>
      </c>
    </row>
    <row r="305" spans="1:18" x14ac:dyDescent="0.25">
      <c r="A305"/>
      <c r="B305" t="s">
        <v>5564</v>
      </c>
      <c r="C305" t="s">
        <v>6078</v>
      </c>
      <c r="D305">
        <v>1781</v>
      </c>
      <c r="E305"/>
      <c r="F305" t="s">
        <v>898</v>
      </c>
      <c r="G305" s="2" t="s">
        <v>259</v>
      </c>
      <c r="H305" t="s">
        <v>5616</v>
      </c>
      <c r="I305" s="4" t="s">
        <v>5617</v>
      </c>
      <c r="J305" s="4" t="s">
        <v>5618</v>
      </c>
      <c r="K305" s="4" t="s">
        <v>5599</v>
      </c>
      <c r="L305" s="4" t="s">
        <v>5630</v>
      </c>
      <c r="M305" s="4" t="s">
        <v>814</v>
      </c>
      <c r="N305" s="76" t="s">
        <v>5782</v>
      </c>
      <c r="O305" s="4"/>
      <c r="P305" t="s">
        <v>5783</v>
      </c>
      <c r="Q305" t="s">
        <v>801</v>
      </c>
    </row>
    <row r="306" spans="1:18" x14ac:dyDescent="0.25">
      <c r="A306"/>
      <c r="B306" t="s">
        <v>5564</v>
      </c>
      <c r="C306" t="s">
        <v>6079</v>
      </c>
      <c r="D306">
        <v>18</v>
      </c>
      <c r="E306"/>
      <c r="F306" t="s">
        <v>5622</v>
      </c>
      <c r="G306" s="2" t="s">
        <v>255</v>
      </c>
      <c r="H306" t="s">
        <v>5579</v>
      </c>
      <c r="I306" s="4" t="s">
        <v>5580</v>
      </c>
      <c r="J306" s="4" t="s">
        <v>5581</v>
      </c>
      <c r="K306" s="4" t="s">
        <v>5591</v>
      </c>
      <c r="L306" s="4" t="s">
        <v>5591</v>
      </c>
      <c r="M306" s="4" t="s">
        <v>778</v>
      </c>
      <c r="N306" s="76" t="s">
        <v>799</v>
      </c>
      <c r="O306" s="4"/>
      <c r="P306" t="s">
        <v>5788</v>
      </c>
      <c r="Q306" t="s">
        <v>782</v>
      </c>
      <c r="R306">
        <v>0</v>
      </c>
    </row>
    <row r="307" spans="1:18" x14ac:dyDescent="0.25">
      <c r="A307"/>
      <c r="B307" t="s">
        <v>5564</v>
      </c>
      <c r="C307" t="s">
        <v>6080</v>
      </c>
      <c r="D307">
        <v>182</v>
      </c>
      <c r="E307"/>
      <c r="F307" t="s">
        <v>1021</v>
      </c>
      <c r="G307" s="2" t="s">
        <v>259</v>
      </c>
      <c r="H307" t="s">
        <v>5579</v>
      </c>
      <c r="I307" s="4" t="s">
        <v>5580</v>
      </c>
      <c r="J307" s="4" t="s">
        <v>5581</v>
      </c>
      <c r="K307" s="4" t="s">
        <v>5599</v>
      </c>
      <c r="L307" s="4" t="s">
        <v>5583</v>
      </c>
      <c r="M307" s="4" t="s">
        <v>778</v>
      </c>
      <c r="N307" s="76" t="s">
        <v>6081</v>
      </c>
      <c r="O307" s="4"/>
      <c r="P307" t="s">
        <v>5837</v>
      </c>
      <c r="Q307" t="s">
        <v>782</v>
      </c>
      <c r="R307">
        <v>0</v>
      </c>
    </row>
    <row r="308" spans="1:18" x14ac:dyDescent="0.25">
      <c r="A308"/>
      <c r="B308" t="s">
        <v>5564</v>
      </c>
      <c r="C308" t="s">
        <v>6082</v>
      </c>
      <c r="D308">
        <v>1830</v>
      </c>
      <c r="E308"/>
      <c r="F308" t="s">
        <v>5615</v>
      </c>
      <c r="G308" s="2" t="s">
        <v>255</v>
      </c>
      <c r="H308" t="s">
        <v>5579</v>
      </c>
      <c r="I308" s="4" t="s">
        <v>5580</v>
      </c>
      <c r="J308" s="4" t="s">
        <v>5581</v>
      </c>
      <c r="K308" s="4" t="s">
        <v>5591</v>
      </c>
      <c r="L308" s="4" t="s">
        <v>5591</v>
      </c>
      <c r="M308" s="4" t="s">
        <v>814</v>
      </c>
      <c r="N308" s="76" t="s">
        <v>799</v>
      </c>
      <c r="O308" s="4"/>
      <c r="P308" t="s">
        <v>6083</v>
      </c>
      <c r="Q308" t="s">
        <v>801</v>
      </c>
      <c r="R308">
        <v>126</v>
      </c>
    </row>
    <row r="309" spans="1:18" x14ac:dyDescent="0.25">
      <c r="A309"/>
      <c r="B309" t="s">
        <v>5564</v>
      </c>
      <c r="C309" t="s">
        <v>6084</v>
      </c>
      <c r="D309">
        <v>1831</v>
      </c>
      <c r="E309"/>
      <c r="F309" t="s">
        <v>771</v>
      </c>
      <c r="G309" s="2" t="s">
        <v>259</v>
      </c>
      <c r="H309" t="s">
        <v>5579</v>
      </c>
      <c r="I309" s="4" t="s">
        <v>5580</v>
      </c>
      <c r="J309" s="4" t="s">
        <v>5581</v>
      </c>
      <c r="K309" s="4" t="s">
        <v>5599</v>
      </c>
      <c r="L309" s="4" t="s">
        <v>5583</v>
      </c>
      <c r="M309" s="4" t="s">
        <v>814</v>
      </c>
      <c r="N309" s="76" t="s">
        <v>799</v>
      </c>
      <c r="O309" s="4"/>
      <c r="P309" t="s">
        <v>6085</v>
      </c>
      <c r="Q309" t="s">
        <v>801</v>
      </c>
      <c r="R309">
        <v>126</v>
      </c>
    </row>
    <row r="310" spans="1:18" x14ac:dyDescent="0.25">
      <c r="A310"/>
      <c r="B310" t="s">
        <v>5564</v>
      </c>
      <c r="C310" t="s">
        <v>6086</v>
      </c>
      <c r="D310">
        <v>1832</v>
      </c>
      <c r="E310"/>
      <c r="F310" t="s">
        <v>5622</v>
      </c>
      <c r="G310" s="2" t="s">
        <v>255</v>
      </c>
      <c r="H310" t="s">
        <v>5579</v>
      </c>
      <c r="I310" s="4" t="s">
        <v>5580</v>
      </c>
      <c r="J310" s="4" t="s">
        <v>5581</v>
      </c>
      <c r="K310" s="4" t="s">
        <v>5591</v>
      </c>
      <c r="L310" s="4" t="s">
        <v>5591</v>
      </c>
      <c r="M310" s="4" t="s">
        <v>814</v>
      </c>
      <c r="N310" s="76" t="s">
        <v>799</v>
      </c>
      <c r="O310" s="4"/>
      <c r="P310" t="s">
        <v>6087</v>
      </c>
      <c r="Q310" t="s">
        <v>801</v>
      </c>
      <c r="R310">
        <v>126</v>
      </c>
    </row>
    <row r="311" spans="1:18" x14ac:dyDescent="0.25">
      <c r="A311"/>
      <c r="B311" t="s">
        <v>5564</v>
      </c>
      <c r="C311" t="s">
        <v>6088</v>
      </c>
      <c r="D311">
        <v>1833</v>
      </c>
      <c r="E311"/>
      <c r="F311" t="s">
        <v>5625</v>
      </c>
      <c r="G311" s="2" t="s">
        <v>255</v>
      </c>
      <c r="H311" t="s">
        <v>5579</v>
      </c>
      <c r="I311" s="4" t="s">
        <v>5580</v>
      </c>
      <c r="J311" s="4" t="s">
        <v>5581</v>
      </c>
      <c r="K311" s="4" t="s">
        <v>5591</v>
      </c>
      <c r="L311" s="4" t="s">
        <v>5591</v>
      </c>
      <c r="M311" s="4" t="s">
        <v>814</v>
      </c>
      <c r="N311" s="76" t="s">
        <v>799</v>
      </c>
      <c r="O311" s="4"/>
      <c r="P311" t="s">
        <v>6089</v>
      </c>
      <c r="Q311" t="s">
        <v>801</v>
      </c>
      <c r="R311">
        <v>126</v>
      </c>
    </row>
    <row r="312" spans="1:18" x14ac:dyDescent="0.25">
      <c r="A312"/>
      <c r="B312" t="s">
        <v>5564</v>
      </c>
      <c r="C312" t="s">
        <v>6090</v>
      </c>
      <c r="D312">
        <v>1834</v>
      </c>
      <c r="E312"/>
      <c r="F312" t="s">
        <v>849</v>
      </c>
      <c r="G312" s="2" t="s">
        <v>255</v>
      </c>
      <c r="H312" t="s">
        <v>5579</v>
      </c>
      <c r="I312" s="4" t="s">
        <v>5580</v>
      </c>
      <c r="J312" s="4" t="s">
        <v>5581</v>
      </c>
      <c r="K312" s="4" t="s">
        <v>5591</v>
      </c>
      <c r="L312" s="4" t="s">
        <v>5591</v>
      </c>
      <c r="M312" s="4" t="s">
        <v>814</v>
      </c>
      <c r="N312" s="76" t="s">
        <v>799</v>
      </c>
      <c r="O312" s="4"/>
      <c r="P312" t="s">
        <v>6091</v>
      </c>
      <c r="Q312" t="s">
        <v>801</v>
      </c>
      <c r="R312">
        <v>126</v>
      </c>
    </row>
    <row r="313" spans="1:18" x14ac:dyDescent="0.25">
      <c r="A313"/>
      <c r="B313" t="s">
        <v>5564</v>
      </c>
      <c r="C313" t="s">
        <v>6092</v>
      </c>
      <c r="D313">
        <v>1835</v>
      </c>
      <c r="E313"/>
      <c r="F313" t="s">
        <v>865</v>
      </c>
      <c r="G313" s="2" t="s">
        <v>259</v>
      </c>
      <c r="H313" t="s">
        <v>5579</v>
      </c>
      <c r="I313" s="4" t="s">
        <v>5580</v>
      </c>
      <c r="J313" s="4" t="s">
        <v>5581</v>
      </c>
      <c r="K313" s="4" t="s">
        <v>5599</v>
      </c>
      <c r="L313" s="4" t="s">
        <v>5583</v>
      </c>
      <c r="M313" s="4" t="s">
        <v>814</v>
      </c>
      <c r="N313" s="76" t="s">
        <v>799</v>
      </c>
      <c r="O313" s="4"/>
      <c r="P313" t="s">
        <v>6093</v>
      </c>
      <c r="Q313" t="s">
        <v>801</v>
      </c>
      <c r="R313">
        <v>126</v>
      </c>
    </row>
    <row r="314" spans="1:18" x14ac:dyDescent="0.25">
      <c r="A314"/>
      <c r="B314" t="s">
        <v>5564</v>
      </c>
      <c r="C314" t="s">
        <v>6094</v>
      </c>
      <c r="D314">
        <v>1836</v>
      </c>
      <c r="E314"/>
      <c r="F314" t="s">
        <v>1559</v>
      </c>
      <c r="G314" s="2" t="s">
        <v>259</v>
      </c>
      <c r="H314" t="s">
        <v>5579</v>
      </c>
      <c r="I314" s="4" t="s">
        <v>5580</v>
      </c>
      <c r="J314" s="4" t="s">
        <v>5581</v>
      </c>
      <c r="K314" s="4" t="s">
        <v>5599</v>
      </c>
      <c r="L314" s="4" t="s">
        <v>5583</v>
      </c>
      <c r="M314" s="4" t="s">
        <v>814</v>
      </c>
      <c r="N314" s="76" t="s">
        <v>799</v>
      </c>
      <c r="O314" s="4"/>
      <c r="P314" t="s">
        <v>6095</v>
      </c>
      <c r="Q314" t="s">
        <v>801</v>
      </c>
      <c r="R314">
        <v>126</v>
      </c>
    </row>
    <row r="315" spans="1:18" x14ac:dyDescent="0.25">
      <c r="A315"/>
      <c r="B315" t="s">
        <v>5564</v>
      </c>
      <c r="C315" t="s">
        <v>6096</v>
      </c>
      <c r="D315">
        <v>1837</v>
      </c>
      <c r="E315"/>
      <c r="F315" t="s">
        <v>1559</v>
      </c>
      <c r="G315" s="2" t="s">
        <v>286</v>
      </c>
      <c r="H315" t="s">
        <v>5579</v>
      </c>
      <c r="I315" s="4" t="s">
        <v>5580</v>
      </c>
      <c r="J315" s="4" t="s">
        <v>5581</v>
      </c>
      <c r="K315" s="4" t="s">
        <v>5599</v>
      </c>
      <c r="L315" s="4" t="s">
        <v>5583</v>
      </c>
      <c r="M315" s="4" t="s">
        <v>814</v>
      </c>
      <c r="N315" s="76" t="s">
        <v>799</v>
      </c>
      <c r="O315" s="4"/>
      <c r="P315" t="s">
        <v>6097</v>
      </c>
      <c r="Q315" t="s">
        <v>801</v>
      </c>
      <c r="R315">
        <v>126</v>
      </c>
    </row>
    <row r="316" spans="1:18" x14ac:dyDescent="0.25">
      <c r="A316"/>
      <c r="B316" t="s">
        <v>5564</v>
      </c>
      <c r="C316" t="s">
        <v>6098</v>
      </c>
      <c r="D316">
        <v>1838</v>
      </c>
      <c r="E316"/>
      <c r="F316" t="s">
        <v>1565</v>
      </c>
      <c r="G316" s="2" t="s">
        <v>259</v>
      </c>
      <c r="H316" t="s">
        <v>5579</v>
      </c>
      <c r="I316" s="4" t="s">
        <v>5580</v>
      </c>
      <c r="J316" s="4" t="s">
        <v>5581</v>
      </c>
      <c r="K316" s="4" t="s">
        <v>5599</v>
      </c>
      <c r="L316" s="4" t="s">
        <v>5583</v>
      </c>
      <c r="M316" s="4" t="s">
        <v>814</v>
      </c>
      <c r="N316" s="76" t="s">
        <v>799</v>
      </c>
      <c r="O316" s="4"/>
      <c r="P316" t="s">
        <v>6099</v>
      </c>
      <c r="Q316" t="s">
        <v>801</v>
      </c>
      <c r="R316">
        <v>126</v>
      </c>
    </row>
    <row r="317" spans="1:18" x14ac:dyDescent="0.25">
      <c r="A317"/>
      <c r="B317" t="s">
        <v>5564</v>
      </c>
      <c r="C317" t="s">
        <v>6100</v>
      </c>
      <c r="D317">
        <v>1839</v>
      </c>
      <c r="E317"/>
      <c r="F317" t="s">
        <v>1565</v>
      </c>
      <c r="G317" s="2" t="s">
        <v>286</v>
      </c>
      <c r="H317" s="2" t="s">
        <v>5579</v>
      </c>
      <c r="I317" s="4" t="s">
        <v>5580</v>
      </c>
      <c r="J317" s="4" t="s">
        <v>5581</v>
      </c>
      <c r="K317" s="4" t="s">
        <v>5599</v>
      </c>
      <c r="L317" s="4" t="s">
        <v>5583</v>
      </c>
      <c r="M317" s="4" t="s">
        <v>814</v>
      </c>
      <c r="N317" s="76" t="s">
        <v>799</v>
      </c>
      <c r="O317" s="4"/>
      <c r="P317" s="4" t="s">
        <v>6101</v>
      </c>
      <c r="Q317" t="s">
        <v>801</v>
      </c>
      <c r="R317" s="4">
        <v>126</v>
      </c>
    </row>
    <row r="318" spans="1:18" x14ac:dyDescent="0.25">
      <c r="A318"/>
      <c r="B318" t="s">
        <v>5564</v>
      </c>
      <c r="C318" t="s">
        <v>6102</v>
      </c>
      <c r="D318">
        <v>1840</v>
      </c>
      <c r="E318"/>
      <c r="F318" t="s">
        <v>1569</v>
      </c>
      <c r="G318" s="2" t="s">
        <v>259</v>
      </c>
      <c r="H318" s="2" t="s">
        <v>5579</v>
      </c>
      <c r="I318" s="4" t="s">
        <v>5580</v>
      </c>
      <c r="J318" s="4" t="s">
        <v>5581</v>
      </c>
      <c r="K318" s="4" t="s">
        <v>5599</v>
      </c>
      <c r="L318" s="4" t="s">
        <v>5583</v>
      </c>
      <c r="M318" s="4" t="s">
        <v>814</v>
      </c>
      <c r="N318" s="76" t="s">
        <v>799</v>
      </c>
      <c r="O318" s="4"/>
      <c r="P318" s="4" t="s">
        <v>6103</v>
      </c>
      <c r="Q318" t="s">
        <v>801</v>
      </c>
      <c r="R318" s="4">
        <v>126</v>
      </c>
    </row>
    <row r="319" spans="1:18" x14ac:dyDescent="0.25">
      <c r="A319"/>
      <c r="B319" t="s">
        <v>5564</v>
      </c>
      <c r="C319" t="s">
        <v>6104</v>
      </c>
      <c r="D319">
        <v>1841</v>
      </c>
      <c r="E319"/>
      <c r="F319" t="s">
        <v>1569</v>
      </c>
      <c r="G319" s="2" t="s">
        <v>286</v>
      </c>
      <c r="H319" s="2" t="s">
        <v>5579</v>
      </c>
      <c r="I319" s="4" t="s">
        <v>5580</v>
      </c>
      <c r="J319" s="4" t="s">
        <v>5581</v>
      </c>
      <c r="K319" s="4" t="s">
        <v>5599</v>
      </c>
      <c r="L319" s="4" t="s">
        <v>5583</v>
      </c>
      <c r="M319" s="4" t="s">
        <v>814</v>
      </c>
      <c r="N319" s="76" t="s">
        <v>799</v>
      </c>
      <c r="O319" s="4"/>
      <c r="P319" s="4" t="s">
        <v>6105</v>
      </c>
      <c r="Q319" t="s">
        <v>801</v>
      </c>
      <c r="R319" s="4">
        <v>126</v>
      </c>
    </row>
    <row r="320" spans="1:18" x14ac:dyDescent="0.25">
      <c r="A320"/>
      <c r="B320" t="s">
        <v>5564</v>
      </c>
      <c r="C320" t="s">
        <v>6106</v>
      </c>
      <c r="D320">
        <v>1842</v>
      </c>
      <c r="E320"/>
      <c r="F320" t="s">
        <v>898</v>
      </c>
      <c r="G320" s="2" t="s">
        <v>255</v>
      </c>
      <c r="H320" s="2" t="s">
        <v>5579</v>
      </c>
      <c r="I320" s="4" t="s">
        <v>5580</v>
      </c>
      <c r="J320" s="4" t="s">
        <v>5581</v>
      </c>
      <c r="K320" s="4" t="s">
        <v>5591</v>
      </c>
      <c r="L320" s="4" t="s">
        <v>5591</v>
      </c>
      <c r="M320" s="4" t="s">
        <v>814</v>
      </c>
      <c r="N320" s="76" t="s">
        <v>799</v>
      </c>
      <c r="O320" s="4"/>
      <c r="P320" s="4" t="s">
        <v>6107</v>
      </c>
      <c r="Q320" t="s">
        <v>801</v>
      </c>
      <c r="R320" s="4">
        <v>126</v>
      </c>
    </row>
    <row r="321" spans="1:18" x14ac:dyDescent="0.25">
      <c r="A321"/>
      <c r="B321" t="s">
        <v>5564</v>
      </c>
      <c r="C321" t="s">
        <v>6108</v>
      </c>
      <c r="D321">
        <v>1843</v>
      </c>
      <c r="E321"/>
      <c r="F321" t="s">
        <v>913</v>
      </c>
      <c r="G321" s="2" t="s">
        <v>259</v>
      </c>
      <c r="H321" s="2" t="s">
        <v>5579</v>
      </c>
      <c r="I321" s="4" t="s">
        <v>5580</v>
      </c>
      <c r="J321" s="4" t="s">
        <v>5581</v>
      </c>
      <c r="K321" s="4" t="s">
        <v>5599</v>
      </c>
      <c r="L321" s="4" t="s">
        <v>5583</v>
      </c>
      <c r="M321" s="4" t="s">
        <v>814</v>
      </c>
      <c r="N321" s="76" t="s">
        <v>799</v>
      </c>
      <c r="O321" s="4"/>
      <c r="P321" s="4" t="s">
        <v>6109</v>
      </c>
      <c r="Q321" t="s">
        <v>801</v>
      </c>
      <c r="R321" s="4">
        <v>126</v>
      </c>
    </row>
    <row r="322" spans="1:18" x14ac:dyDescent="0.25">
      <c r="A322"/>
      <c r="B322" t="s">
        <v>5564</v>
      </c>
      <c r="C322" t="s">
        <v>6110</v>
      </c>
      <c r="D322">
        <v>1844</v>
      </c>
      <c r="E322"/>
      <c r="F322" t="s">
        <v>913</v>
      </c>
      <c r="G322" s="2" t="s">
        <v>286</v>
      </c>
      <c r="H322" s="2" t="s">
        <v>5579</v>
      </c>
      <c r="I322" s="4" t="s">
        <v>5580</v>
      </c>
      <c r="J322" s="4" t="s">
        <v>5581</v>
      </c>
      <c r="K322" s="4" t="s">
        <v>5599</v>
      </c>
      <c r="L322" s="4" t="s">
        <v>5583</v>
      </c>
      <c r="M322" s="4" t="s">
        <v>814</v>
      </c>
      <c r="N322" s="76" t="s">
        <v>799</v>
      </c>
      <c r="O322" s="4"/>
      <c r="P322" s="4" t="s">
        <v>6111</v>
      </c>
      <c r="Q322" t="s">
        <v>801</v>
      </c>
      <c r="R322" s="4">
        <v>126</v>
      </c>
    </row>
    <row r="323" spans="1:18" x14ac:dyDescent="0.25">
      <c r="A323"/>
      <c r="B323" t="s">
        <v>5564</v>
      </c>
      <c r="C323" t="s">
        <v>6112</v>
      </c>
      <c r="D323">
        <v>1845</v>
      </c>
      <c r="E323"/>
      <c r="F323" t="s">
        <v>930</v>
      </c>
      <c r="G323" s="2" t="s">
        <v>259</v>
      </c>
      <c r="H323" s="2" t="s">
        <v>5579</v>
      </c>
      <c r="I323" s="4" t="s">
        <v>5580</v>
      </c>
      <c r="J323" s="4" t="s">
        <v>5581</v>
      </c>
      <c r="K323" s="4" t="s">
        <v>5599</v>
      </c>
      <c r="L323" s="4" t="s">
        <v>5583</v>
      </c>
      <c r="M323" s="4" t="s">
        <v>814</v>
      </c>
      <c r="N323" s="76" t="s">
        <v>799</v>
      </c>
      <c r="O323" s="4"/>
      <c r="P323" s="4" t="s">
        <v>6113</v>
      </c>
      <c r="Q323" t="s">
        <v>801</v>
      </c>
      <c r="R323" s="4">
        <v>126</v>
      </c>
    </row>
    <row r="324" spans="1:18" x14ac:dyDescent="0.25">
      <c r="A324"/>
      <c r="B324" t="s">
        <v>5564</v>
      </c>
      <c r="C324" t="s">
        <v>6114</v>
      </c>
      <c r="D324">
        <v>1846</v>
      </c>
      <c r="E324"/>
      <c r="F324" t="s">
        <v>930</v>
      </c>
      <c r="G324" s="2" t="s">
        <v>286</v>
      </c>
      <c r="H324" s="2" t="s">
        <v>5579</v>
      </c>
      <c r="I324" s="4" t="s">
        <v>5580</v>
      </c>
      <c r="J324" s="4" t="s">
        <v>5581</v>
      </c>
      <c r="K324" s="4" t="s">
        <v>5599</v>
      </c>
      <c r="L324" s="4" t="s">
        <v>5583</v>
      </c>
      <c r="M324" s="4" t="s">
        <v>814</v>
      </c>
      <c r="N324" s="76" t="s">
        <v>799</v>
      </c>
      <c r="O324" s="4"/>
      <c r="P324" s="4" t="s">
        <v>6115</v>
      </c>
      <c r="Q324" t="s">
        <v>801</v>
      </c>
      <c r="R324" s="4">
        <v>126</v>
      </c>
    </row>
    <row r="325" spans="1:18" x14ac:dyDescent="0.25">
      <c r="A325"/>
      <c r="B325" t="s">
        <v>5564</v>
      </c>
      <c r="C325" t="s">
        <v>6116</v>
      </c>
      <c r="D325">
        <v>1847</v>
      </c>
      <c r="E325"/>
      <c r="F325" t="s">
        <v>945</v>
      </c>
      <c r="G325" s="2" t="s">
        <v>259</v>
      </c>
      <c r="H325" s="2" t="s">
        <v>5579</v>
      </c>
      <c r="I325" s="4" t="s">
        <v>5580</v>
      </c>
      <c r="J325" s="4" t="s">
        <v>5581</v>
      </c>
      <c r="K325" s="4" t="s">
        <v>5599</v>
      </c>
      <c r="L325" s="4" t="s">
        <v>5583</v>
      </c>
      <c r="M325" s="4" t="s">
        <v>814</v>
      </c>
      <c r="N325" s="76" t="s">
        <v>799</v>
      </c>
      <c r="O325" s="4"/>
      <c r="P325" s="4" t="s">
        <v>6117</v>
      </c>
      <c r="Q325" t="s">
        <v>801</v>
      </c>
      <c r="R325" s="4">
        <v>126</v>
      </c>
    </row>
    <row r="326" spans="1:18" x14ac:dyDescent="0.25">
      <c r="A326"/>
      <c r="B326" t="s">
        <v>5564</v>
      </c>
      <c r="C326" t="s">
        <v>6118</v>
      </c>
      <c r="D326">
        <v>1848</v>
      </c>
      <c r="E326"/>
      <c r="F326" t="s">
        <v>945</v>
      </c>
      <c r="G326" s="2" t="s">
        <v>321</v>
      </c>
      <c r="H326" s="2" t="s">
        <v>5579</v>
      </c>
      <c r="I326" s="4" t="s">
        <v>5580</v>
      </c>
      <c r="J326" s="4" t="s">
        <v>5581</v>
      </c>
      <c r="K326" s="4" t="s">
        <v>5599</v>
      </c>
      <c r="L326" s="4" t="s">
        <v>5583</v>
      </c>
      <c r="M326" s="4" t="s">
        <v>814</v>
      </c>
      <c r="N326" s="76" t="s">
        <v>799</v>
      </c>
      <c r="O326" s="4"/>
      <c r="P326" s="4" t="s">
        <v>6119</v>
      </c>
      <c r="Q326" t="s">
        <v>801</v>
      </c>
      <c r="R326" s="4">
        <v>126</v>
      </c>
    </row>
    <row r="327" spans="1:18" x14ac:dyDescent="0.25">
      <c r="A327"/>
      <c r="B327" t="s">
        <v>5564</v>
      </c>
      <c r="C327" t="s">
        <v>6120</v>
      </c>
      <c r="D327">
        <v>1849</v>
      </c>
      <c r="E327"/>
      <c r="F327" t="s">
        <v>965</v>
      </c>
      <c r="G327" s="2" t="s">
        <v>259</v>
      </c>
      <c r="H327" s="2" t="s">
        <v>5579</v>
      </c>
      <c r="I327" s="4" t="s">
        <v>5580</v>
      </c>
      <c r="J327" s="4" t="s">
        <v>5581</v>
      </c>
      <c r="K327" s="4" t="s">
        <v>5599</v>
      </c>
      <c r="L327" s="4" t="s">
        <v>5583</v>
      </c>
      <c r="M327" s="4" t="s">
        <v>814</v>
      </c>
      <c r="N327" s="76" t="s">
        <v>799</v>
      </c>
      <c r="O327" s="4"/>
      <c r="P327" s="4" t="s">
        <v>6121</v>
      </c>
      <c r="Q327" t="s">
        <v>801</v>
      </c>
      <c r="R327" s="4">
        <v>126</v>
      </c>
    </row>
    <row r="328" spans="1:18" x14ac:dyDescent="0.25">
      <c r="A328"/>
      <c r="B328" t="s">
        <v>5564</v>
      </c>
      <c r="C328" t="s">
        <v>6122</v>
      </c>
      <c r="D328">
        <v>1850</v>
      </c>
      <c r="E328"/>
      <c r="F328" t="s">
        <v>965</v>
      </c>
      <c r="G328" s="2" t="s">
        <v>286</v>
      </c>
      <c r="H328" s="2" t="s">
        <v>5579</v>
      </c>
      <c r="I328" s="4" t="s">
        <v>5580</v>
      </c>
      <c r="J328" s="4" t="s">
        <v>5581</v>
      </c>
      <c r="K328" s="4" t="s">
        <v>5599</v>
      </c>
      <c r="L328" s="4" t="s">
        <v>5583</v>
      </c>
      <c r="M328" s="4" t="s">
        <v>814</v>
      </c>
      <c r="N328" s="76" t="s">
        <v>799</v>
      </c>
      <c r="O328" s="4"/>
      <c r="P328" s="4" t="s">
        <v>6123</v>
      </c>
      <c r="Q328" t="s">
        <v>801</v>
      </c>
      <c r="R328" s="4">
        <v>126</v>
      </c>
    </row>
    <row r="329" spans="1:18" x14ac:dyDescent="0.25">
      <c r="A329"/>
      <c r="B329" t="s">
        <v>5564</v>
      </c>
      <c r="C329" t="s">
        <v>6124</v>
      </c>
      <c r="D329">
        <v>1851</v>
      </c>
      <c r="E329"/>
      <c r="F329" t="s">
        <v>983</v>
      </c>
      <c r="G329" s="2" t="s">
        <v>259</v>
      </c>
      <c r="H329" s="2" t="s">
        <v>5579</v>
      </c>
      <c r="I329" s="4" t="s">
        <v>5580</v>
      </c>
      <c r="J329" s="4" t="s">
        <v>5581</v>
      </c>
      <c r="K329" s="4" t="s">
        <v>5599</v>
      </c>
      <c r="L329" s="4" t="s">
        <v>5583</v>
      </c>
      <c r="M329" s="4" t="s">
        <v>814</v>
      </c>
      <c r="N329" s="76" t="s">
        <v>799</v>
      </c>
      <c r="O329" s="4"/>
      <c r="P329" s="4" t="s">
        <v>6125</v>
      </c>
      <c r="Q329" t="s">
        <v>801</v>
      </c>
      <c r="R329" s="4">
        <v>126</v>
      </c>
    </row>
    <row r="330" spans="1:18" x14ac:dyDescent="0.25">
      <c r="A330"/>
      <c r="B330" t="s">
        <v>5564</v>
      </c>
      <c r="C330" t="s">
        <v>6126</v>
      </c>
      <c r="D330">
        <v>1852</v>
      </c>
      <c r="E330"/>
      <c r="F330" t="s">
        <v>983</v>
      </c>
      <c r="G330" s="2" t="s">
        <v>286</v>
      </c>
      <c r="H330" s="2" t="s">
        <v>5579</v>
      </c>
      <c r="I330" s="4" t="s">
        <v>5580</v>
      </c>
      <c r="J330" s="4" t="s">
        <v>5581</v>
      </c>
      <c r="K330" s="4" t="s">
        <v>5599</v>
      </c>
      <c r="L330" s="4" t="s">
        <v>5583</v>
      </c>
      <c r="M330" s="4" t="s">
        <v>814</v>
      </c>
      <c r="N330" s="76" t="s">
        <v>799</v>
      </c>
      <c r="O330" s="4"/>
      <c r="P330" s="4" t="s">
        <v>6127</v>
      </c>
      <c r="Q330" t="s">
        <v>801</v>
      </c>
      <c r="R330" s="4">
        <v>126</v>
      </c>
    </row>
    <row r="331" spans="1:18" x14ac:dyDescent="0.25">
      <c r="A331"/>
      <c r="B331" t="s">
        <v>5564</v>
      </c>
      <c r="C331" t="s">
        <v>6128</v>
      </c>
      <c r="D331">
        <v>1853</v>
      </c>
      <c r="E331"/>
      <c r="F331" t="s">
        <v>997</v>
      </c>
      <c r="G331" s="2" t="s">
        <v>259</v>
      </c>
      <c r="H331" s="2" t="s">
        <v>5579</v>
      </c>
      <c r="I331" s="4" t="s">
        <v>5580</v>
      </c>
      <c r="J331" s="4" t="s">
        <v>5581</v>
      </c>
      <c r="K331" s="4" t="s">
        <v>5599</v>
      </c>
      <c r="L331" s="4" t="s">
        <v>5583</v>
      </c>
      <c r="M331" s="4" t="s">
        <v>814</v>
      </c>
      <c r="N331" s="76" t="s">
        <v>799</v>
      </c>
      <c r="O331" s="4"/>
      <c r="P331" s="4" t="s">
        <v>6129</v>
      </c>
      <c r="Q331" t="s">
        <v>801</v>
      </c>
      <c r="R331" s="4">
        <v>126</v>
      </c>
    </row>
    <row r="332" spans="1:18" x14ac:dyDescent="0.25">
      <c r="A332"/>
      <c r="B332" t="s">
        <v>5564</v>
      </c>
      <c r="C332" t="s">
        <v>6130</v>
      </c>
      <c r="D332">
        <v>1854</v>
      </c>
      <c r="E332"/>
      <c r="F332" t="s">
        <v>997</v>
      </c>
      <c r="G332" s="2" t="s">
        <v>321</v>
      </c>
      <c r="H332" s="2" t="s">
        <v>5579</v>
      </c>
      <c r="I332" s="4" t="s">
        <v>5580</v>
      </c>
      <c r="J332" s="4" t="s">
        <v>5581</v>
      </c>
      <c r="K332" s="4" t="s">
        <v>5599</v>
      </c>
      <c r="L332" s="4" t="s">
        <v>5583</v>
      </c>
      <c r="M332" s="4" t="s">
        <v>814</v>
      </c>
      <c r="N332" s="76" t="s">
        <v>799</v>
      </c>
      <c r="O332" s="4"/>
      <c r="P332" s="4" t="s">
        <v>6131</v>
      </c>
      <c r="Q332" t="s">
        <v>801</v>
      </c>
      <c r="R332" s="4">
        <v>126</v>
      </c>
    </row>
    <row r="333" spans="1:18" x14ac:dyDescent="0.25">
      <c r="A333"/>
      <c r="B333" t="s">
        <v>5564</v>
      </c>
      <c r="C333" t="s">
        <v>6132</v>
      </c>
      <c r="D333">
        <v>1855</v>
      </c>
      <c r="E333"/>
      <c r="F333" t="s">
        <v>5687</v>
      </c>
      <c r="G333" s="2" t="s">
        <v>259</v>
      </c>
      <c r="H333" s="2" t="s">
        <v>5579</v>
      </c>
      <c r="I333" s="4" t="s">
        <v>5580</v>
      </c>
      <c r="J333" s="4" t="s">
        <v>5581</v>
      </c>
      <c r="K333" s="4" t="s">
        <v>5599</v>
      </c>
      <c r="L333" s="4" t="s">
        <v>5583</v>
      </c>
      <c r="M333" s="4" t="s">
        <v>814</v>
      </c>
      <c r="N333" s="76" t="s">
        <v>799</v>
      </c>
      <c r="O333" s="4"/>
      <c r="P333" s="4" t="s">
        <v>6133</v>
      </c>
      <c r="Q333" t="s">
        <v>801</v>
      </c>
      <c r="R333" s="4">
        <v>126</v>
      </c>
    </row>
    <row r="334" spans="1:18" x14ac:dyDescent="0.25">
      <c r="A334"/>
      <c r="B334" t="s">
        <v>5564</v>
      </c>
      <c r="C334" t="s">
        <v>6132</v>
      </c>
      <c r="D334">
        <v>1855</v>
      </c>
      <c r="E334"/>
      <c r="F334" t="s">
        <v>5689</v>
      </c>
      <c r="G334" s="2" t="s">
        <v>259</v>
      </c>
      <c r="H334" s="2" t="s">
        <v>5579</v>
      </c>
      <c r="I334" s="4" t="s">
        <v>5580</v>
      </c>
      <c r="J334" s="4" t="s">
        <v>5581</v>
      </c>
      <c r="K334" s="4" t="s">
        <v>5599</v>
      </c>
      <c r="L334" s="4" t="s">
        <v>5583</v>
      </c>
      <c r="M334" s="4" t="s">
        <v>814</v>
      </c>
      <c r="N334" s="76" t="s">
        <v>799</v>
      </c>
      <c r="O334" s="4"/>
      <c r="P334" s="4" t="s">
        <v>6133</v>
      </c>
      <c r="Q334" t="s">
        <v>801</v>
      </c>
      <c r="R334" s="4">
        <v>126</v>
      </c>
    </row>
    <row r="335" spans="1:18" x14ac:dyDescent="0.25">
      <c r="A335"/>
      <c r="B335" t="s">
        <v>5564</v>
      </c>
      <c r="C335" t="s">
        <v>6134</v>
      </c>
      <c r="D335">
        <v>1856</v>
      </c>
      <c r="E335"/>
      <c r="F335" t="s">
        <v>1021</v>
      </c>
      <c r="G335" s="2" t="s">
        <v>259</v>
      </c>
      <c r="H335" s="2" t="s">
        <v>5579</v>
      </c>
      <c r="I335" s="4" t="s">
        <v>5580</v>
      </c>
      <c r="J335" s="4" t="s">
        <v>5581</v>
      </c>
      <c r="K335" s="4" t="s">
        <v>5599</v>
      </c>
      <c r="L335" s="4" t="s">
        <v>5583</v>
      </c>
      <c r="M335" s="4" t="s">
        <v>814</v>
      </c>
      <c r="N335" s="76" t="s">
        <v>799</v>
      </c>
      <c r="O335" s="4"/>
      <c r="P335" s="4" t="s">
        <v>6135</v>
      </c>
      <c r="Q335" t="s">
        <v>801</v>
      </c>
      <c r="R335" s="4">
        <v>126</v>
      </c>
    </row>
    <row r="336" spans="1:18" x14ac:dyDescent="0.25">
      <c r="A336"/>
      <c r="B336" t="s">
        <v>5564</v>
      </c>
      <c r="C336" t="s">
        <v>6136</v>
      </c>
      <c r="D336">
        <v>1857</v>
      </c>
      <c r="E336"/>
      <c r="F336" t="s">
        <v>1021</v>
      </c>
      <c r="G336" s="2" t="s">
        <v>286</v>
      </c>
      <c r="H336" s="2" t="s">
        <v>5579</v>
      </c>
      <c r="I336" s="4" t="s">
        <v>5580</v>
      </c>
      <c r="J336" s="4" t="s">
        <v>5581</v>
      </c>
      <c r="K336" s="4" t="s">
        <v>5599</v>
      </c>
      <c r="L336" s="4" t="s">
        <v>5583</v>
      </c>
      <c r="M336" s="4" t="s">
        <v>814</v>
      </c>
      <c r="N336" s="76" t="s">
        <v>799</v>
      </c>
      <c r="O336" s="4"/>
      <c r="P336" s="4" t="s">
        <v>6137</v>
      </c>
      <c r="Q336" t="s">
        <v>801</v>
      </c>
      <c r="R336" s="4">
        <v>126</v>
      </c>
    </row>
    <row r="337" spans="1:18" x14ac:dyDescent="0.25">
      <c r="A337"/>
      <c r="B337" t="s">
        <v>5564</v>
      </c>
      <c r="C337" t="s">
        <v>6138</v>
      </c>
      <c r="D337">
        <v>1858</v>
      </c>
      <c r="E337"/>
      <c r="F337" t="s">
        <v>1035</v>
      </c>
      <c r="G337" s="2" t="s">
        <v>259</v>
      </c>
      <c r="H337" s="2" t="s">
        <v>5579</v>
      </c>
      <c r="I337" s="4" t="s">
        <v>5580</v>
      </c>
      <c r="J337" s="4" t="s">
        <v>5581</v>
      </c>
      <c r="K337" s="4" t="s">
        <v>5599</v>
      </c>
      <c r="L337" s="4" t="s">
        <v>5583</v>
      </c>
      <c r="M337" s="4" t="s">
        <v>814</v>
      </c>
      <c r="N337" s="76" t="s">
        <v>799</v>
      </c>
      <c r="O337" s="4"/>
      <c r="P337" s="4" t="s">
        <v>6139</v>
      </c>
      <c r="Q337" t="s">
        <v>801</v>
      </c>
      <c r="R337" s="4">
        <v>126</v>
      </c>
    </row>
    <row r="338" spans="1:18" x14ac:dyDescent="0.25">
      <c r="A338"/>
      <c r="B338" t="s">
        <v>5564</v>
      </c>
      <c r="C338" t="s">
        <v>6140</v>
      </c>
      <c r="D338">
        <v>1859</v>
      </c>
      <c r="E338"/>
      <c r="F338" t="s">
        <v>1035</v>
      </c>
      <c r="G338" s="2" t="s">
        <v>321</v>
      </c>
      <c r="H338" s="2" t="s">
        <v>5579</v>
      </c>
      <c r="I338" s="4" t="s">
        <v>5580</v>
      </c>
      <c r="J338" s="4" t="s">
        <v>5581</v>
      </c>
      <c r="K338" s="4" t="s">
        <v>5599</v>
      </c>
      <c r="L338" s="4" t="s">
        <v>5583</v>
      </c>
      <c r="M338" s="4" t="s">
        <v>814</v>
      </c>
      <c r="N338" s="76" t="s">
        <v>799</v>
      </c>
      <c r="O338" s="4"/>
      <c r="P338" s="4" t="s">
        <v>6141</v>
      </c>
      <c r="Q338" t="s">
        <v>801</v>
      </c>
      <c r="R338" s="4">
        <v>126</v>
      </c>
    </row>
    <row r="339" spans="1:18" x14ac:dyDescent="0.25">
      <c r="A339"/>
      <c r="B339" t="s">
        <v>5564</v>
      </c>
      <c r="C339" t="s">
        <v>6142</v>
      </c>
      <c r="D339">
        <v>1860</v>
      </c>
      <c r="E339"/>
      <c r="F339" t="s">
        <v>1612</v>
      </c>
      <c r="G339" s="2" t="s">
        <v>321</v>
      </c>
      <c r="H339" s="2" t="s">
        <v>5579</v>
      </c>
      <c r="I339" s="4" t="s">
        <v>5580</v>
      </c>
      <c r="J339" s="4" t="s">
        <v>5581</v>
      </c>
      <c r="K339" s="4" t="s">
        <v>5599</v>
      </c>
      <c r="L339" s="4" t="s">
        <v>5583</v>
      </c>
      <c r="M339" s="4" t="s">
        <v>814</v>
      </c>
      <c r="N339" s="76" t="s">
        <v>799</v>
      </c>
      <c r="O339" s="4"/>
      <c r="P339" s="4" t="s">
        <v>6143</v>
      </c>
      <c r="Q339" t="s">
        <v>801</v>
      </c>
      <c r="R339" s="4">
        <v>126</v>
      </c>
    </row>
    <row r="340" spans="1:18" x14ac:dyDescent="0.25">
      <c r="A340"/>
      <c r="B340" t="s">
        <v>5564</v>
      </c>
      <c r="C340" t="s">
        <v>6144</v>
      </c>
      <c r="D340">
        <v>1861</v>
      </c>
      <c r="E340"/>
      <c r="F340" t="s">
        <v>1616</v>
      </c>
      <c r="G340" s="2" t="s">
        <v>321</v>
      </c>
      <c r="H340" s="2" t="s">
        <v>5579</v>
      </c>
      <c r="I340" s="4" t="s">
        <v>5580</v>
      </c>
      <c r="J340" s="4" t="s">
        <v>5581</v>
      </c>
      <c r="K340" s="4" t="s">
        <v>5599</v>
      </c>
      <c r="L340" s="4" t="s">
        <v>5583</v>
      </c>
      <c r="M340" s="4" t="s">
        <v>814</v>
      </c>
      <c r="N340" s="76" t="s">
        <v>799</v>
      </c>
      <c r="O340" s="4"/>
      <c r="P340" s="4" t="s">
        <v>6145</v>
      </c>
      <c r="Q340" t="s">
        <v>801</v>
      </c>
      <c r="R340" s="4">
        <v>126</v>
      </c>
    </row>
    <row r="341" spans="1:18" x14ac:dyDescent="0.25">
      <c r="A341"/>
      <c r="B341" t="s">
        <v>5564</v>
      </c>
      <c r="C341" t="s">
        <v>6146</v>
      </c>
      <c r="D341">
        <v>1862</v>
      </c>
      <c r="E341"/>
      <c r="F341" t="s">
        <v>1061</v>
      </c>
      <c r="G341" s="2" t="s">
        <v>321</v>
      </c>
      <c r="H341" s="2" t="s">
        <v>5579</v>
      </c>
      <c r="I341" s="4" t="s">
        <v>5580</v>
      </c>
      <c r="J341" s="4" t="s">
        <v>5581</v>
      </c>
      <c r="K341" s="4" t="s">
        <v>5599</v>
      </c>
      <c r="L341" s="4" t="s">
        <v>5583</v>
      </c>
      <c r="M341" s="4" t="s">
        <v>814</v>
      </c>
      <c r="N341" s="76" t="s">
        <v>799</v>
      </c>
      <c r="O341" s="4"/>
      <c r="P341" s="4" t="s">
        <v>6147</v>
      </c>
      <c r="Q341" t="s">
        <v>801</v>
      </c>
      <c r="R341" s="4">
        <v>126</v>
      </c>
    </row>
    <row r="342" spans="1:18" x14ac:dyDescent="0.25">
      <c r="A342"/>
      <c r="B342" t="s">
        <v>5564</v>
      </c>
      <c r="C342" t="s">
        <v>6148</v>
      </c>
      <c r="D342">
        <v>1863</v>
      </c>
      <c r="E342"/>
      <c r="F342" t="s">
        <v>1072</v>
      </c>
      <c r="G342" s="2" t="s">
        <v>259</v>
      </c>
      <c r="H342" s="2" t="s">
        <v>5579</v>
      </c>
      <c r="I342" s="4" t="s">
        <v>5580</v>
      </c>
      <c r="J342" s="4" t="s">
        <v>5581</v>
      </c>
      <c r="K342" s="4" t="s">
        <v>5599</v>
      </c>
      <c r="L342" s="4" t="s">
        <v>5583</v>
      </c>
      <c r="M342" s="4" t="s">
        <v>814</v>
      </c>
      <c r="N342" s="76" t="s">
        <v>799</v>
      </c>
      <c r="O342" s="4"/>
      <c r="P342" s="4" t="s">
        <v>6149</v>
      </c>
      <c r="Q342" t="s">
        <v>801</v>
      </c>
      <c r="R342" s="4">
        <v>126</v>
      </c>
    </row>
    <row r="343" spans="1:18" x14ac:dyDescent="0.25">
      <c r="A343"/>
      <c r="B343" t="s">
        <v>5564</v>
      </c>
      <c r="C343" t="s">
        <v>6150</v>
      </c>
      <c r="D343">
        <v>1864</v>
      </c>
      <c r="E343"/>
      <c r="F343" t="s">
        <v>1072</v>
      </c>
      <c r="G343" s="2" t="s">
        <v>286</v>
      </c>
      <c r="H343" s="2" t="s">
        <v>5579</v>
      </c>
      <c r="I343" s="4" t="s">
        <v>5580</v>
      </c>
      <c r="J343" s="4" t="s">
        <v>5581</v>
      </c>
      <c r="K343" s="4" t="s">
        <v>5599</v>
      </c>
      <c r="L343" s="4" t="s">
        <v>5583</v>
      </c>
      <c r="M343" s="4" t="s">
        <v>814</v>
      </c>
      <c r="N343" s="76" t="s">
        <v>799</v>
      </c>
      <c r="O343" s="4"/>
      <c r="P343" s="4" t="s">
        <v>6151</v>
      </c>
      <c r="Q343" t="s">
        <v>801</v>
      </c>
      <c r="R343" s="4">
        <v>126</v>
      </c>
    </row>
    <row r="344" spans="1:18" x14ac:dyDescent="0.25">
      <c r="A344"/>
      <c r="B344" t="s">
        <v>5564</v>
      </c>
      <c r="C344" t="s">
        <v>6152</v>
      </c>
      <c r="D344">
        <v>1865</v>
      </c>
      <c r="E344"/>
      <c r="F344" t="s">
        <v>5715</v>
      </c>
      <c r="G344" s="2" t="s">
        <v>259</v>
      </c>
      <c r="H344" s="2" t="s">
        <v>5579</v>
      </c>
      <c r="I344" s="4" t="s">
        <v>5580</v>
      </c>
      <c r="J344" s="4" t="s">
        <v>5581</v>
      </c>
      <c r="K344" s="4" t="s">
        <v>5599</v>
      </c>
      <c r="L344" s="4" t="s">
        <v>5583</v>
      </c>
      <c r="M344" s="4" t="s">
        <v>814</v>
      </c>
      <c r="N344" s="76" t="s">
        <v>799</v>
      </c>
      <c r="O344" s="4"/>
      <c r="P344" s="4" t="s">
        <v>6153</v>
      </c>
      <c r="Q344" t="s">
        <v>801</v>
      </c>
      <c r="R344" s="4">
        <v>126</v>
      </c>
    </row>
    <row r="345" spans="1:18" x14ac:dyDescent="0.25">
      <c r="A345"/>
      <c r="B345" t="s">
        <v>5564</v>
      </c>
      <c r="C345" t="s">
        <v>6154</v>
      </c>
      <c r="D345">
        <v>1866</v>
      </c>
      <c r="E345"/>
      <c r="F345" t="s">
        <v>5715</v>
      </c>
      <c r="G345" s="2" t="s">
        <v>286</v>
      </c>
      <c r="H345" s="2" t="s">
        <v>5579</v>
      </c>
      <c r="I345" s="4" t="s">
        <v>5580</v>
      </c>
      <c r="J345" s="4" t="s">
        <v>5581</v>
      </c>
      <c r="K345" s="4" t="s">
        <v>5599</v>
      </c>
      <c r="L345" s="4" t="s">
        <v>5583</v>
      </c>
      <c r="M345" s="4" t="s">
        <v>814</v>
      </c>
      <c r="N345" s="76" t="s">
        <v>799</v>
      </c>
      <c r="O345" s="4"/>
      <c r="P345" s="4" t="s">
        <v>6155</v>
      </c>
      <c r="Q345" t="s">
        <v>801</v>
      </c>
      <c r="R345" s="4">
        <v>126</v>
      </c>
    </row>
    <row r="346" spans="1:18" x14ac:dyDescent="0.25">
      <c r="A346"/>
      <c r="B346" t="s">
        <v>5564</v>
      </c>
      <c r="C346" t="s">
        <v>6156</v>
      </c>
      <c r="D346">
        <v>1867</v>
      </c>
      <c r="E346"/>
      <c r="F346" t="s">
        <v>5722</v>
      </c>
      <c r="G346" s="2" t="s">
        <v>321</v>
      </c>
      <c r="H346" s="2" t="s">
        <v>5579</v>
      </c>
      <c r="I346" s="4" t="s">
        <v>5580</v>
      </c>
      <c r="J346" s="4" t="s">
        <v>5581</v>
      </c>
      <c r="K346" s="4" t="s">
        <v>5599</v>
      </c>
      <c r="L346" s="4" t="s">
        <v>5583</v>
      </c>
      <c r="M346" s="4" t="s">
        <v>814</v>
      </c>
      <c r="N346" s="76" t="s">
        <v>799</v>
      </c>
      <c r="O346" s="4"/>
      <c r="P346" s="4" t="s">
        <v>6157</v>
      </c>
      <c r="Q346" t="s">
        <v>801</v>
      </c>
      <c r="R346" s="4">
        <v>126</v>
      </c>
    </row>
    <row r="347" spans="1:18" x14ac:dyDescent="0.25">
      <c r="A347"/>
      <c r="B347" t="s">
        <v>5564</v>
      </c>
      <c r="C347" t="s">
        <v>6158</v>
      </c>
      <c r="D347">
        <v>1868</v>
      </c>
      <c r="E347"/>
      <c r="F347" t="s">
        <v>1645</v>
      </c>
      <c r="G347" s="2" t="s">
        <v>321</v>
      </c>
      <c r="H347" s="2" t="s">
        <v>5579</v>
      </c>
      <c r="I347" s="4" t="s">
        <v>5580</v>
      </c>
      <c r="J347" s="4" t="s">
        <v>5581</v>
      </c>
      <c r="K347" s="4" t="s">
        <v>5599</v>
      </c>
      <c r="L347" s="4" t="s">
        <v>5583</v>
      </c>
      <c r="M347" s="4" t="s">
        <v>814</v>
      </c>
      <c r="N347" s="76" t="s">
        <v>799</v>
      </c>
      <c r="O347" s="4"/>
      <c r="P347" s="4" t="s">
        <v>6159</v>
      </c>
      <c r="Q347" t="s">
        <v>801</v>
      </c>
      <c r="R347" s="4">
        <v>126</v>
      </c>
    </row>
    <row r="348" spans="1:18" x14ac:dyDescent="0.25">
      <c r="A348"/>
      <c r="B348" t="s">
        <v>5564</v>
      </c>
      <c r="C348" t="s">
        <v>6160</v>
      </c>
      <c r="D348">
        <v>1869</v>
      </c>
      <c r="E348"/>
      <c r="F348" t="s">
        <v>1649</v>
      </c>
      <c r="G348" s="2" t="s">
        <v>321</v>
      </c>
      <c r="H348" s="2" t="s">
        <v>5579</v>
      </c>
      <c r="I348" s="4" t="s">
        <v>5580</v>
      </c>
      <c r="J348" s="4" t="s">
        <v>5581</v>
      </c>
      <c r="K348" s="4" t="s">
        <v>5599</v>
      </c>
      <c r="L348" s="4" t="s">
        <v>5583</v>
      </c>
      <c r="M348" s="4" t="s">
        <v>814</v>
      </c>
      <c r="N348" s="76" t="s">
        <v>799</v>
      </c>
      <c r="O348" s="4"/>
      <c r="P348" s="4" t="s">
        <v>6161</v>
      </c>
      <c r="Q348" t="s">
        <v>801</v>
      </c>
      <c r="R348" s="4">
        <v>126</v>
      </c>
    </row>
    <row r="349" spans="1:18" x14ac:dyDescent="0.25">
      <c r="A349"/>
      <c r="B349" t="s">
        <v>5564</v>
      </c>
      <c r="C349" t="s">
        <v>6162</v>
      </c>
      <c r="D349">
        <v>1870</v>
      </c>
      <c r="E349"/>
      <c r="F349" t="s">
        <v>1108</v>
      </c>
      <c r="G349" s="2" t="s">
        <v>321</v>
      </c>
      <c r="H349" s="2" t="s">
        <v>5579</v>
      </c>
      <c r="I349" s="4" t="s">
        <v>5580</v>
      </c>
      <c r="J349" s="4" t="s">
        <v>5581</v>
      </c>
      <c r="K349" s="4" t="s">
        <v>5599</v>
      </c>
      <c r="L349" s="4" t="s">
        <v>5583</v>
      </c>
      <c r="M349" s="4" t="s">
        <v>814</v>
      </c>
      <c r="N349" s="76" t="s">
        <v>799</v>
      </c>
      <c r="O349" s="4"/>
      <c r="P349" s="4" t="s">
        <v>6163</v>
      </c>
      <c r="Q349" t="s">
        <v>801</v>
      </c>
      <c r="R349" s="4">
        <v>126</v>
      </c>
    </row>
    <row r="350" spans="1:18" x14ac:dyDescent="0.25">
      <c r="A350"/>
      <c r="B350" t="s">
        <v>5564</v>
      </c>
      <c r="C350" t="s">
        <v>6164</v>
      </c>
      <c r="D350">
        <v>1871</v>
      </c>
      <c r="E350"/>
      <c r="F350" t="s">
        <v>1108</v>
      </c>
      <c r="G350" s="2" t="s">
        <v>398</v>
      </c>
      <c r="H350" s="2" t="s">
        <v>5579</v>
      </c>
      <c r="I350" s="4" t="s">
        <v>5580</v>
      </c>
      <c r="J350" s="4" t="s">
        <v>5581</v>
      </c>
      <c r="K350" s="4" t="s">
        <v>5582</v>
      </c>
      <c r="L350" s="4" t="s">
        <v>5583</v>
      </c>
      <c r="M350" s="4" t="s">
        <v>814</v>
      </c>
      <c r="N350" s="76" t="s">
        <v>799</v>
      </c>
      <c r="O350" s="4"/>
      <c r="P350" s="4" t="s">
        <v>6165</v>
      </c>
      <c r="Q350" t="s">
        <v>801</v>
      </c>
      <c r="R350" s="4">
        <v>126</v>
      </c>
    </row>
    <row r="351" spans="1:18" x14ac:dyDescent="0.25">
      <c r="A351"/>
      <c r="B351" t="s">
        <v>5564</v>
      </c>
      <c r="C351" t="s">
        <v>6166</v>
      </c>
      <c r="D351">
        <v>1872</v>
      </c>
      <c r="E351"/>
      <c r="F351" t="s">
        <v>1137</v>
      </c>
      <c r="G351" s="2" t="s">
        <v>286</v>
      </c>
      <c r="H351" s="2" t="s">
        <v>5579</v>
      </c>
      <c r="I351" s="4" t="s">
        <v>5580</v>
      </c>
      <c r="J351" s="4" t="s">
        <v>5581</v>
      </c>
      <c r="K351" s="4" t="s">
        <v>5599</v>
      </c>
      <c r="L351" s="4" t="s">
        <v>5583</v>
      </c>
      <c r="M351" s="4" t="s">
        <v>814</v>
      </c>
      <c r="N351" s="76" t="s">
        <v>799</v>
      </c>
      <c r="O351" s="4"/>
      <c r="P351" s="4" t="s">
        <v>6167</v>
      </c>
      <c r="Q351" t="s">
        <v>801</v>
      </c>
      <c r="R351" s="4">
        <v>126</v>
      </c>
    </row>
    <row r="352" spans="1:18" x14ac:dyDescent="0.25">
      <c r="A352"/>
      <c r="B352" t="s">
        <v>5564</v>
      </c>
      <c r="C352" t="s">
        <v>6168</v>
      </c>
      <c r="D352">
        <v>1873</v>
      </c>
      <c r="E352"/>
      <c r="F352" t="s">
        <v>1151</v>
      </c>
      <c r="G352" s="2" t="s">
        <v>321</v>
      </c>
      <c r="H352" s="2" t="s">
        <v>5579</v>
      </c>
      <c r="I352" s="4" t="s">
        <v>5580</v>
      </c>
      <c r="J352" s="4" t="s">
        <v>5581</v>
      </c>
      <c r="K352" s="4" t="s">
        <v>5599</v>
      </c>
      <c r="L352" s="4" t="s">
        <v>5583</v>
      </c>
      <c r="M352" s="4" t="s">
        <v>814</v>
      </c>
      <c r="N352" s="76" t="s">
        <v>799</v>
      </c>
      <c r="O352" s="4"/>
      <c r="P352" s="4" t="s">
        <v>6169</v>
      </c>
      <c r="Q352" t="s">
        <v>801</v>
      </c>
      <c r="R352" s="4">
        <v>126</v>
      </c>
    </row>
    <row r="353" spans="1:18" x14ac:dyDescent="0.25">
      <c r="A353"/>
      <c r="B353" t="s">
        <v>5564</v>
      </c>
      <c r="C353" t="s">
        <v>6170</v>
      </c>
      <c r="D353">
        <v>1874</v>
      </c>
      <c r="E353"/>
      <c r="F353" t="s">
        <v>1151</v>
      </c>
      <c r="G353" s="2" t="s">
        <v>398</v>
      </c>
      <c r="H353" s="2" t="s">
        <v>5579</v>
      </c>
      <c r="I353" s="4" t="s">
        <v>5580</v>
      </c>
      <c r="J353" s="4" t="s">
        <v>5581</v>
      </c>
      <c r="K353" s="4" t="s">
        <v>5582</v>
      </c>
      <c r="L353" s="4" t="s">
        <v>5583</v>
      </c>
      <c r="M353" s="4" t="s">
        <v>814</v>
      </c>
      <c r="N353" s="76" t="s">
        <v>799</v>
      </c>
      <c r="O353" s="4"/>
      <c r="P353" s="4" t="s">
        <v>6171</v>
      </c>
      <c r="Q353" t="s">
        <v>801</v>
      </c>
      <c r="R353" s="4">
        <v>126</v>
      </c>
    </row>
    <row r="354" spans="1:18" x14ac:dyDescent="0.25">
      <c r="A354"/>
      <c r="B354" t="s">
        <v>5564</v>
      </c>
      <c r="C354" t="s">
        <v>6172</v>
      </c>
      <c r="D354">
        <v>1875</v>
      </c>
      <c r="E354"/>
      <c r="F354" t="s">
        <v>1179</v>
      </c>
      <c r="G354" s="2" t="s">
        <v>398</v>
      </c>
      <c r="H354" s="2" t="s">
        <v>5579</v>
      </c>
      <c r="I354" s="4" t="s">
        <v>5580</v>
      </c>
      <c r="J354" s="4" t="s">
        <v>5581</v>
      </c>
      <c r="K354" s="4" t="s">
        <v>5582</v>
      </c>
      <c r="L354" s="4" t="s">
        <v>5583</v>
      </c>
      <c r="M354" s="4" t="s">
        <v>814</v>
      </c>
      <c r="N354" s="76" t="s">
        <v>799</v>
      </c>
      <c r="O354" s="4"/>
      <c r="P354" s="4" t="s">
        <v>6173</v>
      </c>
      <c r="Q354" t="s">
        <v>801</v>
      </c>
      <c r="R354" s="4">
        <v>126</v>
      </c>
    </row>
    <row r="355" spans="1:18" x14ac:dyDescent="0.25">
      <c r="A355"/>
      <c r="B355" t="s">
        <v>5564</v>
      </c>
      <c r="C355" t="s">
        <v>6174</v>
      </c>
      <c r="D355">
        <v>1876</v>
      </c>
      <c r="E355"/>
      <c r="F355" t="s">
        <v>1197</v>
      </c>
      <c r="G355" s="2" t="s">
        <v>321</v>
      </c>
      <c r="H355" s="2" t="s">
        <v>5579</v>
      </c>
      <c r="I355" s="4" t="s">
        <v>5580</v>
      </c>
      <c r="J355" s="4" t="s">
        <v>5581</v>
      </c>
      <c r="K355" s="4" t="s">
        <v>5599</v>
      </c>
      <c r="L355" s="4" t="s">
        <v>5583</v>
      </c>
      <c r="M355" s="4" t="s">
        <v>814</v>
      </c>
      <c r="N355" s="76" t="s">
        <v>799</v>
      </c>
      <c r="O355" s="4"/>
      <c r="P355" s="4" t="s">
        <v>6175</v>
      </c>
      <c r="Q355" t="s">
        <v>801</v>
      </c>
      <c r="R355" s="4">
        <v>126</v>
      </c>
    </row>
    <row r="356" spans="1:18" x14ac:dyDescent="0.25">
      <c r="A356"/>
      <c r="B356" t="s">
        <v>5564</v>
      </c>
      <c r="C356" t="s">
        <v>6176</v>
      </c>
      <c r="D356">
        <v>1877</v>
      </c>
      <c r="E356"/>
      <c r="F356" t="s">
        <v>1210</v>
      </c>
      <c r="G356" s="2" t="s">
        <v>321</v>
      </c>
      <c r="H356" s="2" t="s">
        <v>5579</v>
      </c>
      <c r="I356" s="4" t="s">
        <v>5580</v>
      </c>
      <c r="J356" s="4" t="s">
        <v>5581</v>
      </c>
      <c r="K356" s="4" t="s">
        <v>5599</v>
      </c>
      <c r="L356" s="4" t="s">
        <v>5583</v>
      </c>
      <c r="M356" s="4" t="s">
        <v>814</v>
      </c>
      <c r="N356" s="76" t="s">
        <v>799</v>
      </c>
      <c r="O356" s="4"/>
      <c r="P356" s="4" t="s">
        <v>6177</v>
      </c>
      <c r="Q356" t="s">
        <v>801</v>
      </c>
      <c r="R356" s="4">
        <v>126</v>
      </c>
    </row>
    <row r="357" spans="1:18" x14ac:dyDescent="0.25">
      <c r="A357"/>
      <c r="B357" t="s">
        <v>5564</v>
      </c>
      <c r="C357" t="s">
        <v>6178</v>
      </c>
      <c r="D357">
        <v>1878</v>
      </c>
      <c r="E357"/>
      <c r="F357" t="s">
        <v>1210</v>
      </c>
      <c r="G357" s="2" t="s">
        <v>398</v>
      </c>
      <c r="H357" s="2" t="s">
        <v>5579</v>
      </c>
      <c r="I357" s="4" t="s">
        <v>5580</v>
      </c>
      <c r="J357" s="4" t="s">
        <v>5581</v>
      </c>
      <c r="K357" s="4" t="s">
        <v>5582</v>
      </c>
      <c r="L357" s="4" t="s">
        <v>5583</v>
      </c>
      <c r="M357" s="4" t="s">
        <v>814</v>
      </c>
      <c r="N357" s="76" t="s">
        <v>799</v>
      </c>
      <c r="O357" s="4"/>
      <c r="P357" s="4" t="s">
        <v>6179</v>
      </c>
      <c r="Q357" t="s">
        <v>801</v>
      </c>
      <c r="R357" s="4">
        <v>126</v>
      </c>
    </row>
    <row r="358" spans="1:18" x14ac:dyDescent="0.25">
      <c r="A358"/>
      <c r="B358" t="s">
        <v>5564</v>
      </c>
      <c r="C358" t="s">
        <v>6180</v>
      </c>
      <c r="D358">
        <v>1879</v>
      </c>
      <c r="E358"/>
      <c r="F358" t="s">
        <v>1237</v>
      </c>
      <c r="G358" s="2" t="s">
        <v>398</v>
      </c>
      <c r="H358" s="2" t="s">
        <v>5579</v>
      </c>
      <c r="I358" s="4" t="s">
        <v>5580</v>
      </c>
      <c r="J358" s="4" t="s">
        <v>5581</v>
      </c>
      <c r="K358" s="4" t="s">
        <v>5582</v>
      </c>
      <c r="L358" s="4" t="s">
        <v>5583</v>
      </c>
      <c r="M358" s="4" t="s">
        <v>814</v>
      </c>
      <c r="N358" s="76" t="s">
        <v>799</v>
      </c>
      <c r="O358" s="4"/>
      <c r="P358" s="4" t="s">
        <v>6181</v>
      </c>
      <c r="Q358" t="s">
        <v>801</v>
      </c>
      <c r="R358" s="4">
        <v>126</v>
      </c>
    </row>
    <row r="359" spans="1:18" x14ac:dyDescent="0.25">
      <c r="A359"/>
      <c r="B359" t="s">
        <v>5564</v>
      </c>
      <c r="C359" t="s">
        <v>6182</v>
      </c>
      <c r="D359">
        <v>1880</v>
      </c>
      <c r="E359"/>
      <c r="F359" t="s">
        <v>732</v>
      </c>
      <c r="G359" s="2" t="s">
        <v>735</v>
      </c>
      <c r="H359" s="2" t="s">
        <v>5579</v>
      </c>
      <c r="I359" s="4" t="s">
        <v>5580</v>
      </c>
      <c r="J359" s="4" t="s">
        <v>5581</v>
      </c>
      <c r="K359" s="4" t="s">
        <v>5582</v>
      </c>
      <c r="L359" s="4" t="s">
        <v>5583</v>
      </c>
      <c r="M359" s="4" t="s">
        <v>814</v>
      </c>
      <c r="N359" s="76" t="s">
        <v>799</v>
      </c>
      <c r="O359" s="4"/>
      <c r="P359" s="4" t="s">
        <v>6183</v>
      </c>
      <c r="Q359" t="s">
        <v>801</v>
      </c>
      <c r="R359" s="4">
        <v>126</v>
      </c>
    </row>
    <row r="360" spans="1:18" x14ac:dyDescent="0.25">
      <c r="A360"/>
      <c r="B360" t="s">
        <v>5564</v>
      </c>
      <c r="C360" t="s">
        <v>6184</v>
      </c>
      <c r="D360">
        <v>1881</v>
      </c>
      <c r="E360"/>
      <c r="F360" t="s">
        <v>1268</v>
      </c>
      <c r="G360" s="2" t="s">
        <v>398</v>
      </c>
      <c r="H360" s="2" t="s">
        <v>5579</v>
      </c>
      <c r="I360" s="4" t="s">
        <v>5580</v>
      </c>
      <c r="J360" s="4" t="s">
        <v>5581</v>
      </c>
      <c r="K360" s="4" t="s">
        <v>5582</v>
      </c>
      <c r="L360" s="4" t="s">
        <v>5583</v>
      </c>
      <c r="M360" s="4" t="s">
        <v>814</v>
      </c>
      <c r="N360" s="76" t="s">
        <v>799</v>
      </c>
      <c r="O360" s="4"/>
      <c r="P360" s="4" t="s">
        <v>6185</v>
      </c>
      <c r="Q360" t="s">
        <v>801</v>
      </c>
      <c r="R360" s="4">
        <v>126</v>
      </c>
    </row>
    <row r="361" spans="1:18" x14ac:dyDescent="0.25">
      <c r="A361"/>
      <c r="B361" t="s">
        <v>5564</v>
      </c>
      <c r="C361" t="s">
        <v>6186</v>
      </c>
      <c r="D361">
        <v>1882</v>
      </c>
      <c r="E361"/>
      <c r="F361" t="s">
        <v>1704</v>
      </c>
      <c r="G361" s="2" t="s">
        <v>398</v>
      </c>
      <c r="H361" s="2" t="s">
        <v>5579</v>
      </c>
      <c r="I361" s="4" t="s">
        <v>5580</v>
      </c>
      <c r="J361" s="4" t="s">
        <v>5581</v>
      </c>
      <c r="K361" s="4" t="s">
        <v>5582</v>
      </c>
      <c r="L361" s="4" t="s">
        <v>5583</v>
      </c>
      <c r="M361" s="4" t="s">
        <v>814</v>
      </c>
      <c r="N361" s="76" t="s">
        <v>799</v>
      </c>
      <c r="O361" s="4"/>
      <c r="P361" s="4" t="s">
        <v>6187</v>
      </c>
      <c r="Q361" t="s">
        <v>801</v>
      </c>
      <c r="R361" s="4">
        <v>126</v>
      </c>
    </row>
    <row r="362" spans="1:18" x14ac:dyDescent="0.25">
      <c r="A362"/>
      <c r="B362" t="s">
        <v>5564</v>
      </c>
      <c r="C362" t="s">
        <v>6188</v>
      </c>
      <c r="D362">
        <v>1883</v>
      </c>
      <c r="E362"/>
      <c r="F362" t="s">
        <v>741</v>
      </c>
      <c r="G362" s="2" t="s">
        <v>735</v>
      </c>
      <c r="H362" s="2" t="s">
        <v>5579</v>
      </c>
      <c r="I362" s="4" t="s">
        <v>5580</v>
      </c>
      <c r="J362" s="4" t="s">
        <v>5581</v>
      </c>
      <c r="K362" s="4" t="s">
        <v>5582</v>
      </c>
      <c r="L362" s="4" t="s">
        <v>5583</v>
      </c>
      <c r="M362" s="4" t="s">
        <v>814</v>
      </c>
      <c r="N362" s="76" t="s">
        <v>799</v>
      </c>
      <c r="O362" s="4"/>
      <c r="P362" s="4" t="s">
        <v>6189</v>
      </c>
      <c r="Q362" t="s">
        <v>801</v>
      </c>
      <c r="R362" s="4">
        <v>126</v>
      </c>
    </row>
    <row r="363" spans="1:18" x14ac:dyDescent="0.25">
      <c r="A363"/>
      <c r="B363" t="s">
        <v>5564</v>
      </c>
      <c r="C363" t="s">
        <v>6190</v>
      </c>
      <c r="D363">
        <v>1884</v>
      </c>
      <c r="E363"/>
      <c r="F363" t="s">
        <v>746</v>
      </c>
      <c r="G363" s="2" t="s">
        <v>748</v>
      </c>
      <c r="H363" s="2" t="s">
        <v>5579</v>
      </c>
      <c r="I363" s="4" t="s">
        <v>5580</v>
      </c>
      <c r="J363" s="4" t="s">
        <v>5581</v>
      </c>
      <c r="K363" s="4" t="s">
        <v>5582</v>
      </c>
      <c r="L363" s="4" t="s">
        <v>5583</v>
      </c>
      <c r="M363" s="4" t="s">
        <v>814</v>
      </c>
      <c r="N363" s="76" t="s">
        <v>799</v>
      </c>
      <c r="O363" s="4"/>
      <c r="P363" s="4" t="s">
        <v>6191</v>
      </c>
      <c r="Q363" t="s">
        <v>801</v>
      </c>
      <c r="R363" s="4">
        <v>126</v>
      </c>
    </row>
    <row r="364" spans="1:18" x14ac:dyDescent="0.25">
      <c r="A364"/>
      <c r="B364" t="s">
        <v>5564</v>
      </c>
      <c r="C364" t="s">
        <v>6192</v>
      </c>
      <c r="D364">
        <v>1885</v>
      </c>
      <c r="E364"/>
      <c r="F364" t="s">
        <v>5590</v>
      </c>
      <c r="G364" s="2" t="s">
        <v>255</v>
      </c>
      <c r="H364" s="2" t="s">
        <v>5579</v>
      </c>
      <c r="I364" s="4" t="s">
        <v>5580</v>
      </c>
      <c r="J364" s="4" t="s">
        <v>5581</v>
      </c>
      <c r="K364" s="4" t="s">
        <v>5591</v>
      </c>
      <c r="L364" s="4" t="s">
        <v>5591</v>
      </c>
      <c r="M364" s="4" t="s">
        <v>814</v>
      </c>
      <c r="N364" s="76" t="s">
        <v>799</v>
      </c>
      <c r="O364" s="4"/>
      <c r="P364" s="4" t="s">
        <v>6193</v>
      </c>
      <c r="Q364" t="s">
        <v>801</v>
      </c>
      <c r="R364" s="4">
        <v>126</v>
      </c>
    </row>
    <row r="365" spans="1:18" x14ac:dyDescent="0.25">
      <c r="A365"/>
      <c r="B365" t="s">
        <v>5564</v>
      </c>
      <c r="C365" t="s">
        <v>6194</v>
      </c>
      <c r="D365">
        <v>1886</v>
      </c>
      <c r="E365"/>
      <c r="F365" t="s">
        <v>5594</v>
      </c>
      <c r="G365" s="2" t="s">
        <v>255</v>
      </c>
      <c r="H365" s="2" t="s">
        <v>5579</v>
      </c>
      <c r="I365" s="4" t="s">
        <v>5580</v>
      </c>
      <c r="J365" s="4" t="s">
        <v>5581</v>
      </c>
      <c r="K365" s="4" t="s">
        <v>5591</v>
      </c>
      <c r="L365" s="4" t="s">
        <v>5591</v>
      </c>
      <c r="M365" s="4" t="s">
        <v>814</v>
      </c>
      <c r="N365" s="76" t="s">
        <v>799</v>
      </c>
      <c r="O365" s="4"/>
      <c r="P365" s="4" t="s">
        <v>6195</v>
      </c>
      <c r="Q365" t="s">
        <v>801</v>
      </c>
      <c r="R365" s="4">
        <v>126</v>
      </c>
    </row>
    <row r="366" spans="1:18" x14ac:dyDescent="0.25">
      <c r="A366"/>
      <c r="B366" t="s">
        <v>5564</v>
      </c>
      <c r="C366" t="s">
        <v>6196</v>
      </c>
      <c r="D366">
        <v>1887</v>
      </c>
      <c r="E366"/>
      <c r="F366" t="s">
        <v>1338</v>
      </c>
      <c r="G366" s="2" t="s">
        <v>255</v>
      </c>
      <c r="H366" s="2" t="s">
        <v>5579</v>
      </c>
      <c r="I366" s="4" t="s">
        <v>5580</v>
      </c>
      <c r="J366" s="4" t="s">
        <v>5581</v>
      </c>
      <c r="K366" s="4" t="s">
        <v>5591</v>
      </c>
      <c r="L366" s="4" t="s">
        <v>5591</v>
      </c>
      <c r="M366" s="4" t="s">
        <v>814</v>
      </c>
      <c r="N366" s="76" t="s">
        <v>799</v>
      </c>
      <c r="O366" s="4"/>
      <c r="P366" s="4" t="s">
        <v>6197</v>
      </c>
      <c r="Q366" t="s">
        <v>801</v>
      </c>
      <c r="R366" s="4">
        <v>126</v>
      </c>
    </row>
    <row r="367" spans="1:18" x14ac:dyDescent="0.25">
      <c r="A367"/>
      <c r="B367" t="s">
        <v>5564</v>
      </c>
      <c r="C367" t="s">
        <v>6198</v>
      </c>
      <c r="D367">
        <v>1888</v>
      </c>
      <c r="E367"/>
      <c r="F367" t="s">
        <v>849</v>
      </c>
      <c r="G367" s="2" t="s">
        <v>259</v>
      </c>
      <c r="H367" s="2" t="s">
        <v>5579</v>
      </c>
      <c r="I367" s="4" t="s">
        <v>5580</v>
      </c>
      <c r="J367" s="4" t="s">
        <v>5581</v>
      </c>
      <c r="K367" s="4" t="s">
        <v>5599</v>
      </c>
      <c r="L367" s="4" t="s">
        <v>5583</v>
      </c>
      <c r="M367" s="4" t="s">
        <v>814</v>
      </c>
      <c r="N367" s="76" t="s">
        <v>799</v>
      </c>
      <c r="O367" s="4"/>
      <c r="P367" s="4" t="s">
        <v>6199</v>
      </c>
      <c r="Q367" t="s">
        <v>801</v>
      </c>
      <c r="R367" s="4">
        <v>126</v>
      </c>
    </row>
    <row r="368" spans="1:18" x14ac:dyDescent="0.25">
      <c r="A368"/>
      <c r="B368" t="s">
        <v>5564</v>
      </c>
      <c r="C368" t="s">
        <v>6200</v>
      </c>
      <c r="D368">
        <v>1889</v>
      </c>
      <c r="E368"/>
      <c r="F368" t="s">
        <v>1338</v>
      </c>
      <c r="G368" s="2" t="s">
        <v>259</v>
      </c>
      <c r="H368" s="2" t="s">
        <v>5579</v>
      </c>
      <c r="I368" s="4" t="s">
        <v>5580</v>
      </c>
      <c r="J368" s="4" t="s">
        <v>5581</v>
      </c>
      <c r="K368" s="4" t="s">
        <v>5599</v>
      </c>
      <c r="L368" s="4" t="s">
        <v>5583</v>
      </c>
      <c r="M368" s="4" t="s">
        <v>814</v>
      </c>
      <c r="N368" s="76" t="s">
        <v>799</v>
      </c>
      <c r="O368" s="4"/>
      <c r="P368" s="4" t="s">
        <v>6201</v>
      </c>
      <c r="Q368" t="s">
        <v>801</v>
      </c>
      <c r="R368" s="4">
        <v>126</v>
      </c>
    </row>
    <row r="369" spans="1:18" x14ac:dyDescent="0.25">
      <c r="A369"/>
      <c r="B369" t="s">
        <v>5564</v>
      </c>
      <c r="C369" t="s">
        <v>6202</v>
      </c>
      <c r="D369">
        <v>189</v>
      </c>
      <c r="E369"/>
      <c r="F369" t="s">
        <v>1021</v>
      </c>
      <c r="G369" s="2" t="s">
        <v>286</v>
      </c>
      <c r="H369" s="2" t="s">
        <v>5579</v>
      </c>
      <c r="I369" s="4" t="s">
        <v>5580</v>
      </c>
      <c r="J369" s="4" t="s">
        <v>5581</v>
      </c>
      <c r="K369" s="4" t="s">
        <v>5599</v>
      </c>
      <c r="L369" s="4" t="s">
        <v>5583</v>
      </c>
      <c r="M369" s="4" t="s">
        <v>778</v>
      </c>
      <c r="N369" s="76" t="s">
        <v>6203</v>
      </c>
      <c r="O369" s="4"/>
      <c r="P369" s="4" t="s">
        <v>5839</v>
      </c>
      <c r="Q369" t="s">
        <v>782</v>
      </c>
      <c r="R369" s="4">
        <v>0</v>
      </c>
    </row>
    <row r="370" spans="1:18" x14ac:dyDescent="0.25">
      <c r="A370"/>
      <c r="B370" t="s">
        <v>5564</v>
      </c>
      <c r="C370" t="s">
        <v>6204</v>
      </c>
      <c r="D370">
        <v>1890</v>
      </c>
      <c r="E370"/>
      <c r="F370" t="s">
        <v>898</v>
      </c>
      <c r="G370" s="2" t="s">
        <v>259</v>
      </c>
      <c r="H370" s="2" t="s">
        <v>5579</v>
      </c>
      <c r="I370" s="4" t="s">
        <v>5580</v>
      </c>
      <c r="J370" s="4" t="s">
        <v>5581</v>
      </c>
      <c r="K370" s="4" t="s">
        <v>5599</v>
      </c>
      <c r="L370" s="4" t="s">
        <v>5583</v>
      </c>
      <c r="M370" s="4" t="s">
        <v>814</v>
      </c>
      <c r="N370" s="76" t="s">
        <v>799</v>
      </c>
      <c r="O370" s="4"/>
      <c r="P370" s="4" t="s">
        <v>6205</v>
      </c>
      <c r="Q370" t="s">
        <v>801</v>
      </c>
      <c r="R370" s="4">
        <v>126</v>
      </c>
    </row>
    <row r="371" spans="1:18" x14ac:dyDescent="0.25">
      <c r="A371"/>
      <c r="B371" t="s">
        <v>5564</v>
      </c>
      <c r="C371" t="s">
        <v>6206</v>
      </c>
      <c r="D371">
        <v>196</v>
      </c>
      <c r="E371"/>
      <c r="F371" t="s">
        <v>1035</v>
      </c>
      <c r="G371" s="2" t="s">
        <v>259</v>
      </c>
      <c r="H371" s="2" t="s">
        <v>5579</v>
      </c>
      <c r="I371" s="4" t="s">
        <v>5580</v>
      </c>
      <c r="J371" s="4" t="s">
        <v>5581</v>
      </c>
      <c r="K371" s="4" t="s">
        <v>5599</v>
      </c>
      <c r="L371" s="4" t="s">
        <v>5583</v>
      </c>
      <c r="M371" s="4" t="s">
        <v>778</v>
      </c>
      <c r="N371" s="76" t="s">
        <v>6207</v>
      </c>
      <c r="O371" s="4"/>
      <c r="P371" s="4" t="s">
        <v>5841</v>
      </c>
      <c r="Q371" t="s">
        <v>782</v>
      </c>
      <c r="R371" s="4">
        <v>0</v>
      </c>
    </row>
    <row r="372" spans="1:18" x14ac:dyDescent="0.25">
      <c r="A372"/>
      <c r="B372" t="s">
        <v>5564</v>
      </c>
      <c r="C372" t="s">
        <v>6208</v>
      </c>
      <c r="D372">
        <v>203</v>
      </c>
      <c r="E372"/>
      <c r="F372" t="s">
        <v>1035</v>
      </c>
      <c r="G372" s="2" t="s">
        <v>321</v>
      </c>
      <c r="H372" s="2" t="s">
        <v>5579</v>
      </c>
      <c r="I372" s="4" t="s">
        <v>5580</v>
      </c>
      <c r="J372" s="4" t="s">
        <v>5581</v>
      </c>
      <c r="K372" s="4" t="s">
        <v>5599</v>
      </c>
      <c r="L372" s="4" t="s">
        <v>5583</v>
      </c>
      <c r="M372" s="4" t="s">
        <v>778</v>
      </c>
      <c r="N372" s="76" t="s">
        <v>6209</v>
      </c>
      <c r="O372" s="4"/>
      <c r="P372" s="4" t="s">
        <v>5843</v>
      </c>
      <c r="Q372" t="s">
        <v>782</v>
      </c>
      <c r="R372" s="4">
        <v>0</v>
      </c>
    </row>
    <row r="373" spans="1:18" x14ac:dyDescent="0.25">
      <c r="A373"/>
      <c r="B373" t="s">
        <v>5564</v>
      </c>
      <c r="C373" t="s">
        <v>6210</v>
      </c>
      <c r="D373">
        <v>210</v>
      </c>
      <c r="E373"/>
      <c r="F373" t="s">
        <v>1612</v>
      </c>
      <c r="G373" s="2" t="s">
        <v>321</v>
      </c>
      <c r="H373" s="2" t="s">
        <v>5579</v>
      </c>
      <c r="I373" s="4" t="s">
        <v>5580</v>
      </c>
      <c r="J373" s="4" t="s">
        <v>5581</v>
      </c>
      <c r="K373" s="4" t="s">
        <v>5599</v>
      </c>
      <c r="L373" s="4" t="s">
        <v>5583</v>
      </c>
      <c r="M373" s="4" t="s">
        <v>778</v>
      </c>
      <c r="N373" s="76" t="s">
        <v>6211</v>
      </c>
      <c r="O373" s="4"/>
      <c r="P373" s="4" t="s">
        <v>5845</v>
      </c>
      <c r="Q373" t="s">
        <v>782</v>
      </c>
      <c r="R373" s="4">
        <v>0</v>
      </c>
    </row>
    <row r="374" spans="1:18" x14ac:dyDescent="0.25">
      <c r="A374"/>
      <c r="B374" t="s">
        <v>5564</v>
      </c>
      <c r="C374" t="s">
        <v>6212</v>
      </c>
      <c r="D374">
        <v>217</v>
      </c>
      <c r="E374"/>
      <c r="F374" t="s">
        <v>1616</v>
      </c>
      <c r="G374" s="2" t="s">
        <v>321</v>
      </c>
      <c r="H374" s="2" t="s">
        <v>5579</v>
      </c>
      <c r="I374" s="4" t="s">
        <v>5580</v>
      </c>
      <c r="J374" s="4" t="s">
        <v>5581</v>
      </c>
      <c r="K374" s="4" t="s">
        <v>5599</v>
      </c>
      <c r="L374" s="4" t="s">
        <v>5583</v>
      </c>
      <c r="M374" s="4" t="s">
        <v>778</v>
      </c>
      <c r="N374" s="76" t="s">
        <v>6213</v>
      </c>
      <c r="O374" s="4"/>
      <c r="P374" s="4" t="s">
        <v>5847</v>
      </c>
      <c r="Q374" t="s">
        <v>782</v>
      </c>
      <c r="R374" s="4">
        <v>0</v>
      </c>
    </row>
    <row r="375" spans="1:18" x14ac:dyDescent="0.25">
      <c r="A375"/>
      <c r="B375" t="s">
        <v>5564</v>
      </c>
      <c r="C375" t="s">
        <v>6214</v>
      </c>
      <c r="D375">
        <v>224</v>
      </c>
      <c r="E375"/>
      <c r="F375" t="s">
        <v>1061</v>
      </c>
      <c r="G375" s="2" t="s">
        <v>321</v>
      </c>
      <c r="H375" s="2" t="s">
        <v>5579</v>
      </c>
      <c r="I375" s="4" t="s">
        <v>5580</v>
      </c>
      <c r="J375" s="4" t="s">
        <v>5581</v>
      </c>
      <c r="K375" s="4" t="s">
        <v>5599</v>
      </c>
      <c r="L375" s="4" t="s">
        <v>5583</v>
      </c>
      <c r="M375" s="4" t="s">
        <v>778</v>
      </c>
      <c r="N375" s="76" t="s">
        <v>6215</v>
      </c>
      <c r="O375" s="4"/>
      <c r="P375" s="4" t="s">
        <v>5849</v>
      </c>
      <c r="Q375" t="s">
        <v>782</v>
      </c>
      <c r="R375" s="4">
        <v>0</v>
      </c>
    </row>
    <row r="376" spans="1:18" x14ac:dyDescent="0.25">
      <c r="A376"/>
      <c r="B376" t="s">
        <v>5564</v>
      </c>
      <c r="C376" t="s">
        <v>6216</v>
      </c>
      <c r="D376">
        <v>231</v>
      </c>
      <c r="E376"/>
      <c r="F376" t="s">
        <v>1072</v>
      </c>
      <c r="G376" s="2" t="s">
        <v>259</v>
      </c>
      <c r="H376" s="2" t="s">
        <v>5579</v>
      </c>
      <c r="I376" s="4" t="s">
        <v>5580</v>
      </c>
      <c r="J376" s="4" t="s">
        <v>5581</v>
      </c>
      <c r="K376" s="4" t="s">
        <v>5599</v>
      </c>
      <c r="L376" s="4" t="s">
        <v>5583</v>
      </c>
      <c r="M376" s="4" t="s">
        <v>778</v>
      </c>
      <c r="N376" s="76" t="s">
        <v>5851</v>
      </c>
      <c r="O376" s="4"/>
      <c r="P376" s="4" t="s">
        <v>5852</v>
      </c>
      <c r="Q376" t="s">
        <v>782</v>
      </c>
      <c r="R376" s="4">
        <v>0</v>
      </c>
    </row>
    <row r="377" spans="1:18" x14ac:dyDescent="0.25">
      <c r="A377"/>
      <c r="B377" t="s">
        <v>5564</v>
      </c>
      <c r="C377" t="s">
        <v>6217</v>
      </c>
      <c r="D377">
        <v>238</v>
      </c>
      <c r="E377"/>
      <c r="F377" t="s">
        <v>1072</v>
      </c>
      <c r="G377" s="2" t="s">
        <v>286</v>
      </c>
      <c r="H377" s="2" t="s">
        <v>5579</v>
      </c>
      <c r="I377" s="4" t="s">
        <v>5580</v>
      </c>
      <c r="J377" s="4" t="s">
        <v>5581</v>
      </c>
      <c r="K377" s="4" t="s">
        <v>5599</v>
      </c>
      <c r="L377" s="4" t="s">
        <v>5583</v>
      </c>
      <c r="M377" s="4" t="s">
        <v>778</v>
      </c>
      <c r="N377" s="76" t="s">
        <v>6218</v>
      </c>
      <c r="O377" s="4"/>
      <c r="P377" s="4" t="s">
        <v>5854</v>
      </c>
      <c r="Q377" t="s">
        <v>782</v>
      </c>
      <c r="R377" s="4">
        <v>0</v>
      </c>
    </row>
    <row r="378" spans="1:18" x14ac:dyDescent="0.25">
      <c r="A378"/>
      <c r="B378" t="s">
        <v>5564</v>
      </c>
      <c r="C378" t="s">
        <v>6219</v>
      </c>
      <c r="D378">
        <v>245</v>
      </c>
      <c r="E378"/>
      <c r="F378" t="s">
        <v>5715</v>
      </c>
      <c r="G378" s="2" t="s">
        <v>259</v>
      </c>
      <c r="H378" t="s">
        <v>5579</v>
      </c>
      <c r="I378" s="4" t="s">
        <v>5580</v>
      </c>
      <c r="J378" s="4" t="s">
        <v>5581</v>
      </c>
      <c r="K378" s="4" t="s">
        <v>5599</v>
      </c>
      <c r="L378" s="4" t="s">
        <v>5583</v>
      </c>
      <c r="M378" s="4" t="s">
        <v>778</v>
      </c>
      <c r="N378" s="76" t="s">
        <v>6220</v>
      </c>
      <c r="O378" s="1"/>
      <c r="P378" t="s">
        <v>5856</v>
      </c>
      <c r="Q378" t="s">
        <v>782</v>
      </c>
      <c r="R378">
        <v>0</v>
      </c>
    </row>
    <row r="379" spans="1:18" x14ac:dyDescent="0.25">
      <c r="A379"/>
      <c r="B379" t="s">
        <v>5564</v>
      </c>
      <c r="C379" t="s">
        <v>6221</v>
      </c>
      <c r="D379">
        <v>25</v>
      </c>
      <c r="E379"/>
      <c r="F379" t="s">
        <v>5625</v>
      </c>
      <c r="G379" s="2" t="s">
        <v>255</v>
      </c>
      <c r="H379" t="s">
        <v>5579</v>
      </c>
      <c r="I379" s="4" t="s">
        <v>5580</v>
      </c>
      <c r="J379" s="4" t="s">
        <v>5581</v>
      </c>
      <c r="K379" s="4" t="s">
        <v>5591</v>
      </c>
      <c r="L379" s="4" t="s">
        <v>5591</v>
      </c>
      <c r="M379" s="4" t="s">
        <v>778</v>
      </c>
      <c r="N379" s="76" t="s">
        <v>799</v>
      </c>
      <c r="O379" s="1"/>
      <c r="P379" t="s">
        <v>5790</v>
      </c>
      <c r="Q379" t="s">
        <v>782</v>
      </c>
      <c r="R379">
        <v>0</v>
      </c>
    </row>
    <row r="380" spans="1:18" x14ac:dyDescent="0.25">
      <c r="A380"/>
      <c r="B380" t="s">
        <v>5564</v>
      </c>
      <c r="C380" t="s">
        <v>6222</v>
      </c>
      <c r="D380">
        <v>252</v>
      </c>
      <c r="E380"/>
      <c r="F380" t="s">
        <v>5715</v>
      </c>
      <c r="G380" s="2" t="s">
        <v>286</v>
      </c>
      <c r="H380" t="s">
        <v>5579</v>
      </c>
      <c r="I380" s="4" t="s">
        <v>5580</v>
      </c>
      <c r="J380" s="4" t="s">
        <v>5581</v>
      </c>
      <c r="K380" s="4" t="s">
        <v>5599</v>
      </c>
      <c r="L380" s="4" t="s">
        <v>5583</v>
      </c>
      <c r="M380" s="4" t="s">
        <v>778</v>
      </c>
      <c r="N380" s="76" t="s">
        <v>6223</v>
      </c>
      <c r="O380" s="1"/>
      <c r="P380" t="s">
        <v>5858</v>
      </c>
      <c r="Q380" t="s">
        <v>782</v>
      </c>
      <c r="R380">
        <v>0</v>
      </c>
    </row>
    <row r="381" spans="1:18" x14ac:dyDescent="0.25">
      <c r="A381"/>
      <c r="B381" t="s">
        <v>5564</v>
      </c>
      <c r="C381" t="s">
        <v>6224</v>
      </c>
      <c r="D381">
        <v>259</v>
      </c>
      <c r="E381"/>
      <c r="F381" t="s">
        <v>5722</v>
      </c>
      <c r="G381" s="2" t="s">
        <v>321</v>
      </c>
      <c r="H381" t="s">
        <v>5579</v>
      </c>
      <c r="I381" s="4" t="s">
        <v>5580</v>
      </c>
      <c r="J381" s="4" t="s">
        <v>5581</v>
      </c>
      <c r="K381" s="4" t="s">
        <v>5599</v>
      </c>
      <c r="L381" s="4" t="s">
        <v>5583</v>
      </c>
      <c r="M381" s="4" t="s">
        <v>778</v>
      </c>
      <c r="N381" s="76" t="s">
        <v>6225</v>
      </c>
      <c r="O381" s="1"/>
      <c r="P381" t="s">
        <v>5860</v>
      </c>
      <c r="Q381" t="s">
        <v>782</v>
      </c>
      <c r="R381">
        <v>0</v>
      </c>
    </row>
    <row r="382" spans="1:18" x14ac:dyDescent="0.25">
      <c r="A382"/>
      <c r="B382" t="s">
        <v>5564</v>
      </c>
      <c r="C382" t="s">
        <v>6226</v>
      </c>
      <c r="D382">
        <v>266</v>
      </c>
      <c r="E382"/>
      <c r="F382" t="s">
        <v>1645</v>
      </c>
      <c r="G382" s="2" t="s">
        <v>321</v>
      </c>
      <c r="H382" t="s">
        <v>5579</v>
      </c>
      <c r="I382" s="4" t="s">
        <v>5580</v>
      </c>
      <c r="J382" s="4" t="s">
        <v>5581</v>
      </c>
      <c r="K382" s="4" t="s">
        <v>5599</v>
      </c>
      <c r="L382" s="4" t="s">
        <v>5583</v>
      </c>
      <c r="M382" s="4" t="s">
        <v>778</v>
      </c>
      <c r="N382" s="76" t="s">
        <v>6227</v>
      </c>
      <c r="O382" s="1"/>
      <c r="P382" t="s">
        <v>5862</v>
      </c>
      <c r="Q382" t="s">
        <v>782</v>
      </c>
      <c r="R382">
        <v>0</v>
      </c>
    </row>
    <row r="383" spans="1:18" x14ac:dyDescent="0.25">
      <c r="A383"/>
      <c r="B383" t="s">
        <v>5564</v>
      </c>
      <c r="C383" t="s">
        <v>6228</v>
      </c>
      <c r="D383">
        <v>273</v>
      </c>
      <c r="E383"/>
      <c r="F383" t="s">
        <v>1649</v>
      </c>
      <c r="G383" s="2" t="s">
        <v>321</v>
      </c>
      <c r="H383" t="s">
        <v>5579</v>
      </c>
      <c r="I383" s="4" t="s">
        <v>5580</v>
      </c>
      <c r="J383" s="4" t="s">
        <v>5581</v>
      </c>
      <c r="K383" s="4" t="s">
        <v>5599</v>
      </c>
      <c r="L383" s="4" t="s">
        <v>5583</v>
      </c>
      <c r="M383" s="4" t="s">
        <v>778</v>
      </c>
      <c r="N383" s="76" t="s">
        <v>6229</v>
      </c>
      <c r="O383" s="1"/>
      <c r="P383" t="s">
        <v>5864</v>
      </c>
      <c r="Q383" t="s">
        <v>782</v>
      </c>
      <c r="R383">
        <v>0</v>
      </c>
    </row>
    <row r="384" spans="1:18" x14ac:dyDescent="0.25">
      <c r="A384"/>
      <c r="B384" t="s">
        <v>5564</v>
      </c>
      <c r="C384" t="s">
        <v>6230</v>
      </c>
      <c r="D384">
        <v>280</v>
      </c>
      <c r="E384"/>
      <c r="F384" t="s">
        <v>1108</v>
      </c>
      <c r="G384" s="2" t="s">
        <v>321</v>
      </c>
      <c r="H384" t="s">
        <v>5579</v>
      </c>
      <c r="I384" s="4" t="s">
        <v>5580</v>
      </c>
      <c r="J384" s="4" t="s">
        <v>5581</v>
      </c>
      <c r="K384" s="4" t="s">
        <v>5599</v>
      </c>
      <c r="L384" s="4" t="s">
        <v>5583</v>
      </c>
      <c r="M384" s="4" t="s">
        <v>778</v>
      </c>
      <c r="N384" s="76" t="s">
        <v>6231</v>
      </c>
      <c r="O384" s="1"/>
      <c r="P384" t="s">
        <v>5866</v>
      </c>
      <c r="Q384" t="s">
        <v>782</v>
      </c>
      <c r="R384">
        <v>0</v>
      </c>
    </row>
    <row r="385" spans="1:18" x14ac:dyDescent="0.25">
      <c r="A385"/>
      <c r="B385" t="s">
        <v>5564</v>
      </c>
      <c r="C385" t="s">
        <v>6232</v>
      </c>
      <c r="D385">
        <v>287</v>
      </c>
      <c r="E385"/>
      <c r="F385" t="s">
        <v>1108</v>
      </c>
      <c r="G385" s="2" t="s">
        <v>398</v>
      </c>
      <c r="H385" t="s">
        <v>5579</v>
      </c>
      <c r="I385" s="4" t="s">
        <v>5580</v>
      </c>
      <c r="J385" s="4" t="s">
        <v>5581</v>
      </c>
      <c r="K385" s="4" t="s">
        <v>5582</v>
      </c>
      <c r="L385" s="4" t="s">
        <v>5583</v>
      </c>
      <c r="M385" s="4" t="s">
        <v>778</v>
      </c>
      <c r="N385" s="76" t="s">
        <v>6233</v>
      </c>
      <c r="O385" s="1"/>
      <c r="P385" t="s">
        <v>5868</v>
      </c>
      <c r="Q385" t="s">
        <v>782</v>
      </c>
      <c r="R385">
        <v>0</v>
      </c>
    </row>
    <row r="386" spans="1:18" x14ac:dyDescent="0.25">
      <c r="A386"/>
      <c r="B386" t="s">
        <v>5564</v>
      </c>
      <c r="C386" t="s">
        <v>6234</v>
      </c>
      <c r="D386">
        <v>294</v>
      </c>
      <c r="E386"/>
      <c r="F386" t="s">
        <v>1137</v>
      </c>
      <c r="G386" s="2" t="s">
        <v>286</v>
      </c>
      <c r="H386" t="s">
        <v>5579</v>
      </c>
      <c r="I386" s="4" t="s">
        <v>5580</v>
      </c>
      <c r="J386" s="4" t="s">
        <v>5581</v>
      </c>
      <c r="K386" s="4" t="s">
        <v>5599</v>
      </c>
      <c r="L386" s="4" t="s">
        <v>5583</v>
      </c>
      <c r="M386" s="4" t="s">
        <v>778</v>
      </c>
      <c r="N386" s="76" t="s">
        <v>6235</v>
      </c>
      <c r="O386" s="1"/>
      <c r="P386" t="s">
        <v>5870</v>
      </c>
      <c r="Q386" t="s">
        <v>782</v>
      </c>
      <c r="R386">
        <v>0</v>
      </c>
    </row>
    <row r="387" spans="1:18" x14ac:dyDescent="0.25">
      <c r="A387"/>
      <c r="B387" t="s">
        <v>5564</v>
      </c>
      <c r="C387" t="s">
        <v>6236</v>
      </c>
      <c r="D387">
        <v>301</v>
      </c>
      <c r="E387"/>
      <c r="F387" t="s">
        <v>1151</v>
      </c>
      <c r="G387" s="2" t="s">
        <v>321</v>
      </c>
      <c r="H387" t="s">
        <v>5579</v>
      </c>
      <c r="I387" s="4" t="s">
        <v>5580</v>
      </c>
      <c r="J387" s="4" t="s">
        <v>5581</v>
      </c>
      <c r="K387" s="4" t="s">
        <v>5599</v>
      </c>
      <c r="L387" s="4" t="s">
        <v>5583</v>
      </c>
      <c r="M387" s="4" t="s">
        <v>778</v>
      </c>
      <c r="N387" s="76" t="s">
        <v>6237</v>
      </c>
      <c r="O387" s="1"/>
      <c r="P387" t="s">
        <v>5872</v>
      </c>
      <c r="Q387" t="s">
        <v>782</v>
      </c>
      <c r="R387">
        <v>0</v>
      </c>
    </row>
    <row r="388" spans="1:18" x14ac:dyDescent="0.25">
      <c r="A388"/>
      <c r="B388" t="s">
        <v>5564</v>
      </c>
      <c r="C388" t="s">
        <v>6238</v>
      </c>
      <c r="D388">
        <v>308</v>
      </c>
      <c r="E388"/>
      <c r="F388" t="s">
        <v>1151</v>
      </c>
      <c r="G388" s="2" t="s">
        <v>398</v>
      </c>
      <c r="H388" t="s">
        <v>5579</v>
      </c>
      <c r="I388" s="4" t="s">
        <v>5580</v>
      </c>
      <c r="J388" s="4" t="s">
        <v>5581</v>
      </c>
      <c r="K388" s="4" t="s">
        <v>5582</v>
      </c>
      <c r="L388" s="4" t="s">
        <v>5583</v>
      </c>
      <c r="M388" s="4" t="s">
        <v>778</v>
      </c>
      <c r="N388" s="76" t="s">
        <v>6239</v>
      </c>
      <c r="O388" s="1"/>
      <c r="P388" t="s">
        <v>5874</v>
      </c>
      <c r="Q388" t="s">
        <v>782</v>
      </c>
      <c r="R388">
        <v>0</v>
      </c>
    </row>
    <row r="389" spans="1:18" x14ac:dyDescent="0.25">
      <c r="A389"/>
      <c r="B389" t="s">
        <v>5564</v>
      </c>
      <c r="C389" t="s">
        <v>6240</v>
      </c>
      <c r="D389">
        <v>315</v>
      </c>
      <c r="E389"/>
      <c r="F389" t="s">
        <v>1179</v>
      </c>
      <c r="G389" s="2" t="s">
        <v>398</v>
      </c>
      <c r="H389" t="s">
        <v>5579</v>
      </c>
      <c r="I389" s="4" t="s">
        <v>5580</v>
      </c>
      <c r="J389" s="4" t="s">
        <v>5581</v>
      </c>
      <c r="K389" s="4" t="s">
        <v>5582</v>
      </c>
      <c r="L389" s="4" t="s">
        <v>5583</v>
      </c>
      <c r="M389" s="4" t="s">
        <v>778</v>
      </c>
      <c r="N389" s="76" t="s">
        <v>6241</v>
      </c>
      <c r="O389" s="1"/>
      <c r="P389" t="s">
        <v>5876</v>
      </c>
      <c r="Q389" t="s">
        <v>782</v>
      </c>
      <c r="R389">
        <v>0</v>
      </c>
    </row>
    <row r="390" spans="1:18" x14ac:dyDescent="0.25">
      <c r="A390"/>
      <c r="B390" t="s">
        <v>5564</v>
      </c>
      <c r="C390" t="s">
        <v>6242</v>
      </c>
      <c r="D390">
        <v>322</v>
      </c>
      <c r="E390"/>
      <c r="F390" t="s">
        <v>1197</v>
      </c>
      <c r="G390" s="2" t="s">
        <v>321</v>
      </c>
      <c r="H390" t="s">
        <v>5579</v>
      </c>
      <c r="I390" s="4" t="s">
        <v>5580</v>
      </c>
      <c r="J390" s="4" t="s">
        <v>5581</v>
      </c>
      <c r="K390" s="4" t="s">
        <v>5599</v>
      </c>
      <c r="L390" s="4" t="s">
        <v>5583</v>
      </c>
      <c r="M390" s="4" t="s">
        <v>778</v>
      </c>
      <c r="N390" s="76" t="s">
        <v>6243</v>
      </c>
      <c r="O390" s="1"/>
      <c r="P390" t="s">
        <v>5878</v>
      </c>
      <c r="Q390" t="s">
        <v>782</v>
      </c>
      <c r="R390">
        <v>0</v>
      </c>
    </row>
    <row r="391" spans="1:18" x14ac:dyDescent="0.25">
      <c r="A391"/>
      <c r="B391" t="s">
        <v>5564</v>
      </c>
      <c r="C391" t="s">
        <v>6244</v>
      </c>
      <c r="D391">
        <v>329</v>
      </c>
      <c r="E391"/>
      <c r="F391" t="s">
        <v>1210</v>
      </c>
      <c r="G391" s="2" t="s">
        <v>321</v>
      </c>
      <c r="H391" t="s">
        <v>5579</v>
      </c>
      <c r="I391" s="4" t="s">
        <v>5580</v>
      </c>
      <c r="J391" s="4" t="s">
        <v>5581</v>
      </c>
      <c r="K391" s="4" t="s">
        <v>5599</v>
      </c>
      <c r="L391" s="4" t="s">
        <v>5583</v>
      </c>
      <c r="M391" s="4" t="s">
        <v>778</v>
      </c>
      <c r="N391" s="76" t="s">
        <v>6245</v>
      </c>
      <c r="O391" s="1"/>
      <c r="P391" t="s">
        <v>5880</v>
      </c>
      <c r="Q391" t="s">
        <v>782</v>
      </c>
      <c r="R391">
        <v>0</v>
      </c>
    </row>
    <row r="392" spans="1:18" x14ac:dyDescent="0.25">
      <c r="A392"/>
      <c r="B392" t="s">
        <v>5564</v>
      </c>
      <c r="C392" t="s">
        <v>6246</v>
      </c>
      <c r="D392">
        <v>336</v>
      </c>
      <c r="E392"/>
      <c r="F392" t="s">
        <v>1210</v>
      </c>
      <c r="G392" s="2" t="s">
        <v>398</v>
      </c>
      <c r="H392" t="s">
        <v>5579</v>
      </c>
      <c r="I392" s="4" t="s">
        <v>5580</v>
      </c>
      <c r="J392" s="4" t="s">
        <v>5581</v>
      </c>
      <c r="K392" s="4" t="s">
        <v>5582</v>
      </c>
      <c r="L392" s="4" t="s">
        <v>5583</v>
      </c>
      <c r="M392" s="4" t="s">
        <v>778</v>
      </c>
      <c r="N392" s="76" t="s">
        <v>6247</v>
      </c>
      <c r="O392" s="1"/>
      <c r="P392" t="s">
        <v>5882</v>
      </c>
      <c r="Q392" t="s">
        <v>782</v>
      </c>
      <c r="R392">
        <v>0</v>
      </c>
    </row>
    <row r="393" spans="1:18" x14ac:dyDescent="0.25">
      <c r="A393"/>
      <c r="B393" t="s">
        <v>5564</v>
      </c>
      <c r="C393" t="s">
        <v>6248</v>
      </c>
      <c r="D393">
        <v>343</v>
      </c>
      <c r="E393"/>
      <c r="F393" t="s">
        <v>1237</v>
      </c>
      <c r="G393" s="2" t="s">
        <v>398</v>
      </c>
      <c r="H393" t="s">
        <v>5579</v>
      </c>
      <c r="I393" s="4" t="s">
        <v>5580</v>
      </c>
      <c r="J393" s="4" t="s">
        <v>5581</v>
      </c>
      <c r="K393" s="4" t="s">
        <v>5582</v>
      </c>
      <c r="L393" s="4" t="s">
        <v>5583</v>
      </c>
      <c r="M393" s="4" t="s">
        <v>778</v>
      </c>
      <c r="N393" s="76" t="s">
        <v>6249</v>
      </c>
      <c r="O393" s="1"/>
      <c r="P393" t="s">
        <v>5884</v>
      </c>
      <c r="Q393" t="s">
        <v>782</v>
      </c>
      <c r="R393">
        <v>0</v>
      </c>
    </row>
    <row r="394" spans="1:18" x14ac:dyDescent="0.25">
      <c r="A394"/>
      <c r="B394" t="s">
        <v>5564</v>
      </c>
      <c r="C394" t="s">
        <v>6250</v>
      </c>
      <c r="D394">
        <v>350</v>
      </c>
      <c r="E394"/>
      <c r="F394" t="s">
        <v>732</v>
      </c>
      <c r="G394" s="2" t="s">
        <v>735</v>
      </c>
      <c r="H394" t="s">
        <v>5579</v>
      </c>
      <c r="I394" s="4" t="s">
        <v>5580</v>
      </c>
      <c r="J394" s="4" t="s">
        <v>5581</v>
      </c>
      <c r="K394" s="4" t="s">
        <v>5582</v>
      </c>
      <c r="L394" s="4" t="s">
        <v>5583</v>
      </c>
      <c r="M394" s="4" t="s">
        <v>778</v>
      </c>
      <c r="N394" s="76" t="s">
        <v>6251</v>
      </c>
      <c r="O394" s="1"/>
      <c r="P394" t="s">
        <v>5886</v>
      </c>
      <c r="Q394" t="s">
        <v>782</v>
      </c>
      <c r="R394">
        <v>0</v>
      </c>
    </row>
    <row r="395" spans="1:18" x14ac:dyDescent="0.25">
      <c r="A395"/>
      <c r="B395" t="s">
        <v>5564</v>
      </c>
      <c r="C395" t="s">
        <v>6252</v>
      </c>
      <c r="D395">
        <v>357</v>
      </c>
      <c r="E395"/>
      <c r="F395" t="s">
        <v>1268</v>
      </c>
      <c r="G395" s="2" t="s">
        <v>398</v>
      </c>
      <c r="H395" t="s">
        <v>5579</v>
      </c>
      <c r="I395" s="4" t="s">
        <v>5580</v>
      </c>
      <c r="J395" s="4" t="s">
        <v>5581</v>
      </c>
      <c r="K395" s="4" t="s">
        <v>5582</v>
      </c>
      <c r="L395" s="4" t="s">
        <v>5583</v>
      </c>
      <c r="M395" s="4" t="s">
        <v>778</v>
      </c>
      <c r="N395" s="76" t="s">
        <v>6253</v>
      </c>
      <c r="O395" s="1"/>
      <c r="P395" t="s">
        <v>5888</v>
      </c>
      <c r="Q395" t="s">
        <v>782</v>
      </c>
      <c r="R395">
        <v>0</v>
      </c>
    </row>
    <row r="396" spans="1:18" x14ac:dyDescent="0.25">
      <c r="A396"/>
      <c r="B396" t="s">
        <v>5564</v>
      </c>
      <c r="C396" t="s">
        <v>6254</v>
      </c>
      <c r="D396">
        <v>36</v>
      </c>
      <c r="E396"/>
      <c r="F396" t="s">
        <v>849</v>
      </c>
      <c r="G396" s="2" t="s">
        <v>255</v>
      </c>
      <c r="H396" t="s">
        <v>5579</v>
      </c>
      <c r="I396" s="4" t="s">
        <v>5580</v>
      </c>
      <c r="J396" s="4" t="s">
        <v>5581</v>
      </c>
      <c r="K396" s="4" t="s">
        <v>5591</v>
      </c>
      <c r="L396" s="4" t="s">
        <v>5591</v>
      </c>
      <c r="M396" s="4" t="s">
        <v>778</v>
      </c>
      <c r="N396" s="76" t="s">
        <v>799</v>
      </c>
      <c r="O396" s="1"/>
      <c r="P396" t="s">
        <v>5792</v>
      </c>
      <c r="Q396" t="s">
        <v>782</v>
      </c>
      <c r="R396">
        <v>0</v>
      </c>
    </row>
    <row r="397" spans="1:18" x14ac:dyDescent="0.25">
      <c r="A397"/>
      <c r="B397" t="s">
        <v>5564</v>
      </c>
      <c r="C397" t="s">
        <v>6255</v>
      </c>
      <c r="D397">
        <v>364</v>
      </c>
      <c r="E397"/>
      <c r="F397" t="s">
        <v>1704</v>
      </c>
      <c r="G397" s="2" t="s">
        <v>398</v>
      </c>
      <c r="H397" t="s">
        <v>5579</v>
      </c>
      <c r="I397" s="4" t="s">
        <v>5580</v>
      </c>
      <c r="J397" s="4" t="s">
        <v>5581</v>
      </c>
      <c r="K397" s="4" t="s">
        <v>5582</v>
      </c>
      <c r="L397" s="4" t="s">
        <v>5583</v>
      </c>
      <c r="M397" s="4" t="s">
        <v>778</v>
      </c>
      <c r="N397" s="76" t="s">
        <v>6256</v>
      </c>
      <c r="O397" s="14"/>
      <c r="P397" t="s">
        <v>5584</v>
      </c>
      <c r="Q397" t="s">
        <v>782</v>
      </c>
      <c r="R397">
        <v>0</v>
      </c>
    </row>
    <row r="398" spans="1:18" x14ac:dyDescent="0.25">
      <c r="A398"/>
      <c r="B398" t="s">
        <v>5564</v>
      </c>
      <c r="C398" t="s">
        <v>6257</v>
      </c>
      <c r="D398">
        <v>371</v>
      </c>
      <c r="E398"/>
      <c r="F398" t="s">
        <v>741</v>
      </c>
      <c r="G398" s="2" t="s">
        <v>735</v>
      </c>
      <c r="H398" t="s">
        <v>5579</v>
      </c>
      <c r="I398" s="4" t="s">
        <v>5580</v>
      </c>
      <c r="J398" s="4" t="s">
        <v>5581</v>
      </c>
      <c r="K398" s="4" t="s">
        <v>5582</v>
      </c>
      <c r="L398" s="4" t="s">
        <v>5583</v>
      </c>
      <c r="M398" s="4" t="s">
        <v>778</v>
      </c>
      <c r="N398" s="76" t="s">
        <v>799</v>
      </c>
      <c r="O398" s="14"/>
      <c r="P398" t="s">
        <v>5586</v>
      </c>
      <c r="Q398" t="s">
        <v>782</v>
      </c>
      <c r="R398">
        <v>0</v>
      </c>
    </row>
    <row r="399" spans="1:18" x14ac:dyDescent="0.25">
      <c r="A399"/>
      <c r="B399" t="s">
        <v>5564</v>
      </c>
      <c r="C399" t="s">
        <v>6258</v>
      </c>
      <c r="D399">
        <v>378</v>
      </c>
      <c r="E399"/>
      <c r="F399" t="s">
        <v>746</v>
      </c>
      <c r="G399" s="2" t="s">
        <v>748</v>
      </c>
      <c r="H399" t="s">
        <v>5579</v>
      </c>
      <c r="I399" s="4" t="s">
        <v>5580</v>
      </c>
      <c r="J399" s="4" t="s">
        <v>5581</v>
      </c>
      <c r="K399" s="4" t="s">
        <v>5582</v>
      </c>
      <c r="L399" s="4" t="s">
        <v>5583</v>
      </c>
      <c r="M399" s="4" t="s">
        <v>778</v>
      </c>
      <c r="N399" s="76" t="s">
        <v>6259</v>
      </c>
      <c r="O399" s="14"/>
      <c r="P399" t="s">
        <v>5588</v>
      </c>
      <c r="Q399" t="s">
        <v>782</v>
      </c>
      <c r="R399">
        <v>0</v>
      </c>
    </row>
    <row r="400" spans="1:18" x14ac:dyDescent="0.25">
      <c r="A400"/>
      <c r="B400" t="s">
        <v>5564</v>
      </c>
      <c r="C400" t="s">
        <v>6260</v>
      </c>
      <c r="D400">
        <v>380</v>
      </c>
      <c r="E400"/>
      <c r="F400" t="s">
        <v>2012</v>
      </c>
      <c r="G400" s="2" t="s">
        <v>2012</v>
      </c>
      <c r="H400" t="s">
        <v>6261</v>
      </c>
      <c r="I400" s="4" t="s">
        <v>2013</v>
      </c>
      <c r="J400" s="4" t="s">
        <v>2383</v>
      </c>
      <c r="K400" s="4" t="s">
        <v>2013</v>
      </c>
      <c r="L400" s="4" t="s">
        <v>2013</v>
      </c>
      <c r="M400" s="4" t="s">
        <v>778</v>
      </c>
      <c r="N400" s="76" t="s">
        <v>799</v>
      </c>
      <c r="O400" s="14"/>
      <c r="P400" t="s">
        <v>6262</v>
      </c>
      <c r="Q400" t="s">
        <v>6263</v>
      </c>
      <c r="R400">
        <v>126</v>
      </c>
    </row>
    <row r="401" spans="1:18" x14ac:dyDescent="0.25">
      <c r="A401"/>
      <c r="B401" t="s">
        <v>5564</v>
      </c>
      <c r="C401" t="s">
        <v>6264</v>
      </c>
      <c r="D401">
        <v>385</v>
      </c>
      <c r="E401"/>
      <c r="F401" t="s">
        <v>5590</v>
      </c>
      <c r="G401" s="2" t="s">
        <v>255</v>
      </c>
      <c r="H401" t="s">
        <v>5579</v>
      </c>
      <c r="I401" s="4" t="s">
        <v>5580</v>
      </c>
      <c r="J401" s="4" t="s">
        <v>5581</v>
      </c>
      <c r="K401" s="4" t="s">
        <v>5591</v>
      </c>
      <c r="L401" s="4" t="s">
        <v>5591</v>
      </c>
      <c r="M401" s="4" t="s">
        <v>778</v>
      </c>
      <c r="N401" s="76" t="s">
        <v>6265</v>
      </c>
      <c r="O401" s="14"/>
      <c r="P401" t="s">
        <v>5592</v>
      </c>
      <c r="Q401" t="s">
        <v>782</v>
      </c>
      <c r="R401">
        <v>0</v>
      </c>
    </row>
    <row r="402" spans="1:18" x14ac:dyDescent="0.25">
      <c r="A402"/>
      <c r="B402" t="s">
        <v>5564</v>
      </c>
      <c r="C402" t="s">
        <v>6266</v>
      </c>
      <c r="D402">
        <v>391</v>
      </c>
      <c r="E402"/>
      <c r="F402" t="s">
        <v>5594</v>
      </c>
      <c r="G402" s="2" t="s">
        <v>255</v>
      </c>
      <c r="H402" t="s">
        <v>5579</v>
      </c>
      <c r="I402" s="4" t="s">
        <v>5580</v>
      </c>
      <c r="J402" s="4" t="s">
        <v>5581</v>
      </c>
      <c r="K402" s="4" t="s">
        <v>5591</v>
      </c>
      <c r="L402" s="4" t="s">
        <v>5591</v>
      </c>
      <c r="M402" s="4" t="s">
        <v>778</v>
      </c>
      <c r="N402" s="76" t="s">
        <v>6267</v>
      </c>
      <c r="O402" s="14"/>
      <c r="P402" t="s">
        <v>5595</v>
      </c>
      <c r="Q402" t="s">
        <v>782</v>
      </c>
      <c r="R402">
        <v>0</v>
      </c>
    </row>
    <row r="403" spans="1:18" x14ac:dyDescent="0.25">
      <c r="A403"/>
      <c r="B403" t="s">
        <v>5564</v>
      </c>
      <c r="C403" t="s">
        <v>6268</v>
      </c>
      <c r="D403">
        <v>398</v>
      </c>
      <c r="E403"/>
      <c r="F403" t="s">
        <v>1338</v>
      </c>
      <c r="G403" s="2" t="s">
        <v>255</v>
      </c>
      <c r="H403" t="s">
        <v>5579</v>
      </c>
      <c r="I403" s="4" t="s">
        <v>5580</v>
      </c>
      <c r="J403" s="4" t="s">
        <v>5581</v>
      </c>
      <c r="K403" s="4" t="s">
        <v>5591</v>
      </c>
      <c r="L403" s="4" t="s">
        <v>5591</v>
      </c>
      <c r="M403" s="4" t="s">
        <v>778</v>
      </c>
      <c r="N403" s="76" t="s">
        <v>799</v>
      </c>
      <c r="O403" s="14"/>
      <c r="P403" t="s">
        <v>5597</v>
      </c>
      <c r="Q403" t="s">
        <v>782</v>
      </c>
      <c r="R403">
        <v>0</v>
      </c>
    </row>
    <row r="404" spans="1:18" x14ac:dyDescent="0.25">
      <c r="A404"/>
      <c r="B404" t="s">
        <v>5564</v>
      </c>
      <c r="C404" t="s">
        <v>6269</v>
      </c>
      <c r="D404">
        <v>405</v>
      </c>
      <c r="E404"/>
      <c r="F404" t="s">
        <v>849</v>
      </c>
      <c r="G404" s="2" t="s">
        <v>259</v>
      </c>
      <c r="H404" t="s">
        <v>5579</v>
      </c>
      <c r="I404" s="4" t="s">
        <v>5580</v>
      </c>
      <c r="J404" s="4" t="s">
        <v>5581</v>
      </c>
      <c r="K404" s="4" t="s">
        <v>5599</v>
      </c>
      <c r="L404" s="4" t="s">
        <v>5583</v>
      </c>
      <c r="M404" s="4" t="s">
        <v>778</v>
      </c>
      <c r="N404" s="76" t="s">
        <v>799</v>
      </c>
      <c r="O404" s="14"/>
      <c r="P404" t="s">
        <v>5600</v>
      </c>
      <c r="Q404" t="s">
        <v>782</v>
      </c>
      <c r="R404">
        <v>0</v>
      </c>
    </row>
    <row r="405" spans="1:18" x14ac:dyDescent="0.25">
      <c r="A405"/>
      <c r="B405" t="s">
        <v>5564</v>
      </c>
      <c r="C405" t="s">
        <v>6270</v>
      </c>
      <c r="D405">
        <v>412</v>
      </c>
      <c r="E405"/>
      <c r="F405" t="s">
        <v>1338</v>
      </c>
      <c r="G405" s="2" t="s">
        <v>259</v>
      </c>
      <c r="H405" t="s">
        <v>5579</v>
      </c>
      <c r="I405" s="4" t="s">
        <v>5580</v>
      </c>
      <c r="J405" s="4" t="s">
        <v>5581</v>
      </c>
      <c r="K405" s="4" t="s">
        <v>5599</v>
      </c>
      <c r="L405" s="4" t="s">
        <v>5583</v>
      </c>
      <c r="M405" s="4" t="s">
        <v>778</v>
      </c>
      <c r="N405" s="76" t="s">
        <v>799</v>
      </c>
      <c r="O405" s="14"/>
      <c r="P405" t="s">
        <v>5602</v>
      </c>
      <c r="Q405" t="s">
        <v>782</v>
      </c>
      <c r="R405">
        <v>0</v>
      </c>
    </row>
    <row r="406" spans="1:18" x14ac:dyDescent="0.25">
      <c r="A406"/>
      <c r="B406" t="s">
        <v>5564</v>
      </c>
      <c r="C406" t="s">
        <v>6271</v>
      </c>
      <c r="D406">
        <v>418</v>
      </c>
      <c r="E406"/>
      <c r="F406" t="s">
        <v>898</v>
      </c>
      <c r="G406" s="2" t="s">
        <v>259</v>
      </c>
      <c r="H406" t="s">
        <v>5579</v>
      </c>
      <c r="I406" s="4" t="s">
        <v>5580</v>
      </c>
      <c r="J406" s="4" t="s">
        <v>5581</v>
      </c>
      <c r="K406" s="4" t="s">
        <v>5599</v>
      </c>
      <c r="L406" s="4" t="s">
        <v>5583</v>
      </c>
      <c r="M406" s="4" t="s">
        <v>778</v>
      </c>
      <c r="N406" s="76" t="s">
        <v>799</v>
      </c>
      <c r="O406" s="14"/>
      <c r="P406" t="s">
        <v>5604</v>
      </c>
      <c r="Q406" t="s">
        <v>782</v>
      </c>
      <c r="R406">
        <v>0</v>
      </c>
    </row>
    <row r="407" spans="1:18" x14ac:dyDescent="0.25">
      <c r="A407"/>
      <c r="B407" t="s">
        <v>5564</v>
      </c>
      <c r="C407" t="s">
        <v>6272</v>
      </c>
      <c r="D407">
        <v>419</v>
      </c>
      <c r="E407"/>
      <c r="F407" t="s">
        <v>828</v>
      </c>
      <c r="G407" s="2" t="s">
        <v>259</v>
      </c>
      <c r="H407" t="s">
        <v>5579</v>
      </c>
      <c r="I407" s="4" t="s">
        <v>5580</v>
      </c>
      <c r="J407" s="4" t="s">
        <v>5581</v>
      </c>
      <c r="K407" s="4" t="s">
        <v>5599</v>
      </c>
      <c r="L407" s="4" t="s">
        <v>5583</v>
      </c>
      <c r="M407" s="4" t="s">
        <v>778</v>
      </c>
      <c r="N407" s="76" t="s">
        <v>6273</v>
      </c>
      <c r="O407" s="14"/>
      <c r="P407" t="s">
        <v>6274</v>
      </c>
      <c r="Q407" t="s">
        <v>782</v>
      </c>
      <c r="R407">
        <v>0</v>
      </c>
    </row>
    <row r="408" spans="1:18" x14ac:dyDescent="0.25">
      <c r="A408"/>
      <c r="B408" t="s">
        <v>5564</v>
      </c>
      <c r="C408" t="s">
        <v>6275</v>
      </c>
      <c r="D408">
        <v>420</v>
      </c>
      <c r="E408"/>
      <c r="F408" t="s">
        <v>5615</v>
      </c>
      <c r="G408" s="2" t="s">
        <v>255</v>
      </c>
      <c r="H408" t="s">
        <v>5616</v>
      </c>
      <c r="I408" s="4" t="s">
        <v>5617</v>
      </c>
      <c r="J408" s="4" t="s">
        <v>5618</v>
      </c>
      <c r="K408" s="4" t="s">
        <v>5591</v>
      </c>
      <c r="L408" s="4" t="s">
        <v>5591</v>
      </c>
      <c r="M408" s="4" t="s">
        <v>778</v>
      </c>
      <c r="N408" s="76" t="s">
        <v>5619</v>
      </c>
      <c r="O408" s="14"/>
      <c r="P408" t="s">
        <v>5620</v>
      </c>
      <c r="Q408" t="s">
        <v>6276</v>
      </c>
    </row>
    <row r="409" spans="1:18" x14ac:dyDescent="0.25">
      <c r="A409"/>
      <c r="B409" t="s">
        <v>5564</v>
      </c>
      <c r="C409" t="s">
        <v>6277</v>
      </c>
      <c r="D409">
        <v>422</v>
      </c>
      <c r="E409"/>
      <c r="F409" t="s">
        <v>5622</v>
      </c>
      <c r="G409" s="2" t="s">
        <v>255</v>
      </c>
      <c r="H409" t="s">
        <v>5616</v>
      </c>
      <c r="I409" s="4" t="s">
        <v>5617</v>
      </c>
      <c r="J409" s="4" t="s">
        <v>5618</v>
      </c>
      <c r="K409" s="4" t="s">
        <v>5591</v>
      </c>
      <c r="L409" s="4" t="s">
        <v>5591</v>
      </c>
      <c r="M409" s="4" t="s">
        <v>778</v>
      </c>
      <c r="N409" s="76" t="s">
        <v>6278</v>
      </c>
      <c r="O409" s="14"/>
      <c r="P409" t="s">
        <v>5623</v>
      </c>
      <c r="Q409" t="s">
        <v>6276</v>
      </c>
    </row>
    <row r="410" spans="1:18" x14ac:dyDescent="0.25">
      <c r="A410"/>
      <c r="B410" t="s">
        <v>5564</v>
      </c>
      <c r="C410" t="s">
        <v>6281</v>
      </c>
      <c r="D410">
        <v>425</v>
      </c>
      <c r="E410"/>
      <c r="F410" t="s">
        <v>849</v>
      </c>
      <c r="G410" s="2" t="s">
        <v>255</v>
      </c>
      <c r="H410" t="s">
        <v>5616</v>
      </c>
      <c r="I410" s="4" t="s">
        <v>5617</v>
      </c>
      <c r="J410" s="4" t="s">
        <v>5618</v>
      </c>
      <c r="K410" s="4" t="s">
        <v>5591</v>
      </c>
      <c r="L410" s="4" t="s">
        <v>5591</v>
      </c>
      <c r="M410" s="4" t="s">
        <v>778</v>
      </c>
      <c r="N410" s="76" t="s">
        <v>799</v>
      </c>
      <c r="O410" s="14"/>
      <c r="P410" t="s">
        <v>5628</v>
      </c>
      <c r="Q410" t="s">
        <v>801</v>
      </c>
    </row>
    <row r="411" spans="1:18" x14ac:dyDescent="0.25">
      <c r="A411"/>
      <c r="B411" t="s">
        <v>5564</v>
      </c>
      <c r="C411" t="s">
        <v>6282</v>
      </c>
      <c r="D411">
        <v>426</v>
      </c>
      <c r="E411"/>
      <c r="F411" t="s">
        <v>865</v>
      </c>
      <c r="G411" s="2" t="s">
        <v>259</v>
      </c>
      <c r="H411" t="s">
        <v>5616</v>
      </c>
      <c r="I411" s="4" t="s">
        <v>5617</v>
      </c>
      <c r="J411" s="4" t="s">
        <v>5618</v>
      </c>
      <c r="K411" s="4" t="s">
        <v>5599</v>
      </c>
      <c r="L411" s="4" t="s">
        <v>5630</v>
      </c>
      <c r="M411" s="4" t="s">
        <v>778</v>
      </c>
      <c r="N411" s="76" t="s">
        <v>5631</v>
      </c>
      <c r="O411" s="14"/>
      <c r="P411" t="s">
        <v>5632</v>
      </c>
      <c r="Q411" t="s">
        <v>801</v>
      </c>
    </row>
    <row r="412" spans="1:18" x14ac:dyDescent="0.25">
      <c r="A412"/>
      <c r="B412" t="s">
        <v>5564</v>
      </c>
      <c r="C412" t="s">
        <v>6283</v>
      </c>
      <c r="D412">
        <v>427</v>
      </c>
      <c r="E412"/>
      <c r="F412" t="s">
        <v>1559</v>
      </c>
      <c r="G412" s="2" t="s">
        <v>259</v>
      </c>
      <c r="H412" t="s">
        <v>5616</v>
      </c>
      <c r="I412" s="4" t="s">
        <v>5617</v>
      </c>
      <c r="J412" s="4" t="s">
        <v>5618</v>
      </c>
      <c r="K412" s="4" t="s">
        <v>5599</v>
      </c>
      <c r="L412" s="4" t="s">
        <v>5630</v>
      </c>
      <c r="M412" s="4" t="s">
        <v>778</v>
      </c>
      <c r="N412" s="76" t="s">
        <v>5634</v>
      </c>
      <c r="O412" s="14"/>
      <c r="P412" t="s">
        <v>5635</v>
      </c>
      <c r="Q412" t="s">
        <v>801</v>
      </c>
    </row>
    <row r="413" spans="1:18" x14ac:dyDescent="0.25">
      <c r="A413"/>
      <c r="B413" t="s">
        <v>5564</v>
      </c>
      <c r="C413" t="s">
        <v>6285</v>
      </c>
      <c r="D413">
        <v>429</v>
      </c>
      <c r="E413"/>
      <c r="F413" t="s">
        <v>1565</v>
      </c>
      <c r="G413" s="2" t="s">
        <v>259</v>
      </c>
      <c r="H413" t="s">
        <v>5616</v>
      </c>
      <c r="I413" s="4" t="s">
        <v>5617</v>
      </c>
      <c r="J413" s="4" t="s">
        <v>5618</v>
      </c>
      <c r="K413" s="4" t="s">
        <v>5599</v>
      </c>
      <c r="L413" s="4" t="s">
        <v>5630</v>
      </c>
      <c r="M413" s="4" t="s">
        <v>778</v>
      </c>
      <c r="N413" s="76" t="s">
        <v>5640</v>
      </c>
      <c r="O413" s="14"/>
      <c r="P413" t="s">
        <v>5641</v>
      </c>
      <c r="Q413" t="s">
        <v>801</v>
      </c>
    </row>
    <row r="414" spans="1:18" x14ac:dyDescent="0.25">
      <c r="A414"/>
      <c r="B414" t="s">
        <v>5564</v>
      </c>
      <c r="C414" t="s">
        <v>6286</v>
      </c>
      <c r="D414">
        <v>43</v>
      </c>
      <c r="E414"/>
      <c r="F414" t="s">
        <v>865</v>
      </c>
      <c r="G414" s="2" t="s">
        <v>259</v>
      </c>
      <c r="H414" t="s">
        <v>5579</v>
      </c>
      <c r="I414" s="4" t="s">
        <v>5580</v>
      </c>
      <c r="J414" s="4" t="s">
        <v>5581</v>
      </c>
      <c r="K414" s="4" t="s">
        <v>5599</v>
      </c>
      <c r="L414" s="4" t="s">
        <v>5583</v>
      </c>
      <c r="M414" s="4" t="s">
        <v>778</v>
      </c>
      <c r="N414" s="76" t="s">
        <v>6287</v>
      </c>
      <c r="O414" s="14"/>
      <c r="P414" t="s">
        <v>5794</v>
      </c>
      <c r="Q414" t="s">
        <v>782</v>
      </c>
      <c r="R414">
        <v>0</v>
      </c>
    </row>
    <row r="415" spans="1:18" x14ac:dyDescent="0.25">
      <c r="A415"/>
      <c r="B415" t="s">
        <v>5564</v>
      </c>
      <c r="C415" t="s">
        <v>6288</v>
      </c>
      <c r="D415">
        <v>430</v>
      </c>
      <c r="E415"/>
      <c r="F415" t="s">
        <v>1565</v>
      </c>
      <c r="G415" s="2" t="s">
        <v>286</v>
      </c>
      <c r="H415" t="s">
        <v>5616</v>
      </c>
      <c r="I415" s="4" t="s">
        <v>5617</v>
      </c>
      <c r="J415" s="4" t="s">
        <v>5618</v>
      </c>
      <c r="K415" s="4" t="s">
        <v>5599</v>
      </c>
      <c r="L415" s="4" t="s">
        <v>5630</v>
      </c>
      <c r="M415" s="4" t="s">
        <v>778</v>
      </c>
      <c r="N415" s="76" t="s">
        <v>5643</v>
      </c>
      <c r="O415" s="14"/>
      <c r="P415" t="s">
        <v>5644</v>
      </c>
      <c r="Q415" t="s">
        <v>801</v>
      </c>
    </row>
    <row r="416" spans="1:18" x14ac:dyDescent="0.25">
      <c r="A416"/>
      <c r="B416" t="s">
        <v>5564</v>
      </c>
      <c r="C416" t="s">
        <v>6289</v>
      </c>
      <c r="D416">
        <v>431</v>
      </c>
      <c r="E416"/>
      <c r="F416" t="s">
        <v>1569</v>
      </c>
      <c r="G416" s="2" t="s">
        <v>259</v>
      </c>
      <c r="H416" t="s">
        <v>5616</v>
      </c>
      <c r="I416" s="4" t="s">
        <v>5617</v>
      </c>
      <c r="J416" s="4" t="s">
        <v>5618</v>
      </c>
      <c r="K416" s="4" t="s">
        <v>5599</v>
      </c>
      <c r="L416" s="4" t="s">
        <v>5630</v>
      </c>
      <c r="M416" s="4" t="s">
        <v>778</v>
      </c>
      <c r="N416" s="76" t="s">
        <v>5646</v>
      </c>
      <c r="O416" s="1"/>
      <c r="P416" t="s">
        <v>5647</v>
      </c>
      <c r="Q416" t="s">
        <v>801</v>
      </c>
    </row>
    <row r="417" spans="1:17" x14ac:dyDescent="0.25">
      <c r="A417"/>
      <c r="B417" t="s">
        <v>5564</v>
      </c>
      <c r="C417" t="s">
        <v>6290</v>
      </c>
      <c r="D417">
        <v>432</v>
      </c>
      <c r="E417"/>
      <c r="F417" t="s">
        <v>1569</v>
      </c>
      <c r="G417" s="2" t="s">
        <v>286</v>
      </c>
      <c r="H417" t="s">
        <v>5616</v>
      </c>
      <c r="I417" s="4" t="s">
        <v>5617</v>
      </c>
      <c r="J417" s="4" t="s">
        <v>5618</v>
      </c>
      <c r="K417" s="4" t="s">
        <v>5599</v>
      </c>
      <c r="L417" s="4" t="s">
        <v>5630</v>
      </c>
      <c r="M417" s="4" t="s">
        <v>778</v>
      </c>
      <c r="N417" s="76" t="s">
        <v>5649</v>
      </c>
      <c r="O417" s="1"/>
      <c r="P417" t="s">
        <v>5650</v>
      </c>
      <c r="Q417" t="s">
        <v>801</v>
      </c>
    </row>
    <row r="418" spans="1:17" x14ac:dyDescent="0.25">
      <c r="A418"/>
      <c r="B418" t="s">
        <v>5564</v>
      </c>
      <c r="C418" t="s">
        <v>6291</v>
      </c>
      <c r="D418">
        <v>433</v>
      </c>
      <c r="E418"/>
      <c r="F418" t="s">
        <v>898</v>
      </c>
      <c r="G418" s="2" t="s">
        <v>255</v>
      </c>
      <c r="H418" t="s">
        <v>5616</v>
      </c>
      <c r="I418" s="4" t="s">
        <v>5617</v>
      </c>
      <c r="J418" s="4" t="s">
        <v>5618</v>
      </c>
      <c r="K418" s="4" t="s">
        <v>5591</v>
      </c>
      <c r="L418" s="4" t="s">
        <v>5591</v>
      </c>
      <c r="M418" s="4" t="s">
        <v>778</v>
      </c>
      <c r="N418" s="76" t="s">
        <v>799</v>
      </c>
      <c r="O418" s="1"/>
      <c r="P418" t="s">
        <v>5652</v>
      </c>
      <c r="Q418" t="s">
        <v>801</v>
      </c>
    </row>
    <row r="419" spans="1:17" x14ac:dyDescent="0.25">
      <c r="A419"/>
      <c r="B419" t="s">
        <v>5564</v>
      </c>
      <c r="C419" t="s">
        <v>6292</v>
      </c>
      <c r="D419">
        <v>434</v>
      </c>
      <c r="E419"/>
      <c r="F419" t="s">
        <v>913</v>
      </c>
      <c r="G419" s="2" t="s">
        <v>259</v>
      </c>
      <c r="H419" t="s">
        <v>5616</v>
      </c>
      <c r="I419" s="4" t="s">
        <v>5617</v>
      </c>
      <c r="J419" s="4" t="s">
        <v>5618</v>
      </c>
      <c r="K419" s="4" t="s">
        <v>5599</v>
      </c>
      <c r="L419" s="4" t="s">
        <v>5630</v>
      </c>
      <c r="M419" s="4" t="s">
        <v>778</v>
      </c>
      <c r="N419" s="76" t="s">
        <v>5654</v>
      </c>
      <c r="O419" s="1"/>
      <c r="P419" t="s">
        <v>5655</v>
      </c>
      <c r="Q419" t="s">
        <v>801</v>
      </c>
    </row>
    <row r="420" spans="1:17" x14ac:dyDescent="0.25">
      <c r="A420"/>
      <c r="B420" t="s">
        <v>5564</v>
      </c>
      <c r="C420" t="s">
        <v>6293</v>
      </c>
      <c r="D420">
        <v>435</v>
      </c>
      <c r="E420"/>
      <c r="F420" t="s">
        <v>913</v>
      </c>
      <c r="G420" s="2" t="s">
        <v>286</v>
      </c>
      <c r="H420" t="s">
        <v>5616</v>
      </c>
      <c r="I420" s="4" t="s">
        <v>5617</v>
      </c>
      <c r="J420" s="4" t="s">
        <v>5618</v>
      </c>
      <c r="K420" s="4" t="s">
        <v>5599</v>
      </c>
      <c r="L420" s="4" t="s">
        <v>5630</v>
      </c>
      <c r="M420" s="4" t="s">
        <v>778</v>
      </c>
      <c r="N420" s="76" t="s">
        <v>5657</v>
      </c>
      <c r="O420" s="14"/>
      <c r="P420" t="s">
        <v>5658</v>
      </c>
      <c r="Q420" t="s">
        <v>801</v>
      </c>
    </row>
    <row r="421" spans="1:17" x14ac:dyDescent="0.25">
      <c r="A421"/>
      <c r="B421" t="s">
        <v>5564</v>
      </c>
      <c r="C421" t="s">
        <v>6294</v>
      </c>
      <c r="D421">
        <v>436</v>
      </c>
      <c r="E421"/>
      <c r="F421" t="s">
        <v>930</v>
      </c>
      <c r="G421" s="2" t="s">
        <v>259</v>
      </c>
      <c r="H421" t="s">
        <v>5616</v>
      </c>
      <c r="I421" s="4" t="s">
        <v>5617</v>
      </c>
      <c r="J421" s="4" t="s">
        <v>5618</v>
      </c>
      <c r="K421" s="4" t="s">
        <v>5599</v>
      </c>
      <c r="L421" s="4" t="s">
        <v>5630</v>
      </c>
      <c r="M421" s="4" t="s">
        <v>778</v>
      </c>
      <c r="N421" s="76" t="s">
        <v>5660</v>
      </c>
      <c r="O421" s="14"/>
      <c r="P421" t="s">
        <v>5661</v>
      </c>
      <c r="Q421" t="s">
        <v>801</v>
      </c>
    </row>
    <row r="422" spans="1:17" x14ac:dyDescent="0.25">
      <c r="A422"/>
      <c r="B422" t="s">
        <v>5564</v>
      </c>
      <c r="C422" t="s">
        <v>6296</v>
      </c>
      <c r="D422">
        <v>438</v>
      </c>
      <c r="E422"/>
      <c r="F422" t="s">
        <v>945</v>
      </c>
      <c r="G422" s="2" t="s">
        <v>259</v>
      </c>
      <c r="H422" t="s">
        <v>5616</v>
      </c>
      <c r="I422" s="4" t="s">
        <v>5617</v>
      </c>
      <c r="J422" s="4" t="s">
        <v>5618</v>
      </c>
      <c r="K422" s="4" t="s">
        <v>5599</v>
      </c>
      <c r="L422" s="4" t="s">
        <v>5630</v>
      </c>
      <c r="M422" s="4" t="s">
        <v>778</v>
      </c>
      <c r="N422" s="76" t="s">
        <v>5666</v>
      </c>
      <c r="O422" s="14"/>
      <c r="P422" t="s">
        <v>5667</v>
      </c>
      <c r="Q422" t="s">
        <v>801</v>
      </c>
    </row>
    <row r="423" spans="1:17" x14ac:dyDescent="0.25">
      <c r="A423"/>
      <c r="B423" t="s">
        <v>5564</v>
      </c>
      <c r="C423" t="s">
        <v>6297</v>
      </c>
      <c r="D423">
        <v>439</v>
      </c>
      <c r="E423"/>
      <c r="F423" t="s">
        <v>945</v>
      </c>
      <c r="G423" s="2" t="s">
        <v>321</v>
      </c>
      <c r="H423" t="s">
        <v>5616</v>
      </c>
      <c r="I423" s="4" t="s">
        <v>5617</v>
      </c>
      <c r="J423" s="4" t="s">
        <v>5618</v>
      </c>
      <c r="K423" s="4" t="s">
        <v>5599</v>
      </c>
      <c r="L423" s="4" t="s">
        <v>5630</v>
      </c>
      <c r="M423" s="4" t="s">
        <v>778</v>
      </c>
      <c r="N423" s="76" t="s">
        <v>5669</v>
      </c>
      <c r="O423" s="14"/>
      <c r="P423" t="s">
        <v>5670</v>
      </c>
      <c r="Q423" t="s">
        <v>801</v>
      </c>
    </row>
    <row r="424" spans="1:17" x14ac:dyDescent="0.25">
      <c r="A424"/>
      <c r="B424" t="s">
        <v>5564</v>
      </c>
      <c r="C424" t="s">
        <v>6298</v>
      </c>
      <c r="D424">
        <v>441</v>
      </c>
      <c r="E424"/>
      <c r="F424" t="s">
        <v>965</v>
      </c>
      <c r="G424" s="2" t="s">
        <v>286</v>
      </c>
      <c r="H424" t="s">
        <v>5616</v>
      </c>
      <c r="I424" s="4" t="s">
        <v>5617</v>
      </c>
      <c r="J424" s="4" t="s">
        <v>5618</v>
      </c>
      <c r="K424" s="4" t="s">
        <v>5599</v>
      </c>
      <c r="L424" s="4" t="s">
        <v>5630</v>
      </c>
      <c r="M424" s="4" t="s">
        <v>778</v>
      </c>
      <c r="N424" s="76" t="s">
        <v>5672</v>
      </c>
      <c r="O424" s="14"/>
      <c r="P424" t="s">
        <v>5673</v>
      </c>
      <c r="Q424" t="s">
        <v>801</v>
      </c>
    </row>
    <row r="425" spans="1:17" x14ac:dyDescent="0.25">
      <c r="A425"/>
      <c r="B425" t="s">
        <v>5564</v>
      </c>
      <c r="C425" t="s">
        <v>6299</v>
      </c>
      <c r="D425">
        <v>442</v>
      </c>
      <c r="E425"/>
      <c r="F425" t="s">
        <v>983</v>
      </c>
      <c r="G425" s="2" t="s">
        <v>259</v>
      </c>
      <c r="H425" t="s">
        <v>5616</v>
      </c>
      <c r="I425" s="4" t="s">
        <v>5617</v>
      </c>
      <c r="J425" s="4" t="s">
        <v>5618</v>
      </c>
      <c r="K425" s="4" t="s">
        <v>5599</v>
      </c>
      <c r="L425" s="4" t="s">
        <v>5630</v>
      </c>
      <c r="M425" s="4" t="s">
        <v>778</v>
      </c>
      <c r="N425" s="76" t="s">
        <v>5675</v>
      </c>
      <c r="O425" s="14"/>
      <c r="P425" t="s">
        <v>5676</v>
      </c>
      <c r="Q425" t="s">
        <v>801</v>
      </c>
    </row>
    <row r="426" spans="1:17" x14ac:dyDescent="0.25">
      <c r="A426"/>
      <c r="B426" t="s">
        <v>5564</v>
      </c>
      <c r="C426" t="s">
        <v>6300</v>
      </c>
      <c r="D426">
        <v>443</v>
      </c>
      <c r="E426"/>
      <c r="F426" t="s">
        <v>983</v>
      </c>
      <c r="G426" s="2" t="s">
        <v>286</v>
      </c>
      <c r="H426" t="s">
        <v>5616</v>
      </c>
      <c r="I426" s="4" t="s">
        <v>5617</v>
      </c>
      <c r="J426" s="4" t="s">
        <v>5618</v>
      </c>
      <c r="K426" s="4" t="s">
        <v>5599</v>
      </c>
      <c r="L426" s="4" t="s">
        <v>5630</v>
      </c>
      <c r="M426" s="4" t="s">
        <v>778</v>
      </c>
      <c r="N426" s="76" t="s">
        <v>5678</v>
      </c>
      <c r="O426" s="14"/>
      <c r="P426" t="s">
        <v>5679</v>
      </c>
      <c r="Q426" t="s">
        <v>801</v>
      </c>
    </row>
    <row r="427" spans="1:17" x14ac:dyDescent="0.25">
      <c r="A427"/>
      <c r="B427" t="s">
        <v>5564</v>
      </c>
      <c r="C427" t="s">
        <v>6301</v>
      </c>
      <c r="D427">
        <v>444</v>
      </c>
      <c r="E427"/>
      <c r="F427" t="s">
        <v>997</v>
      </c>
      <c r="G427" s="2" t="s">
        <v>259</v>
      </c>
      <c r="H427" t="s">
        <v>5616</v>
      </c>
      <c r="I427" s="4" t="s">
        <v>5617</v>
      </c>
      <c r="J427" s="4" t="s">
        <v>5618</v>
      </c>
      <c r="K427" s="4" t="s">
        <v>5599</v>
      </c>
      <c r="L427" s="4" t="s">
        <v>5630</v>
      </c>
      <c r="M427" s="4" t="s">
        <v>778</v>
      </c>
      <c r="N427" s="76" t="s">
        <v>5681</v>
      </c>
      <c r="O427" s="14"/>
      <c r="P427" t="s">
        <v>5682</v>
      </c>
      <c r="Q427" t="s">
        <v>801</v>
      </c>
    </row>
    <row r="428" spans="1:17" x14ac:dyDescent="0.25">
      <c r="A428"/>
      <c r="B428" t="s">
        <v>5564</v>
      </c>
      <c r="C428" t="s">
        <v>6302</v>
      </c>
      <c r="D428">
        <v>445</v>
      </c>
      <c r="E428"/>
      <c r="F428" t="s">
        <v>997</v>
      </c>
      <c r="G428" s="2" t="s">
        <v>321</v>
      </c>
      <c r="H428" t="s">
        <v>5616</v>
      </c>
      <c r="I428" s="4" t="s">
        <v>5617</v>
      </c>
      <c r="J428" s="4" t="s">
        <v>5618</v>
      </c>
      <c r="K428" s="4" t="s">
        <v>5599</v>
      </c>
      <c r="L428" s="4" t="s">
        <v>5630</v>
      </c>
      <c r="M428" s="4" t="s">
        <v>778</v>
      </c>
      <c r="N428" s="76" t="s">
        <v>5684</v>
      </c>
      <c r="O428" s="14"/>
      <c r="P428" t="s">
        <v>5685</v>
      </c>
      <c r="Q428" t="s">
        <v>801</v>
      </c>
    </row>
    <row r="429" spans="1:17" x14ac:dyDescent="0.25">
      <c r="A429"/>
      <c r="B429" t="s">
        <v>5564</v>
      </c>
      <c r="C429" t="s">
        <v>6303</v>
      </c>
      <c r="D429">
        <v>446</v>
      </c>
      <c r="E429"/>
      <c r="F429" t="s">
        <v>5689</v>
      </c>
      <c r="G429" s="2" t="s">
        <v>259</v>
      </c>
      <c r="H429" t="s">
        <v>5616</v>
      </c>
      <c r="I429" s="4" t="s">
        <v>5617</v>
      </c>
      <c r="J429" s="4" t="s">
        <v>5618</v>
      </c>
      <c r="K429" s="4" t="s">
        <v>5599</v>
      </c>
      <c r="L429" s="4" t="s">
        <v>5630</v>
      </c>
      <c r="M429" s="4" t="s">
        <v>778</v>
      </c>
      <c r="N429" s="76" t="s">
        <v>799</v>
      </c>
      <c r="O429" s="14"/>
      <c r="P429" t="s">
        <v>5688</v>
      </c>
      <c r="Q429" t="s">
        <v>801</v>
      </c>
    </row>
    <row r="430" spans="1:17" x14ac:dyDescent="0.25">
      <c r="A430"/>
      <c r="B430" t="s">
        <v>5564</v>
      </c>
      <c r="C430" t="s">
        <v>6303</v>
      </c>
      <c r="D430">
        <v>446</v>
      </c>
      <c r="E430"/>
      <c r="F430" t="s">
        <v>5687</v>
      </c>
      <c r="G430" s="2" t="s">
        <v>259</v>
      </c>
      <c r="H430" t="s">
        <v>5616</v>
      </c>
      <c r="I430" s="4" t="s">
        <v>5617</v>
      </c>
      <c r="J430" s="4" t="s">
        <v>5618</v>
      </c>
      <c r="K430" s="4" t="s">
        <v>5599</v>
      </c>
      <c r="L430" s="4" t="s">
        <v>5630</v>
      </c>
      <c r="M430" s="4" t="s">
        <v>778</v>
      </c>
      <c r="N430" s="76" t="s">
        <v>799</v>
      </c>
      <c r="O430" s="14"/>
      <c r="P430" t="s">
        <v>5688</v>
      </c>
      <c r="Q430" t="s">
        <v>801</v>
      </c>
    </row>
    <row r="431" spans="1:17" x14ac:dyDescent="0.25">
      <c r="A431"/>
      <c r="B431" t="s">
        <v>5564</v>
      </c>
      <c r="C431" t="s">
        <v>6304</v>
      </c>
      <c r="D431">
        <v>448</v>
      </c>
      <c r="E431"/>
      <c r="F431" t="s">
        <v>1021</v>
      </c>
      <c r="G431" s="2" t="s">
        <v>286</v>
      </c>
      <c r="H431" t="s">
        <v>5616</v>
      </c>
      <c r="I431" s="4" t="s">
        <v>5617</v>
      </c>
      <c r="J431" s="4" t="s">
        <v>5618</v>
      </c>
      <c r="K431" s="4" t="s">
        <v>5599</v>
      </c>
      <c r="L431" s="4" t="s">
        <v>5630</v>
      </c>
      <c r="M431" s="4" t="s">
        <v>778</v>
      </c>
      <c r="N431" s="76" t="s">
        <v>5691</v>
      </c>
      <c r="O431" s="14"/>
      <c r="P431" t="s">
        <v>5692</v>
      </c>
      <c r="Q431" t="s">
        <v>801</v>
      </c>
    </row>
    <row r="432" spans="1:17" x14ac:dyDescent="0.25">
      <c r="A432"/>
      <c r="B432" t="s">
        <v>5564</v>
      </c>
      <c r="C432" t="s">
        <v>6305</v>
      </c>
      <c r="D432">
        <v>449</v>
      </c>
      <c r="E432"/>
      <c r="F432" t="s">
        <v>1035</v>
      </c>
      <c r="G432" s="2" t="s">
        <v>259</v>
      </c>
      <c r="H432" t="s">
        <v>5616</v>
      </c>
      <c r="I432" s="4" t="s">
        <v>5617</v>
      </c>
      <c r="J432" s="4" t="s">
        <v>5618</v>
      </c>
      <c r="K432" s="4" t="s">
        <v>5599</v>
      </c>
      <c r="L432" s="4" t="s">
        <v>5630</v>
      </c>
      <c r="M432" s="4" t="s">
        <v>778</v>
      </c>
      <c r="N432" s="76" t="s">
        <v>5694</v>
      </c>
      <c r="O432" s="14"/>
      <c r="P432" t="s">
        <v>5695</v>
      </c>
      <c r="Q432" t="s">
        <v>801</v>
      </c>
    </row>
    <row r="433" spans="1:18" x14ac:dyDescent="0.25">
      <c r="A433"/>
      <c r="B433" t="s">
        <v>5564</v>
      </c>
      <c r="C433" t="s">
        <v>6306</v>
      </c>
      <c r="D433">
        <v>450</v>
      </c>
      <c r="E433"/>
      <c r="F433" t="s">
        <v>1035</v>
      </c>
      <c r="G433" s="2" t="s">
        <v>321</v>
      </c>
      <c r="H433" t="s">
        <v>5616</v>
      </c>
      <c r="I433" s="4" t="s">
        <v>5617</v>
      </c>
      <c r="J433" s="4" t="s">
        <v>5618</v>
      </c>
      <c r="K433" s="4" t="s">
        <v>5599</v>
      </c>
      <c r="L433" s="4" t="s">
        <v>5630</v>
      </c>
      <c r="M433" s="4" t="s">
        <v>778</v>
      </c>
      <c r="N433" s="76" t="s">
        <v>5697</v>
      </c>
      <c r="O433" s="14"/>
      <c r="P433" t="s">
        <v>5698</v>
      </c>
      <c r="Q433" t="s">
        <v>801</v>
      </c>
    </row>
    <row r="434" spans="1:18" x14ac:dyDescent="0.25">
      <c r="A434"/>
      <c r="B434" t="s">
        <v>5564</v>
      </c>
      <c r="C434" t="s">
        <v>6307</v>
      </c>
      <c r="D434">
        <v>451</v>
      </c>
      <c r="E434"/>
      <c r="F434" t="s">
        <v>1612</v>
      </c>
      <c r="G434" s="2" t="s">
        <v>321</v>
      </c>
      <c r="H434" t="s">
        <v>5616</v>
      </c>
      <c r="I434" s="4" t="s">
        <v>5617</v>
      </c>
      <c r="J434" s="4" t="s">
        <v>5618</v>
      </c>
      <c r="K434" s="4" t="s">
        <v>5599</v>
      </c>
      <c r="L434" s="4" t="s">
        <v>5630</v>
      </c>
      <c r="M434" s="4" t="s">
        <v>778</v>
      </c>
      <c r="N434" s="76" t="s">
        <v>5700</v>
      </c>
      <c r="O434" s="1"/>
      <c r="P434" t="s">
        <v>5701</v>
      </c>
      <c r="Q434" t="s">
        <v>801</v>
      </c>
    </row>
    <row r="435" spans="1:18" x14ac:dyDescent="0.25">
      <c r="A435"/>
      <c r="B435" t="s">
        <v>5564</v>
      </c>
      <c r="C435" t="s">
        <v>6308</v>
      </c>
      <c r="D435">
        <v>452</v>
      </c>
      <c r="E435"/>
      <c r="F435" t="s">
        <v>1616</v>
      </c>
      <c r="G435" s="2" t="s">
        <v>321</v>
      </c>
      <c r="H435" t="s">
        <v>5616</v>
      </c>
      <c r="I435" s="4" t="s">
        <v>5617</v>
      </c>
      <c r="J435" s="4" t="s">
        <v>5618</v>
      </c>
      <c r="K435" s="4" t="s">
        <v>5599</v>
      </c>
      <c r="L435" s="4" t="s">
        <v>5630</v>
      </c>
      <c r="M435" s="4" t="s">
        <v>778</v>
      </c>
      <c r="N435" s="76" t="s">
        <v>5703</v>
      </c>
      <c r="O435" s="1"/>
      <c r="P435" t="s">
        <v>5704</v>
      </c>
      <c r="Q435" t="s">
        <v>801</v>
      </c>
    </row>
    <row r="436" spans="1:18" x14ac:dyDescent="0.25">
      <c r="A436"/>
      <c r="B436" t="s">
        <v>5564</v>
      </c>
      <c r="C436" t="s">
        <v>6309</v>
      </c>
      <c r="D436">
        <v>453</v>
      </c>
      <c r="E436"/>
      <c r="F436" t="s">
        <v>1061</v>
      </c>
      <c r="G436" s="2" t="s">
        <v>321</v>
      </c>
      <c r="H436" t="s">
        <v>5616</v>
      </c>
      <c r="I436" s="4" t="s">
        <v>5617</v>
      </c>
      <c r="J436" s="4" t="s">
        <v>5618</v>
      </c>
      <c r="K436" s="4" t="s">
        <v>5599</v>
      </c>
      <c r="L436" s="4" t="s">
        <v>5630</v>
      </c>
      <c r="M436" s="4" t="s">
        <v>778</v>
      </c>
      <c r="N436" s="76" t="s">
        <v>5706</v>
      </c>
      <c r="O436" s="1"/>
      <c r="P436" t="s">
        <v>5707</v>
      </c>
      <c r="Q436" t="s">
        <v>801</v>
      </c>
    </row>
    <row r="437" spans="1:18" x14ac:dyDescent="0.25">
      <c r="A437"/>
      <c r="B437" t="s">
        <v>5564</v>
      </c>
      <c r="C437" t="s">
        <v>6310</v>
      </c>
      <c r="D437">
        <v>454</v>
      </c>
      <c r="E437"/>
      <c r="F437" t="s">
        <v>1072</v>
      </c>
      <c r="G437" s="2" t="s">
        <v>259</v>
      </c>
      <c r="H437" t="s">
        <v>5616</v>
      </c>
      <c r="I437" s="4" t="s">
        <v>5617</v>
      </c>
      <c r="J437" s="4" t="s">
        <v>5618</v>
      </c>
      <c r="K437" s="4" t="s">
        <v>5599</v>
      </c>
      <c r="L437" s="4" t="s">
        <v>5630</v>
      </c>
      <c r="M437" s="4" t="s">
        <v>778</v>
      </c>
      <c r="N437" s="76" t="s">
        <v>5709</v>
      </c>
      <c r="O437" s="1"/>
      <c r="P437" t="s">
        <v>5710</v>
      </c>
      <c r="Q437" t="s">
        <v>801</v>
      </c>
    </row>
    <row r="438" spans="1:18" x14ac:dyDescent="0.25">
      <c r="A438"/>
      <c r="B438" t="s">
        <v>5564</v>
      </c>
      <c r="C438" t="s">
        <v>6312</v>
      </c>
      <c r="D438">
        <v>456</v>
      </c>
      <c r="E438"/>
      <c r="F438" t="s">
        <v>5715</v>
      </c>
      <c r="G438" s="2" t="s">
        <v>259</v>
      </c>
      <c r="H438" t="s">
        <v>5616</v>
      </c>
      <c r="I438" s="4" t="s">
        <v>5617</v>
      </c>
      <c r="J438" s="4" t="s">
        <v>5618</v>
      </c>
      <c r="K438" s="4" t="s">
        <v>5599</v>
      </c>
      <c r="L438" s="4" t="s">
        <v>5630</v>
      </c>
      <c r="M438" s="4" t="s">
        <v>778</v>
      </c>
      <c r="N438" s="76" t="s">
        <v>5716</v>
      </c>
      <c r="O438" s="1"/>
      <c r="P438" t="s">
        <v>5717</v>
      </c>
      <c r="Q438" t="s">
        <v>801</v>
      </c>
    </row>
    <row r="439" spans="1:18" x14ac:dyDescent="0.25">
      <c r="A439"/>
      <c r="B439" t="s">
        <v>5564</v>
      </c>
      <c r="C439" t="s">
        <v>6313</v>
      </c>
      <c r="D439">
        <v>457</v>
      </c>
      <c r="E439"/>
      <c r="F439" t="s">
        <v>5715</v>
      </c>
      <c r="G439" s="2" t="s">
        <v>286</v>
      </c>
      <c r="H439" t="s">
        <v>5616</v>
      </c>
      <c r="I439" s="4" t="s">
        <v>5617</v>
      </c>
      <c r="J439" s="4" t="s">
        <v>5618</v>
      </c>
      <c r="K439" s="4" t="s">
        <v>5599</v>
      </c>
      <c r="L439" s="4" t="s">
        <v>5630</v>
      </c>
      <c r="M439" s="4" t="s">
        <v>778</v>
      </c>
      <c r="N439" s="76" t="s">
        <v>5719</v>
      </c>
      <c r="O439" s="1"/>
      <c r="P439" t="s">
        <v>5720</v>
      </c>
      <c r="Q439" t="s">
        <v>801</v>
      </c>
    </row>
    <row r="440" spans="1:18" x14ac:dyDescent="0.25">
      <c r="A440"/>
      <c r="B440" t="s">
        <v>5564</v>
      </c>
      <c r="C440" t="s">
        <v>6314</v>
      </c>
      <c r="D440">
        <v>458</v>
      </c>
      <c r="E440"/>
      <c r="F440" t="s">
        <v>5722</v>
      </c>
      <c r="G440" s="2" t="s">
        <v>321</v>
      </c>
      <c r="H440" s="2" t="s">
        <v>5616</v>
      </c>
      <c r="I440" s="4" t="s">
        <v>5617</v>
      </c>
      <c r="J440" s="4" t="s">
        <v>5618</v>
      </c>
      <c r="K440" s="4" t="s">
        <v>5599</v>
      </c>
      <c r="L440" s="4" t="s">
        <v>5630</v>
      </c>
      <c r="M440" s="4" t="s">
        <v>778</v>
      </c>
      <c r="N440" s="76" t="s">
        <v>5723</v>
      </c>
      <c r="O440" s="4"/>
      <c r="P440" s="4" t="s">
        <v>5724</v>
      </c>
      <c r="Q440" t="s">
        <v>801</v>
      </c>
      <c r="R440" s="4"/>
    </row>
    <row r="441" spans="1:18" x14ac:dyDescent="0.25">
      <c r="A441"/>
      <c r="B441" t="s">
        <v>5564</v>
      </c>
      <c r="C441" t="s">
        <v>6315</v>
      </c>
      <c r="D441">
        <v>459</v>
      </c>
      <c r="E441"/>
      <c r="F441" t="s">
        <v>1645</v>
      </c>
      <c r="G441" s="2" t="s">
        <v>321</v>
      </c>
      <c r="H441" s="2" t="s">
        <v>5616</v>
      </c>
      <c r="I441" s="4" t="s">
        <v>5617</v>
      </c>
      <c r="J441" s="4" t="s">
        <v>5618</v>
      </c>
      <c r="K441" s="4" t="s">
        <v>5599</v>
      </c>
      <c r="L441" s="4" t="s">
        <v>5630</v>
      </c>
      <c r="M441" s="4" t="s">
        <v>778</v>
      </c>
      <c r="N441" s="76" t="s">
        <v>5726</v>
      </c>
      <c r="O441" s="4"/>
      <c r="P441" s="4" t="s">
        <v>5727</v>
      </c>
      <c r="Q441" t="s">
        <v>801</v>
      </c>
      <c r="R441" s="4"/>
    </row>
    <row r="442" spans="1:18" x14ac:dyDescent="0.25">
      <c r="A442"/>
      <c r="B442" t="s">
        <v>5564</v>
      </c>
      <c r="C442" t="s">
        <v>6316</v>
      </c>
      <c r="D442">
        <v>460</v>
      </c>
      <c r="E442"/>
      <c r="F442" t="s">
        <v>1649</v>
      </c>
      <c r="G442" s="2" t="s">
        <v>321</v>
      </c>
      <c r="H442" s="2" t="s">
        <v>5616</v>
      </c>
      <c r="I442" s="4" t="s">
        <v>5617</v>
      </c>
      <c r="J442" s="4" t="s">
        <v>5618</v>
      </c>
      <c r="K442" s="4" t="s">
        <v>5599</v>
      </c>
      <c r="L442" s="4" t="s">
        <v>5630</v>
      </c>
      <c r="M442" s="4" t="s">
        <v>778</v>
      </c>
      <c r="N442" s="76" t="s">
        <v>5729</v>
      </c>
      <c r="O442" s="4"/>
      <c r="P442" s="4" t="s">
        <v>5730</v>
      </c>
      <c r="Q442" t="s">
        <v>801</v>
      </c>
      <c r="R442" s="4"/>
    </row>
    <row r="443" spans="1:18" x14ac:dyDescent="0.25">
      <c r="A443"/>
      <c r="B443" t="s">
        <v>5564</v>
      </c>
      <c r="C443" t="s">
        <v>6317</v>
      </c>
      <c r="D443">
        <v>461</v>
      </c>
      <c r="E443"/>
      <c r="F443" t="s">
        <v>1108</v>
      </c>
      <c r="G443" s="2" t="s">
        <v>321</v>
      </c>
      <c r="H443" s="2" t="s">
        <v>5616</v>
      </c>
      <c r="I443" s="4" t="s">
        <v>5617</v>
      </c>
      <c r="J443" s="4" t="s">
        <v>5618</v>
      </c>
      <c r="K443" s="4" t="s">
        <v>5599</v>
      </c>
      <c r="L443" s="4" t="s">
        <v>5630</v>
      </c>
      <c r="M443" s="4" t="s">
        <v>778</v>
      </c>
      <c r="N443" s="76" t="s">
        <v>5732</v>
      </c>
      <c r="O443" s="4"/>
      <c r="P443" s="4" t="s">
        <v>5733</v>
      </c>
      <c r="Q443" t="s">
        <v>801</v>
      </c>
      <c r="R443" s="4"/>
    </row>
    <row r="444" spans="1:18" x14ac:dyDescent="0.25">
      <c r="A444"/>
      <c r="B444" t="s">
        <v>5564</v>
      </c>
      <c r="C444" t="s">
        <v>6318</v>
      </c>
      <c r="D444">
        <v>462</v>
      </c>
      <c r="E444"/>
      <c r="F444" t="s">
        <v>1108</v>
      </c>
      <c r="G444" s="2" t="s">
        <v>398</v>
      </c>
      <c r="H444" s="2" t="s">
        <v>5616</v>
      </c>
      <c r="I444" s="4" t="s">
        <v>5617</v>
      </c>
      <c r="J444" s="4" t="s">
        <v>5618</v>
      </c>
      <c r="K444" s="4" t="s">
        <v>5582</v>
      </c>
      <c r="L444" s="4" t="s">
        <v>5630</v>
      </c>
      <c r="M444" s="4" t="s">
        <v>778</v>
      </c>
      <c r="N444" s="76" t="s">
        <v>5735</v>
      </c>
      <c r="O444" s="4"/>
      <c r="P444" s="4" t="s">
        <v>5736</v>
      </c>
      <c r="Q444" t="s">
        <v>801</v>
      </c>
      <c r="R444" s="4"/>
    </row>
    <row r="445" spans="1:18" x14ac:dyDescent="0.25">
      <c r="A445"/>
      <c r="B445" t="s">
        <v>5564</v>
      </c>
      <c r="C445" t="s">
        <v>6319</v>
      </c>
      <c r="D445">
        <v>463</v>
      </c>
      <c r="E445"/>
      <c r="F445" t="s">
        <v>1137</v>
      </c>
      <c r="G445" s="2" t="s">
        <v>286</v>
      </c>
      <c r="H445" s="2" t="s">
        <v>5616</v>
      </c>
      <c r="I445" s="4" t="s">
        <v>5617</v>
      </c>
      <c r="J445" s="4" t="s">
        <v>5618</v>
      </c>
      <c r="K445" s="4" t="s">
        <v>5599</v>
      </c>
      <c r="L445" s="4" t="s">
        <v>5630</v>
      </c>
      <c r="M445" s="4" t="s">
        <v>778</v>
      </c>
      <c r="N445" s="76" t="s">
        <v>5738</v>
      </c>
      <c r="O445" s="4"/>
      <c r="P445" s="4" t="s">
        <v>5739</v>
      </c>
      <c r="Q445" t="s">
        <v>801</v>
      </c>
      <c r="R445" s="4"/>
    </row>
    <row r="446" spans="1:18" x14ac:dyDescent="0.25">
      <c r="A446"/>
      <c r="B446" t="s">
        <v>5564</v>
      </c>
      <c r="C446" t="s">
        <v>6320</v>
      </c>
      <c r="D446">
        <v>465</v>
      </c>
      <c r="E446"/>
      <c r="F446" t="s">
        <v>1151</v>
      </c>
      <c r="G446" s="2" t="s">
        <v>398</v>
      </c>
      <c r="H446" s="2" t="s">
        <v>5616</v>
      </c>
      <c r="I446" s="4" t="s">
        <v>5617</v>
      </c>
      <c r="J446" s="4" t="s">
        <v>5618</v>
      </c>
      <c r="K446" s="4" t="s">
        <v>5582</v>
      </c>
      <c r="L446" s="4" t="s">
        <v>5630</v>
      </c>
      <c r="M446" s="4" t="s">
        <v>778</v>
      </c>
      <c r="N446" s="76" t="s">
        <v>5741</v>
      </c>
      <c r="O446" s="4"/>
      <c r="P446" s="4" t="s">
        <v>5742</v>
      </c>
      <c r="Q446" t="s">
        <v>801</v>
      </c>
      <c r="R446" s="4"/>
    </row>
    <row r="447" spans="1:18" x14ac:dyDescent="0.25">
      <c r="A447"/>
      <c r="B447" t="s">
        <v>5564</v>
      </c>
      <c r="C447" t="s">
        <v>6321</v>
      </c>
      <c r="D447">
        <v>466</v>
      </c>
      <c r="E447"/>
      <c r="F447" t="s">
        <v>1179</v>
      </c>
      <c r="G447" s="2" t="s">
        <v>398</v>
      </c>
      <c r="H447" s="2" t="s">
        <v>5616</v>
      </c>
      <c r="I447" s="4" t="s">
        <v>5617</v>
      </c>
      <c r="J447" s="4" t="s">
        <v>5618</v>
      </c>
      <c r="K447" s="4" t="s">
        <v>5582</v>
      </c>
      <c r="L447" s="4" t="s">
        <v>5630</v>
      </c>
      <c r="M447" s="4" t="s">
        <v>778</v>
      </c>
      <c r="N447" s="76" t="s">
        <v>5744</v>
      </c>
      <c r="O447" s="4"/>
      <c r="P447" s="4" t="s">
        <v>5745</v>
      </c>
      <c r="Q447" t="s">
        <v>801</v>
      </c>
      <c r="R447" s="4"/>
    </row>
    <row r="448" spans="1:18" x14ac:dyDescent="0.25">
      <c r="A448"/>
      <c r="B448" t="s">
        <v>5564</v>
      </c>
      <c r="C448" t="s">
        <v>6322</v>
      </c>
      <c r="D448">
        <v>467</v>
      </c>
      <c r="E448"/>
      <c r="F448" t="s">
        <v>1197</v>
      </c>
      <c r="G448" s="2" t="s">
        <v>321</v>
      </c>
      <c r="H448" s="2" t="s">
        <v>5616</v>
      </c>
      <c r="I448" s="4" t="s">
        <v>5617</v>
      </c>
      <c r="J448" s="4" t="s">
        <v>5618</v>
      </c>
      <c r="K448" s="4" t="s">
        <v>5599</v>
      </c>
      <c r="L448" s="4" t="s">
        <v>5630</v>
      </c>
      <c r="M448" s="4" t="s">
        <v>778</v>
      </c>
      <c r="N448" s="76" t="s">
        <v>5747</v>
      </c>
      <c r="O448" s="4"/>
      <c r="P448" s="4" t="s">
        <v>5748</v>
      </c>
      <c r="Q448" t="s">
        <v>801</v>
      </c>
      <c r="R448" s="4"/>
    </row>
    <row r="449" spans="1:18" x14ac:dyDescent="0.25">
      <c r="A449"/>
      <c r="B449" t="s">
        <v>5564</v>
      </c>
      <c r="C449" t="s">
        <v>6323</v>
      </c>
      <c r="D449">
        <v>468</v>
      </c>
      <c r="E449"/>
      <c r="F449" t="s">
        <v>1210</v>
      </c>
      <c r="G449" s="2" t="s">
        <v>321</v>
      </c>
      <c r="H449" s="2" t="s">
        <v>5616</v>
      </c>
      <c r="I449" s="4" t="s">
        <v>5617</v>
      </c>
      <c r="J449" s="4" t="s">
        <v>5618</v>
      </c>
      <c r="K449" s="4" t="s">
        <v>5599</v>
      </c>
      <c r="L449" s="4" t="s">
        <v>5630</v>
      </c>
      <c r="M449" s="4" t="s">
        <v>778</v>
      </c>
      <c r="N449" s="76" t="s">
        <v>5750</v>
      </c>
      <c r="O449" s="4"/>
      <c r="P449" s="4" t="s">
        <v>5751</v>
      </c>
      <c r="Q449" t="s">
        <v>801</v>
      </c>
      <c r="R449" s="4"/>
    </row>
    <row r="450" spans="1:18" x14ac:dyDescent="0.25">
      <c r="A450"/>
      <c r="B450" t="s">
        <v>5564</v>
      </c>
      <c r="C450" t="s">
        <v>6324</v>
      </c>
      <c r="D450">
        <v>470</v>
      </c>
      <c r="E450"/>
      <c r="F450" t="s">
        <v>1237</v>
      </c>
      <c r="G450" s="2" t="s">
        <v>398</v>
      </c>
      <c r="H450" s="2" t="s">
        <v>5616</v>
      </c>
      <c r="I450" s="4" t="s">
        <v>5617</v>
      </c>
      <c r="J450" s="4" t="s">
        <v>5618</v>
      </c>
      <c r="K450" s="4" t="s">
        <v>5582</v>
      </c>
      <c r="L450" s="4" t="s">
        <v>5630</v>
      </c>
      <c r="M450" s="4" t="s">
        <v>778</v>
      </c>
      <c r="N450" s="76" t="s">
        <v>6325</v>
      </c>
      <c r="O450" s="4"/>
      <c r="P450" s="4" t="s">
        <v>5753</v>
      </c>
      <c r="Q450" t="s">
        <v>782</v>
      </c>
      <c r="R450" s="4"/>
    </row>
    <row r="451" spans="1:18" x14ac:dyDescent="0.25">
      <c r="A451"/>
      <c r="B451" t="s">
        <v>5564</v>
      </c>
      <c r="C451" t="s">
        <v>6326</v>
      </c>
      <c r="D451">
        <v>471</v>
      </c>
      <c r="E451"/>
      <c r="F451" t="s">
        <v>732</v>
      </c>
      <c r="G451" s="2" t="s">
        <v>735</v>
      </c>
      <c r="H451" s="2" t="s">
        <v>5616</v>
      </c>
      <c r="I451" s="4" t="s">
        <v>5617</v>
      </c>
      <c r="J451" s="4" t="s">
        <v>5618</v>
      </c>
      <c r="K451" s="4" t="s">
        <v>5582</v>
      </c>
      <c r="L451" s="4" t="s">
        <v>5630</v>
      </c>
      <c r="M451" s="4" t="s">
        <v>778</v>
      </c>
      <c r="N451" s="76" t="s">
        <v>5755</v>
      </c>
      <c r="O451" s="4"/>
      <c r="P451" s="4" t="s">
        <v>5756</v>
      </c>
      <c r="Q451" t="s">
        <v>801</v>
      </c>
      <c r="R451" s="4"/>
    </row>
    <row r="452" spans="1:18" x14ac:dyDescent="0.25">
      <c r="A452"/>
      <c r="B452" t="s">
        <v>5564</v>
      </c>
      <c r="C452" t="s">
        <v>6327</v>
      </c>
      <c r="D452">
        <v>473</v>
      </c>
      <c r="E452"/>
      <c r="F452" t="s">
        <v>1704</v>
      </c>
      <c r="G452" s="2" t="s">
        <v>398</v>
      </c>
      <c r="H452" s="2" t="s">
        <v>5616</v>
      </c>
      <c r="I452" s="4" t="s">
        <v>5617</v>
      </c>
      <c r="J452" s="4" t="s">
        <v>5618</v>
      </c>
      <c r="K452" s="4" t="s">
        <v>5582</v>
      </c>
      <c r="L452" s="4" t="s">
        <v>5630</v>
      </c>
      <c r="M452" s="4" t="s">
        <v>778</v>
      </c>
      <c r="N452" s="76" t="s">
        <v>5758</v>
      </c>
      <c r="O452" s="4"/>
      <c r="P452" s="4" t="s">
        <v>5759</v>
      </c>
      <c r="Q452" t="s">
        <v>801</v>
      </c>
      <c r="R452" s="4"/>
    </row>
    <row r="453" spans="1:18" x14ac:dyDescent="0.25">
      <c r="A453"/>
      <c r="B453" t="s">
        <v>5564</v>
      </c>
      <c r="C453" t="s">
        <v>6328</v>
      </c>
      <c r="D453">
        <v>474</v>
      </c>
      <c r="E453"/>
      <c r="F453" t="s">
        <v>741</v>
      </c>
      <c r="G453" s="2" t="s">
        <v>735</v>
      </c>
      <c r="H453" s="2" t="s">
        <v>5616</v>
      </c>
      <c r="I453" s="4" t="s">
        <v>5617</v>
      </c>
      <c r="J453" s="4" t="s">
        <v>5618</v>
      </c>
      <c r="K453" s="4" t="s">
        <v>5582</v>
      </c>
      <c r="L453" s="4" t="s">
        <v>5630</v>
      </c>
      <c r="M453" s="4" t="s">
        <v>778</v>
      </c>
      <c r="N453" s="76" t="s">
        <v>5761</v>
      </c>
      <c r="O453" s="4"/>
      <c r="P453" s="4" t="s">
        <v>5762</v>
      </c>
      <c r="Q453" t="s">
        <v>801</v>
      </c>
      <c r="R453" s="4"/>
    </row>
    <row r="454" spans="1:18" x14ac:dyDescent="0.25">
      <c r="A454"/>
      <c r="B454" t="s">
        <v>5564</v>
      </c>
      <c r="C454" t="s">
        <v>6329</v>
      </c>
      <c r="D454">
        <v>475</v>
      </c>
      <c r="E454"/>
      <c r="F454" t="s">
        <v>746</v>
      </c>
      <c r="G454" s="2" t="s">
        <v>748</v>
      </c>
      <c r="H454" s="2" t="s">
        <v>5616</v>
      </c>
      <c r="I454" s="4" t="s">
        <v>5617</v>
      </c>
      <c r="J454" s="4" t="s">
        <v>5618</v>
      </c>
      <c r="K454" s="4" t="s">
        <v>5582</v>
      </c>
      <c r="L454" s="4" t="s">
        <v>5630</v>
      </c>
      <c r="M454" s="4" t="s">
        <v>778</v>
      </c>
      <c r="N454" s="76" t="s">
        <v>5764</v>
      </c>
      <c r="O454" s="4"/>
      <c r="P454" s="4" t="s">
        <v>5765</v>
      </c>
      <c r="Q454" t="s">
        <v>801</v>
      </c>
      <c r="R454" s="4"/>
    </row>
    <row r="455" spans="1:18" x14ac:dyDescent="0.25">
      <c r="A455"/>
      <c r="B455" t="s">
        <v>5564</v>
      </c>
      <c r="C455" t="s">
        <v>6330</v>
      </c>
      <c r="D455">
        <v>476</v>
      </c>
      <c r="E455"/>
      <c r="F455" t="s">
        <v>5590</v>
      </c>
      <c r="G455" s="2" t="s">
        <v>255</v>
      </c>
      <c r="H455" s="2" t="s">
        <v>5616</v>
      </c>
      <c r="I455" s="4" t="s">
        <v>5617</v>
      </c>
      <c r="J455" s="4" t="s">
        <v>5618</v>
      </c>
      <c r="K455" s="4" t="s">
        <v>5591</v>
      </c>
      <c r="L455" s="4" t="s">
        <v>5591</v>
      </c>
      <c r="M455" s="4" t="s">
        <v>778</v>
      </c>
      <c r="N455" s="76" t="s">
        <v>5767</v>
      </c>
      <c r="O455" s="4"/>
      <c r="P455" s="4" t="s">
        <v>5768</v>
      </c>
      <c r="Q455" t="s">
        <v>801</v>
      </c>
      <c r="R455" s="4"/>
    </row>
    <row r="456" spans="1:18" x14ac:dyDescent="0.25">
      <c r="A456"/>
      <c r="B456" t="s">
        <v>5564</v>
      </c>
      <c r="C456" t="s">
        <v>6331</v>
      </c>
      <c r="D456">
        <v>478</v>
      </c>
      <c r="E456"/>
      <c r="F456" t="s">
        <v>1338</v>
      </c>
      <c r="G456" s="2" t="s">
        <v>255</v>
      </c>
      <c r="H456" s="2" t="s">
        <v>5616</v>
      </c>
      <c r="I456" s="4" t="s">
        <v>5617</v>
      </c>
      <c r="J456" s="4" t="s">
        <v>5618</v>
      </c>
      <c r="K456" s="4" t="s">
        <v>5591</v>
      </c>
      <c r="L456" s="4" t="s">
        <v>5591</v>
      </c>
      <c r="M456" s="4" t="s">
        <v>778</v>
      </c>
      <c r="N456" s="76" t="s">
        <v>5773</v>
      </c>
      <c r="O456" s="4"/>
      <c r="P456" s="4" t="s">
        <v>5774</v>
      </c>
      <c r="Q456" t="s">
        <v>801</v>
      </c>
      <c r="R456" s="4"/>
    </row>
    <row r="457" spans="1:18" x14ac:dyDescent="0.25">
      <c r="A457"/>
      <c r="B457" t="s">
        <v>5564</v>
      </c>
      <c r="C457" t="s">
        <v>6332</v>
      </c>
      <c r="D457">
        <v>479</v>
      </c>
      <c r="E457"/>
      <c r="F457" t="s">
        <v>849</v>
      </c>
      <c r="G457" s="2" t="s">
        <v>259</v>
      </c>
      <c r="H457" s="2" t="s">
        <v>5616</v>
      </c>
      <c r="I457" s="4" t="s">
        <v>5617</v>
      </c>
      <c r="J457" s="4" t="s">
        <v>5618</v>
      </c>
      <c r="K457" s="4" t="s">
        <v>5599</v>
      </c>
      <c r="L457" s="4" t="s">
        <v>5630</v>
      </c>
      <c r="M457" s="4" t="s">
        <v>778</v>
      </c>
      <c r="N457" s="76" t="s">
        <v>5776</v>
      </c>
      <c r="O457" s="4"/>
      <c r="P457" s="4" t="s">
        <v>5777</v>
      </c>
      <c r="Q457" t="s">
        <v>801</v>
      </c>
      <c r="R457" s="4"/>
    </row>
    <row r="458" spans="1:18" x14ac:dyDescent="0.25">
      <c r="A458"/>
      <c r="B458" t="s">
        <v>5564</v>
      </c>
      <c r="C458" t="s">
        <v>6333</v>
      </c>
      <c r="D458">
        <v>480</v>
      </c>
      <c r="E458"/>
      <c r="F458" t="s">
        <v>1338</v>
      </c>
      <c r="G458" s="2" t="s">
        <v>259</v>
      </c>
      <c r="H458" s="2" t="s">
        <v>5616</v>
      </c>
      <c r="I458" s="4" t="s">
        <v>5617</v>
      </c>
      <c r="J458" s="4" t="s">
        <v>5618</v>
      </c>
      <c r="K458" s="4" t="s">
        <v>5599</v>
      </c>
      <c r="L458" s="4" t="s">
        <v>5630</v>
      </c>
      <c r="M458" s="4" t="s">
        <v>778</v>
      </c>
      <c r="N458" s="76" t="s">
        <v>5779</v>
      </c>
      <c r="O458" s="4"/>
      <c r="P458" s="4" t="s">
        <v>5780</v>
      </c>
      <c r="Q458" t="s">
        <v>801</v>
      </c>
      <c r="R458" s="4"/>
    </row>
    <row r="459" spans="1:18" x14ac:dyDescent="0.25">
      <c r="A459"/>
      <c r="B459" t="s">
        <v>5564</v>
      </c>
      <c r="C459" t="s">
        <v>6334</v>
      </c>
      <c r="D459">
        <v>481</v>
      </c>
      <c r="E459"/>
      <c r="F459" t="s">
        <v>898</v>
      </c>
      <c r="G459" s="2" t="s">
        <v>259</v>
      </c>
      <c r="H459" s="2" t="s">
        <v>5616</v>
      </c>
      <c r="I459" s="4" t="s">
        <v>5617</v>
      </c>
      <c r="J459" s="4" t="s">
        <v>5618</v>
      </c>
      <c r="K459" s="4" t="s">
        <v>5599</v>
      </c>
      <c r="L459" s="4" t="s">
        <v>5630</v>
      </c>
      <c r="M459" s="4" t="s">
        <v>778</v>
      </c>
      <c r="N459" s="76" t="s">
        <v>5782</v>
      </c>
      <c r="O459" s="4"/>
      <c r="P459" s="4" t="s">
        <v>5783</v>
      </c>
      <c r="Q459" t="s">
        <v>801</v>
      </c>
      <c r="R459" s="4"/>
    </row>
    <row r="460" spans="1:18" x14ac:dyDescent="0.25">
      <c r="A460"/>
      <c r="B460" t="s">
        <v>5564</v>
      </c>
      <c r="C460" t="s">
        <v>6335</v>
      </c>
      <c r="D460">
        <v>49</v>
      </c>
      <c r="E460"/>
      <c r="F460" t="s">
        <v>1559</v>
      </c>
      <c r="G460" s="2" t="s">
        <v>259</v>
      </c>
      <c r="H460" s="2" t="s">
        <v>5579</v>
      </c>
      <c r="I460" s="4" t="s">
        <v>5580</v>
      </c>
      <c r="J460" s="4" t="s">
        <v>5581</v>
      </c>
      <c r="K460" s="4" t="s">
        <v>5599</v>
      </c>
      <c r="L460" s="4" t="s">
        <v>5583</v>
      </c>
      <c r="M460" s="4" t="s">
        <v>778</v>
      </c>
      <c r="N460" s="76" t="s">
        <v>6336</v>
      </c>
      <c r="O460" s="4"/>
      <c r="P460" s="4" t="s">
        <v>5796</v>
      </c>
      <c r="Q460" t="s">
        <v>782</v>
      </c>
      <c r="R460" s="4">
        <v>0</v>
      </c>
    </row>
    <row r="461" spans="1:18" x14ac:dyDescent="0.25">
      <c r="A461"/>
      <c r="B461" t="s">
        <v>5564</v>
      </c>
      <c r="C461" t="s">
        <v>6337</v>
      </c>
      <c r="D461">
        <v>5</v>
      </c>
      <c r="E461"/>
      <c r="F461" t="s">
        <v>5615</v>
      </c>
      <c r="G461" s="2" t="s">
        <v>255</v>
      </c>
      <c r="H461" s="2" t="s">
        <v>5579</v>
      </c>
      <c r="I461" s="4" t="s">
        <v>5580</v>
      </c>
      <c r="J461" s="4" t="s">
        <v>5581</v>
      </c>
      <c r="K461" s="4" t="s">
        <v>5591</v>
      </c>
      <c r="L461" s="4" t="s">
        <v>5591</v>
      </c>
      <c r="M461" s="4" t="s">
        <v>778</v>
      </c>
      <c r="N461" s="76" t="s">
        <v>6338</v>
      </c>
      <c r="O461" s="4"/>
      <c r="P461" s="4" t="s">
        <v>5785</v>
      </c>
      <c r="Q461" t="s">
        <v>782</v>
      </c>
      <c r="R461" s="4">
        <v>0</v>
      </c>
    </row>
    <row r="462" spans="1:18" x14ac:dyDescent="0.25">
      <c r="A462"/>
      <c r="B462" t="s">
        <v>5564</v>
      </c>
      <c r="C462" t="s">
        <v>6339</v>
      </c>
      <c r="D462">
        <v>544</v>
      </c>
      <c r="E462"/>
      <c r="F462" t="s">
        <v>5615</v>
      </c>
      <c r="G462" s="2" t="s">
        <v>255</v>
      </c>
      <c r="H462" s="2" t="s">
        <v>5616</v>
      </c>
      <c r="I462" s="4" t="s">
        <v>5617</v>
      </c>
      <c r="J462" s="4" t="s">
        <v>5618</v>
      </c>
      <c r="K462" s="4" t="s">
        <v>5591</v>
      </c>
      <c r="L462" s="4" t="s">
        <v>5591</v>
      </c>
      <c r="M462" s="4" t="s">
        <v>808</v>
      </c>
      <c r="N462" s="76" t="s">
        <v>799</v>
      </c>
      <c r="O462" s="4"/>
      <c r="P462" s="4" t="s">
        <v>5620</v>
      </c>
      <c r="Q462" t="s">
        <v>801</v>
      </c>
      <c r="R462" s="4"/>
    </row>
    <row r="463" spans="1:18" x14ac:dyDescent="0.25">
      <c r="A463"/>
      <c r="B463" t="s">
        <v>5564</v>
      </c>
      <c r="C463" t="s">
        <v>6340</v>
      </c>
      <c r="D463">
        <v>546</v>
      </c>
      <c r="E463"/>
      <c r="F463" t="s">
        <v>5622</v>
      </c>
      <c r="G463" s="2" t="s">
        <v>255</v>
      </c>
      <c r="H463" s="2" t="s">
        <v>5616</v>
      </c>
      <c r="I463" s="4" t="s">
        <v>5617</v>
      </c>
      <c r="J463" s="4" t="s">
        <v>5618</v>
      </c>
      <c r="K463" s="4" t="s">
        <v>5591</v>
      </c>
      <c r="L463" s="4" t="s">
        <v>5591</v>
      </c>
      <c r="M463" s="4" t="s">
        <v>808</v>
      </c>
      <c r="N463" s="76" t="s">
        <v>799</v>
      </c>
      <c r="O463" s="4"/>
      <c r="P463" s="4" t="s">
        <v>5623</v>
      </c>
      <c r="Q463" t="s">
        <v>801</v>
      </c>
      <c r="R463" s="4"/>
    </row>
    <row r="464" spans="1:18" x14ac:dyDescent="0.25">
      <c r="A464"/>
      <c r="B464" t="s">
        <v>5564</v>
      </c>
      <c r="C464" t="s">
        <v>6342</v>
      </c>
      <c r="D464">
        <v>549</v>
      </c>
      <c r="E464"/>
      <c r="F464" t="s">
        <v>849</v>
      </c>
      <c r="G464" s="2" t="s">
        <v>255</v>
      </c>
      <c r="H464" s="2" t="s">
        <v>5616</v>
      </c>
      <c r="I464" s="4" t="s">
        <v>5617</v>
      </c>
      <c r="J464" s="4" t="s">
        <v>5618</v>
      </c>
      <c r="K464" s="4" t="s">
        <v>5591</v>
      </c>
      <c r="L464" s="4" t="s">
        <v>5591</v>
      </c>
      <c r="M464" s="4" t="s">
        <v>808</v>
      </c>
      <c r="N464" s="76" t="s">
        <v>799</v>
      </c>
      <c r="O464" s="4"/>
      <c r="P464" s="4" t="s">
        <v>5628</v>
      </c>
      <c r="Q464" t="s">
        <v>801</v>
      </c>
      <c r="R464" s="4"/>
    </row>
    <row r="465" spans="1:18" x14ac:dyDescent="0.25">
      <c r="A465"/>
      <c r="B465" t="s">
        <v>5564</v>
      </c>
      <c r="C465" t="s">
        <v>6343</v>
      </c>
      <c r="D465">
        <v>55</v>
      </c>
      <c r="E465"/>
      <c r="F465" t="s">
        <v>1559</v>
      </c>
      <c r="G465" s="2" t="s">
        <v>286</v>
      </c>
      <c r="H465" s="2" t="s">
        <v>5579</v>
      </c>
      <c r="I465" s="4" t="s">
        <v>5580</v>
      </c>
      <c r="J465" s="4" t="s">
        <v>5581</v>
      </c>
      <c r="K465" s="4" t="s">
        <v>5599</v>
      </c>
      <c r="L465" s="4" t="s">
        <v>5583</v>
      </c>
      <c r="M465" s="4" t="s">
        <v>778</v>
      </c>
      <c r="N465" s="76" t="s">
        <v>6344</v>
      </c>
      <c r="O465" s="4"/>
      <c r="P465" s="4" t="s">
        <v>5798</v>
      </c>
      <c r="Q465" t="s">
        <v>782</v>
      </c>
      <c r="R465" s="4">
        <v>0</v>
      </c>
    </row>
    <row r="466" spans="1:18" x14ac:dyDescent="0.25">
      <c r="A466"/>
      <c r="B466" t="s">
        <v>5564</v>
      </c>
      <c r="C466" t="s">
        <v>6345</v>
      </c>
      <c r="D466">
        <v>550</v>
      </c>
      <c r="E466"/>
      <c r="F466" t="s">
        <v>865</v>
      </c>
      <c r="G466" s="2" t="s">
        <v>259</v>
      </c>
      <c r="H466" s="2" t="s">
        <v>5616</v>
      </c>
      <c r="I466" s="4" t="s">
        <v>5617</v>
      </c>
      <c r="J466" s="4" t="s">
        <v>5618</v>
      </c>
      <c r="K466" s="4" t="s">
        <v>5599</v>
      </c>
      <c r="L466" s="4" t="s">
        <v>5630</v>
      </c>
      <c r="M466" s="4" t="s">
        <v>808</v>
      </c>
      <c r="N466" s="76" t="s">
        <v>799</v>
      </c>
      <c r="O466" s="4"/>
      <c r="P466" s="4" t="s">
        <v>5632</v>
      </c>
      <c r="Q466" t="s">
        <v>801</v>
      </c>
      <c r="R466" s="4"/>
    </row>
    <row r="467" spans="1:18" x14ac:dyDescent="0.25">
      <c r="A467"/>
      <c r="B467" t="s">
        <v>5564</v>
      </c>
      <c r="C467" t="s">
        <v>6346</v>
      </c>
      <c r="D467">
        <v>551</v>
      </c>
      <c r="E467"/>
      <c r="F467" t="s">
        <v>1559</v>
      </c>
      <c r="G467" s="2" t="s">
        <v>259</v>
      </c>
      <c r="H467" s="2" t="s">
        <v>5616</v>
      </c>
      <c r="I467" s="4" t="s">
        <v>5617</v>
      </c>
      <c r="J467" s="4" t="s">
        <v>5618</v>
      </c>
      <c r="K467" s="4" t="s">
        <v>5599</v>
      </c>
      <c r="L467" s="4" t="s">
        <v>5630</v>
      </c>
      <c r="M467" s="4" t="s">
        <v>808</v>
      </c>
      <c r="N467" s="76" t="s">
        <v>799</v>
      </c>
      <c r="O467" s="4"/>
      <c r="P467" s="4" t="s">
        <v>5635</v>
      </c>
      <c r="Q467" t="s">
        <v>801</v>
      </c>
      <c r="R467" s="4"/>
    </row>
    <row r="468" spans="1:18" x14ac:dyDescent="0.25">
      <c r="A468"/>
      <c r="B468" t="s">
        <v>5564</v>
      </c>
      <c r="C468" t="s">
        <v>6348</v>
      </c>
      <c r="D468">
        <v>553</v>
      </c>
      <c r="E468"/>
      <c r="F468" t="s">
        <v>1565</v>
      </c>
      <c r="G468" s="2" t="s">
        <v>259</v>
      </c>
      <c r="H468" s="2" t="s">
        <v>5616</v>
      </c>
      <c r="I468" s="4" t="s">
        <v>5617</v>
      </c>
      <c r="J468" s="4" t="s">
        <v>5618</v>
      </c>
      <c r="K468" s="4" t="s">
        <v>5599</v>
      </c>
      <c r="L468" s="4" t="s">
        <v>5630</v>
      </c>
      <c r="M468" s="4" t="s">
        <v>808</v>
      </c>
      <c r="N468" s="76" t="s">
        <v>799</v>
      </c>
      <c r="O468" s="4"/>
      <c r="P468" s="4" t="s">
        <v>5641</v>
      </c>
      <c r="Q468" t="s">
        <v>801</v>
      </c>
      <c r="R468" s="4"/>
    </row>
    <row r="469" spans="1:18" x14ac:dyDescent="0.25">
      <c r="A469"/>
      <c r="B469" t="s">
        <v>5564</v>
      </c>
      <c r="C469" t="s">
        <v>6349</v>
      </c>
      <c r="D469">
        <v>554</v>
      </c>
      <c r="E469"/>
      <c r="F469" t="s">
        <v>1565</v>
      </c>
      <c r="G469" s="2" t="s">
        <v>286</v>
      </c>
      <c r="H469" s="2" t="s">
        <v>5616</v>
      </c>
      <c r="I469" s="4" t="s">
        <v>5617</v>
      </c>
      <c r="J469" s="4" t="s">
        <v>5618</v>
      </c>
      <c r="K469" s="4" t="s">
        <v>5599</v>
      </c>
      <c r="L469" s="4" t="s">
        <v>5630</v>
      </c>
      <c r="M469" s="4" t="s">
        <v>808</v>
      </c>
      <c r="N469" s="76" t="s">
        <v>799</v>
      </c>
      <c r="O469" s="4"/>
      <c r="P469" s="4" t="s">
        <v>5644</v>
      </c>
      <c r="Q469" t="s">
        <v>801</v>
      </c>
      <c r="R469" s="4"/>
    </row>
    <row r="470" spans="1:18" x14ac:dyDescent="0.25">
      <c r="A470"/>
      <c r="B470" t="s">
        <v>5564</v>
      </c>
      <c r="C470" t="s">
        <v>6350</v>
      </c>
      <c r="D470">
        <v>555</v>
      </c>
      <c r="E470"/>
      <c r="F470" t="s">
        <v>1569</v>
      </c>
      <c r="G470" s="2" t="s">
        <v>259</v>
      </c>
      <c r="H470" s="2" t="s">
        <v>5616</v>
      </c>
      <c r="I470" s="4" t="s">
        <v>5617</v>
      </c>
      <c r="J470" s="4" t="s">
        <v>5618</v>
      </c>
      <c r="K470" s="4" t="s">
        <v>5599</v>
      </c>
      <c r="L470" s="4" t="s">
        <v>5630</v>
      </c>
      <c r="M470" s="4" t="s">
        <v>808</v>
      </c>
      <c r="N470" s="76" t="s">
        <v>799</v>
      </c>
      <c r="O470" s="4"/>
      <c r="P470" s="4" t="s">
        <v>5647</v>
      </c>
      <c r="Q470" t="s">
        <v>801</v>
      </c>
      <c r="R470" s="4"/>
    </row>
    <row r="471" spans="1:18" x14ac:dyDescent="0.25">
      <c r="A471"/>
      <c r="B471" t="s">
        <v>5564</v>
      </c>
      <c r="C471" t="s">
        <v>6351</v>
      </c>
      <c r="D471">
        <v>556</v>
      </c>
      <c r="E471"/>
      <c r="F471" t="s">
        <v>1569</v>
      </c>
      <c r="G471" s="2" t="s">
        <v>286</v>
      </c>
      <c r="H471" s="2" t="s">
        <v>5616</v>
      </c>
      <c r="I471" s="4" t="s">
        <v>5617</v>
      </c>
      <c r="J471" s="4" t="s">
        <v>5618</v>
      </c>
      <c r="K471" s="4" t="s">
        <v>5599</v>
      </c>
      <c r="L471" s="4" t="s">
        <v>5630</v>
      </c>
      <c r="M471" s="4" t="s">
        <v>808</v>
      </c>
      <c r="N471" s="76" t="s">
        <v>799</v>
      </c>
      <c r="O471" s="4"/>
      <c r="P471" s="4" t="s">
        <v>5650</v>
      </c>
      <c r="Q471" t="s">
        <v>801</v>
      </c>
      <c r="R471" s="4"/>
    </row>
    <row r="472" spans="1:18" x14ac:dyDescent="0.25">
      <c r="A472"/>
      <c r="B472" t="s">
        <v>5564</v>
      </c>
      <c r="C472" t="s">
        <v>6352</v>
      </c>
      <c r="D472">
        <v>557</v>
      </c>
      <c r="E472"/>
      <c r="F472" t="s">
        <v>898</v>
      </c>
      <c r="G472" s="2" t="s">
        <v>255</v>
      </c>
      <c r="H472" s="2" t="s">
        <v>5616</v>
      </c>
      <c r="I472" s="4" t="s">
        <v>5617</v>
      </c>
      <c r="J472" s="4" t="s">
        <v>5618</v>
      </c>
      <c r="K472" s="4" t="s">
        <v>5591</v>
      </c>
      <c r="L472" s="4" t="s">
        <v>5591</v>
      </c>
      <c r="M472" s="4" t="s">
        <v>808</v>
      </c>
      <c r="N472" s="76" t="s">
        <v>799</v>
      </c>
      <c r="O472" s="4"/>
      <c r="P472" s="4" t="s">
        <v>5652</v>
      </c>
      <c r="Q472" t="s">
        <v>801</v>
      </c>
      <c r="R472" s="4"/>
    </row>
    <row r="473" spans="1:18" x14ac:dyDescent="0.25">
      <c r="A473"/>
      <c r="B473" t="s">
        <v>5564</v>
      </c>
      <c r="C473" t="s">
        <v>6353</v>
      </c>
      <c r="D473">
        <v>558</v>
      </c>
      <c r="E473"/>
      <c r="F473" t="s">
        <v>913</v>
      </c>
      <c r="G473" s="2" t="s">
        <v>259</v>
      </c>
      <c r="H473" s="2" t="s">
        <v>5616</v>
      </c>
      <c r="I473" s="4" t="s">
        <v>5617</v>
      </c>
      <c r="J473" s="4" t="s">
        <v>5618</v>
      </c>
      <c r="K473" s="4" t="s">
        <v>5599</v>
      </c>
      <c r="L473" s="4" t="s">
        <v>5630</v>
      </c>
      <c r="M473" s="4" t="s">
        <v>808</v>
      </c>
      <c r="N473" s="76" t="s">
        <v>799</v>
      </c>
      <c r="O473" s="4"/>
      <c r="P473" s="4" t="s">
        <v>5655</v>
      </c>
      <c r="Q473" t="s">
        <v>801</v>
      </c>
      <c r="R473" s="4"/>
    </row>
    <row r="474" spans="1:18" x14ac:dyDescent="0.25">
      <c r="A474"/>
      <c r="B474" t="s">
        <v>5564</v>
      </c>
      <c r="C474" t="s">
        <v>6354</v>
      </c>
      <c r="D474">
        <v>559</v>
      </c>
      <c r="E474"/>
      <c r="F474" t="s">
        <v>913</v>
      </c>
      <c r="G474" s="2" t="s">
        <v>286</v>
      </c>
      <c r="H474" s="2" t="s">
        <v>5616</v>
      </c>
      <c r="I474" s="4" t="s">
        <v>5617</v>
      </c>
      <c r="J474" s="4" t="s">
        <v>5618</v>
      </c>
      <c r="K474" s="4" t="s">
        <v>5599</v>
      </c>
      <c r="L474" s="4" t="s">
        <v>5630</v>
      </c>
      <c r="M474" s="4" t="s">
        <v>808</v>
      </c>
      <c r="N474" s="76" t="s">
        <v>799</v>
      </c>
      <c r="O474" s="4"/>
      <c r="P474" s="4" t="s">
        <v>5658</v>
      </c>
      <c r="Q474" t="s">
        <v>801</v>
      </c>
      <c r="R474" s="4"/>
    </row>
    <row r="475" spans="1:18" x14ac:dyDescent="0.25">
      <c r="A475"/>
      <c r="B475" t="s">
        <v>5564</v>
      </c>
      <c r="C475" t="s">
        <v>6355</v>
      </c>
      <c r="D475">
        <v>560</v>
      </c>
      <c r="E475"/>
      <c r="F475" t="s">
        <v>930</v>
      </c>
      <c r="G475" s="2" t="s">
        <v>259</v>
      </c>
      <c r="H475" s="2" t="s">
        <v>5616</v>
      </c>
      <c r="I475" s="4" t="s">
        <v>5617</v>
      </c>
      <c r="J475" s="4" t="s">
        <v>5618</v>
      </c>
      <c r="K475" s="4" t="s">
        <v>5599</v>
      </c>
      <c r="L475" s="4" t="s">
        <v>5630</v>
      </c>
      <c r="M475" s="4" t="s">
        <v>808</v>
      </c>
      <c r="N475" s="76" t="s">
        <v>799</v>
      </c>
      <c r="O475" s="4"/>
      <c r="P475" s="4" t="s">
        <v>5661</v>
      </c>
      <c r="Q475" t="s">
        <v>801</v>
      </c>
      <c r="R475" s="4"/>
    </row>
    <row r="476" spans="1:18" x14ac:dyDescent="0.25">
      <c r="A476"/>
      <c r="B476" t="s">
        <v>5564</v>
      </c>
      <c r="C476" t="s">
        <v>6357</v>
      </c>
      <c r="D476">
        <v>562</v>
      </c>
      <c r="E476"/>
      <c r="F476" t="s">
        <v>945</v>
      </c>
      <c r="G476" s="2" t="s">
        <v>259</v>
      </c>
      <c r="H476" s="2" t="s">
        <v>5616</v>
      </c>
      <c r="I476" s="4" t="s">
        <v>5617</v>
      </c>
      <c r="J476" s="4" t="s">
        <v>5618</v>
      </c>
      <c r="K476" s="4" t="s">
        <v>5599</v>
      </c>
      <c r="L476" s="4" t="s">
        <v>5630</v>
      </c>
      <c r="M476" s="4" t="s">
        <v>808</v>
      </c>
      <c r="N476" s="76" t="s">
        <v>799</v>
      </c>
      <c r="O476" s="4"/>
      <c r="P476" s="4" t="s">
        <v>5667</v>
      </c>
      <c r="Q476" t="s">
        <v>801</v>
      </c>
      <c r="R476" s="4"/>
    </row>
    <row r="477" spans="1:18" x14ac:dyDescent="0.25">
      <c r="A477"/>
      <c r="B477" t="s">
        <v>5564</v>
      </c>
      <c r="C477" t="s">
        <v>6358</v>
      </c>
      <c r="D477">
        <v>563</v>
      </c>
      <c r="E477"/>
      <c r="F477" t="s">
        <v>945</v>
      </c>
      <c r="G477" s="2" t="s">
        <v>321</v>
      </c>
      <c r="H477" s="2" t="s">
        <v>5616</v>
      </c>
      <c r="I477" s="4" t="s">
        <v>5617</v>
      </c>
      <c r="J477" s="4" t="s">
        <v>5618</v>
      </c>
      <c r="K477" s="4" t="s">
        <v>5599</v>
      </c>
      <c r="L477" s="4" t="s">
        <v>5630</v>
      </c>
      <c r="M477" s="4" t="s">
        <v>808</v>
      </c>
      <c r="N477" s="76" t="s">
        <v>799</v>
      </c>
      <c r="O477" s="4"/>
      <c r="P477" s="4" t="s">
        <v>5670</v>
      </c>
      <c r="Q477" t="s">
        <v>801</v>
      </c>
      <c r="R477" s="4"/>
    </row>
    <row r="478" spans="1:18" x14ac:dyDescent="0.25">
      <c r="A478"/>
      <c r="B478" t="s">
        <v>5564</v>
      </c>
      <c r="C478" t="s">
        <v>6359</v>
      </c>
      <c r="D478">
        <v>565</v>
      </c>
      <c r="E478"/>
      <c r="F478" t="s">
        <v>965</v>
      </c>
      <c r="G478" s="2" t="s">
        <v>286</v>
      </c>
      <c r="H478" s="2" t="s">
        <v>5616</v>
      </c>
      <c r="I478" s="4" t="s">
        <v>5617</v>
      </c>
      <c r="J478" s="4" t="s">
        <v>5618</v>
      </c>
      <c r="K478" s="4" t="s">
        <v>5599</v>
      </c>
      <c r="L478" s="4" t="s">
        <v>5630</v>
      </c>
      <c r="M478" s="4" t="s">
        <v>808</v>
      </c>
      <c r="N478" s="76" t="s">
        <v>799</v>
      </c>
      <c r="O478" s="4"/>
      <c r="P478" s="4" t="s">
        <v>5673</v>
      </c>
      <c r="Q478" t="s">
        <v>801</v>
      </c>
      <c r="R478" s="4"/>
    </row>
    <row r="479" spans="1:18" x14ac:dyDescent="0.25">
      <c r="A479"/>
      <c r="B479" t="s">
        <v>5564</v>
      </c>
      <c r="C479" t="s">
        <v>6360</v>
      </c>
      <c r="D479">
        <v>566</v>
      </c>
      <c r="E479"/>
      <c r="F479" t="s">
        <v>983</v>
      </c>
      <c r="G479" s="2" t="s">
        <v>259</v>
      </c>
      <c r="H479" s="2" t="s">
        <v>5616</v>
      </c>
      <c r="I479" s="4" t="s">
        <v>5617</v>
      </c>
      <c r="J479" s="4" t="s">
        <v>5618</v>
      </c>
      <c r="K479" s="4" t="s">
        <v>5599</v>
      </c>
      <c r="L479" s="4" t="s">
        <v>5630</v>
      </c>
      <c r="M479" s="4" t="s">
        <v>808</v>
      </c>
      <c r="N479" s="76" t="s">
        <v>799</v>
      </c>
      <c r="O479" s="4"/>
      <c r="P479" s="4" t="s">
        <v>5676</v>
      </c>
      <c r="Q479" t="s">
        <v>801</v>
      </c>
      <c r="R479" s="4"/>
    </row>
    <row r="480" spans="1:18" x14ac:dyDescent="0.25">
      <c r="A480"/>
      <c r="B480" t="s">
        <v>5564</v>
      </c>
      <c r="C480" t="s">
        <v>6361</v>
      </c>
      <c r="D480">
        <v>567</v>
      </c>
      <c r="E480"/>
      <c r="F480" t="s">
        <v>983</v>
      </c>
      <c r="G480" s="2" t="s">
        <v>286</v>
      </c>
      <c r="H480" s="2" t="s">
        <v>5616</v>
      </c>
      <c r="I480" s="4" t="s">
        <v>5617</v>
      </c>
      <c r="J480" s="4" t="s">
        <v>5618</v>
      </c>
      <c r="K480" s="4" t="s">
        <v>5599</v>
      </c>
      <c r="L480" s="4" t="s">
        <v>5630</v>
      </c>
      <c r="M480" s="4" t="s">
        <v>808</v>
      </c>
      <c r="N480" s="76" t="s">
        <v>799</v>
      </c>
      <c r="O480" s="4"/>
      <c r="P480" s="4" t="s">
        <v>5679</v>
      </c>
      <c r="Q480" t="s">
        <v>801</v>
      </c>
      <c r="R480" s="4"/>
    </row>
    <row r="481" spans="1:18" x14ac:dyDescent="0.25">
      <c r="A481"/>
      <c r="B481" t="s">
        <v>5564</v>
      </c>
      <c r="C481" t="s">
        <v>6362</v>
      </c>
      <c r="D481">
        <v>568</v>
      </c>
      <c r="E481"/>
      <c r="F481" t="s">
        <v>997</v>
      </c>
      <c r="G481" s="2" t="s">
        <v>259</v>
      </c>
      <c r="H481" s="2" t="s">
        <v>5616</v>
      </c>
      <c r="I481" s="4" t="s">
        <v>5617</v>
      </c>
      <c r="J481" s="4" t="s">
        <v>5618</v>
      </c>
      <c r="K481" s="4" t="s">
        <v>5599</v>
      </c>
      <c r="L481" s="4" t="s">
        <v>5630</v>
      </c>
      <c r="M481" s="4" t="s">
        <v>808</v>
      </c>
      <c r="N481" s="76" t="s">
        <v>799</v>
      </c>
      <c r="O481" s="4"/>
      <c r="P481" s="4" t="s">
        <v>5682</v>
      </c>
      <c r="Q481" t="s">
        <v>801</v>
      </c>
      <c r="R481" s="4"/>
    </row>
    <row r="482" spans="1:18" x14ac:dyDescent="0.25">
      <c r="A482"/>
      <c r="B482" t="s">
        <v>5564</v>
      </c>
      <c r="C482" t="s">
        <v>6363</v>
      </c>
      <c r="D482">
        <v>569</v>
      </c>
      <c r="E482"/>
      <c r="F482" t="s">
        <v>997</v>
      </c>
      <c r="G482" s="2" t="s">
        <v>321</v>
      </c>
      <c r="H482" s="2" t="s">
        <v>5616</v>
      </c>
      <c r="I482" s="4" t="s">
        <v>5617</v>
      </c>
      <c r="J482" s="4" t="s">
        <v>5618</v>
      </c>
      <c r="K482" s="4" t="s">
        <v>5599</v>
      </c>
      <c r="L482" s="4" t="s">
        <v>5630</v>
      </c>
      <c r="M482" s="4" t="s">
        <v>808</v>
      </c>
      <c r="N482" s="76" t="s">
        <v>799</v>
      </c>
      <c r="O482" s="4"/>
      <c r="P482" s="4" t="s">
        <v>5685</v>
      </c>
      <c r="Q482" t="s">
        <v>801</v>
      </c>
      <c r="R482" s="4"/>
    </row>
    <row r="483" spans="1:18" x14ac:dyDescent="0.25">
      <c r="A483"/>
      <c r="B483" t="s">
        <v>5564</v>
      </c>
      <c r="C483" t="s">
        <v>6364</v>
      </c>
      <c r="D483">
        <v>570</v>
      </c>
      <c r="E483"/>
      <c r="F483" t="s">
        <v>5689</v>
      </c>
      <c r="G483" s="2" t="s">
        <v>259</v>
      </c>
      <c r="H483" s="2" t="s">
        <v>5616</v>
      </c>
      <c r="I483" s="4" t="s">
        <v>5617</v>
      </c>
      <c r="J483" s="4" t="s">
        <v>5618</v>
      </c>
      <c r="K483" s="4" t="s">
        <v>5599</v>
      </c>
      <c r="L483" s="4" t="s">
        <v>5630</v>
      </c>
      <c r="M483" s="4" t="s">
        <v>808</v>
      </c>
      <c r="N483" s="76" t="s">
        <v>799</v>
      </c>
      <c r="O483" s="4"/>
      <c r="P483" s="4" t="s">
        <v>5688</v>
      </c>
      <c r="Q483" t="s">
        <v>801</v>
      </c>
      <c r="R483" s="4"/>
    </row>
    <row r="484" spans="1:18" x14ac:dyDescent="0.25">
      <c r="A484"/>
      <c r="B484" t="s">
        <v>5564</v>
      </c>
      <c r="C484" t="s">
        <v>6364</v>
      </c>
      <c r="D484">
        <v>570</v>
      </c>
      <c r="E484"/>
      <c r="F484" t="s">
        <v>5687</v>
      </c>
      <c r="G484" s="2" t="s">
        <v>259</v>
      </c>
      <c r="H484" s="2" t="s">
        <v>5616</v>
      </c>
      <c r="I484" s="4" t="s">
        <v>5617</v>
      </c>
      <c r="J484" s="4" t="s">
        <v>5618</v>
      </c>
      <c r="K484" s="4" t="s">
        <v>5599</v>
      </c>
      <c r="L484" s="4" t="s">
        <v>5630</v>
      </c>
      <c r="M484" s="4" t="s">
        <v>808</v>
      </c>
      <c r="N484" s="76" t="s">
        <v>799</v>
      </c>
      <c r="O484" s="4"/>
      <c r="P484" s="4" t="s">
        <v>5688</v>
      </c>
      <c r="Q484" t="s">
        <v>801</v>
      </c>
      <c r="R484" s="4"/>
    </row>
    <row r="485" spans="1:18" x14ac:dyDescent="0.25">
      <c r="A485"/>
      <c r="B485" t="s">
        <v>5564</v>
      </c>
      <c r="C485" t="s">
        <v>6365</v>
      </c>
      <c r="D485">
        <v>572</v>
      </c>
      <c r="E485"/>
      <c r="F485" t="s">
        <v>1021</v>
      </c>
      <c r="G485" s="2" t="s">
        <v>286</v>
      </c>
      <c r="H485" s="2" t="s">
        <v>5616</v>
      </c>
      <c r="I485" s="4" t="s">
        <v>5617</v>
      </c>
      <c r="J485" s="4" t="s">
        <v>5618</v>
      </c>
      <c r="K485" s="4" t="s">
        <v>5599</v>
      </c>
      <c r="L485" s="4" t="s">
        <v>5630</v>
      </c>
      <c r="M485" s="4" t="s">
        <v>808</v>
      </c>
      <c r="N485" s="76" t="s">
        <v>799</v>
      </c>
      <c r="O485" s="4"/>
      <c r="P485" s="4" t="s">
        <v>5692</v>
      </c>
      <c r="Q485" t="s">
        <v>801</v>
      </c>
      <c r="R485" s="4"/>
    </row>
    <row r="486" spans="1:18" x14ac:dyDescent="0.25">
      <c r="A486"/>
      <c r="B486" t="s">
        <v>5564</v>
      </c>
      <c r="C486" t="s">
        <v>6366</v>
      </c>
      <c r="D486">
        <v>573</v>
      </c>
      <c r="E486"/>
      <c r="F486" t="s">
        <v>1035</v>
      </c>
      <c r="G486" s="2" t="s">
        <v>259</v>
      </c>
      <c r="H486" s="2" t="s">
        <v>5616</v>
      </c>
      <c r="I486" s="4" t="s">
        <v>5617</v>
      </c>
      <c r="J486" s="4" t="s">
        <v>5618</v>
      </c>
      <c r="K486" s="4" t="s">
        <v>5599</v>
      </c>
      <c r="L486" s="4" t="s">
        <v>5630</v>
      </c>
      <c r="M486" s="4" t="s">
        <v>808</v>
      </c>
      <c r="N486" s="76" t="s">
        <v>799</v>
      </c>
      <c r="O486" s="4"/>
      <c r="P486" s="4" t="s">
        <v>5695</v>
      </c>
      <c r="Q486" t="s">
        <v>801</v>
      </c>
      <c r="R486" s="4"/>
    </row>
    <row r="487" spans="1:18" x14ac:dyDescent="0.25">
      <c r="A487"/>
      <c r="B487" t="s">
        <v>5564</v>
      </c>
      <c r="C487" t="s">
        <v>6367</v>
      </c>
      <c r="D487">
        <v>574</v>
      </c>
      <c r="E487"/>
      <c r="F487" t="s">
        <v>1035</v>
      </c>
      <c r="G487" s="2" t="s">
        <v>321</v>
      </c>
      <c r="H487" s="2" t="s">
        <v>5616</v>
      </c>
      <c r="I487" s="4" t="s">
        <v>5617</v>
      </c>
      <c r="J487" s="4" t="s">
        <v>5618</v>
      </c>
      <c r="K487" s="4" t="s">
        <v>5599</v>
      </c>
      <c r="L487" s="4" t="s">
        <v>5630</v>
      </c>
      <c r="M487" s="4" t="s">
        <v>808</v>
      </c>
      <c r="N487" s="76" t="s">
        <v>799</v>
      </c>
      <c r="O487" s="4"/>
      <c r="P487" s="4" t="s">
        <v>5698</v>
      </c>
      <c r="Q487" t="s">
        <v>801</v>
      </c>
      <c r="R487" s="4"/>
    </row>
    <row r="488" spans="1:18" x14ac:dyDescent="0.25">
      <c r="A488"/>
      <c r="B488" t="s">
        <v>5564</v>
      </c>
      <c r="C488" t="s">
        <v>6368</v>
      </c>
      <c r="D488">
        <v>575</v>
      </c>
      <c r="E488"/>
      <c r="F488" t="s">
        <v>1612</v>
      </c>
      <c r="G488" s="2" t="s">
        <v>321</v>
      </c>
      <c r="H488" s="2" t="s">
        <v>5616</v>
      </c>
      <c r="I488" s="4" t="s">
        <v>5617</v>
      </c>
      <c r="J488" s="4" t="s">
        <v>5618</v>
      </c>
      <c r="K488" s="4" t="s">
        <v>5599</v>
      </c>
      <c r="L488" s="4" t="s">
        <v>5630</v>
      </c>
      <c r="M488" s="4" t="s">
        <v>808</v>
      </c>
      <c r="N488" s="76" t="s">
        <v>799</v>
      </c>
      <c r="O488" s="4"/>
      <c r="P488" s="4" t="s">
        <v>5701</v>
      </c>
      <c r="Q488" t="s">
        <v>801</v>
      </c>
      <c r="R488" s="4"/>
    </row>
    <row r="489" spans="1:18" x14ac:dyDescent="0.25">
      <c r="A489"/>
      <c r="B489" t="s">
        <v>5564</v>
      </c>
      <c r="C489" t="s">
        <v>6369</v>
      </c>
      <c r="D489">
        <v>576</v>
      </c>
      <c r="E489"/>
      <c r="F489" t="s">
        <v>1616</v>
      </c>
      <c r="G489" s="2" t="s">
        <v>321</v>
      </c>
      <c r="H489" s="2" t="s">
        <v>5616</v>
      </c>
      <c r="I489" s="4" t="s">
        <v>5617</v>
      </c>
      <c r="J489" s="4" t="s">
        <v>5618</v>
      </c>
      <c r="K489" s="4" t="s">
        <v>5599</v>
      </c>
      <c r="L489" s="4" t="s">
        <v>5630</v>
      </c>
      <c r="M489" s="4" t="s">
        <v>808</v>
      </c>
      <c r="N489" s="76" t="s">
        <v>799</v>
      </c>
      <c r="O489" s="4"/>
      <c r="P489" s="4" t="s">
        <v>5704</v>
      </c>
      <c r="Q489" t="s">
        <v>801</v>
      </c>
      <c r="R489" s="4"/>
    </row>
    <row r="490" spans="1:18" x14ac:dyDescent="0.25">
      <c r="A490"/>
      <c r="B490" t="s">
        <v>5564</v>
      </c>
      <c r="C490" t="s">
        <v>6370</v>
      </c>
      <c r="D490">
        <v>577</v>
      </c>
      <c r="E490"/>
      <c r="F490" t="s">
        <v>1061</v>
      </c>
      <c r="G490" s="2" t="s">
        <v>321</v>
      </c>
      <c r="H490" s="2" t="s">
        <v>5616</v>
      </c>
      <c r="I490" s="4" t="s">
        <v>5617</v>
      </c>
      <c r="J490" s="4" t="s">
        <v>5618</v>
      </c>
      <c r="K490" s="4" t="s">
        <v>5599</v>
      </c>
      <c r="L490" s="4" t="s">
        <v>5630</v>
      </c>
      <c r="M490" s="4" t="s">
        <v>808</v>
      </c>
      <c r="N490" s="76" t="s">
        <v>799</v>
      </c>
      <c r="O490" s="4"/>
      <c r="P490" s="4" t="s">
        <v>5707</v>
      </c>
      <c r="Q490" t="s">
        <v>801</v>
      </c>
      <c r="R490" s="4"/>
    </row>
    <row r="491" spans="1:18" x14ac:dyDescent="0.25">
      <c r="A491"/>
      <c r="B491" t="s">
        <v>5564</v>
      </c>
      <c r="C491" t="s">
        <v>6371</v>
      </c>
      <c r="D491">
        <v>578</v>
      </c>
      <c r="E491"/>
      <c r="F491" t="s">
        <v>1072</v>
      </c>
      <c r="G491" s="2" t="s">
        <v>259</v>
      </c>
      <c r="H491" s="2" t="s">
        <v>5616</v>
      </c>
      <c r="I491" s="4" t="s">
        <v>5617</v>
      </c>
      <c r="J491" s="4" t="s">
        <v>5618</v>
      </c>
      <c r="K491" s="4" t="s">
        <v>5599</v>
      </c>
      <c r="L491" s="4" t="s">
        <v>5630</v>
      </c>
      <c r="M491" s="4" t="s">
        <v>808</v>
      </c>
      <c r="N491" s="76" t="s">
        <v>799</v>
      </c>
      <c r="O491" s="4"/>
      <c r="P491" s="4" t="s">
        <v>5710</v>
      </c>
      <c r="Q491" t="s">
        <v>801</v>
      </c>
      <c r="R491" s="4"/>
    </row>
    <row r="492" spans="1:18" x14ac:dyDescent="0.25">
      <c r="A492"/>
      <c r="B492" t="s">
        <v>5564</v>
      </c>
      <c r="C492" t="s">
        <v>6373</v>
      </c>
      <c r="D492">
        <v>580</v>
      </c>
      <c r="E492"/>
      <c r="F492" t="s">
        <v>5715</v>
      </c>
      <c r="G492" s="2" t="s">
        <v>259</v>
      </c>
      <c r="H492" s="2" t="s">
        <v>5616</v>
      </c>
      <c r="I492" s="4" t="s">
        <v>5617</v>
      </c>
      <c r="J492" s="4" t="s">
        <v>5618</v>
      </c>
      <c r="K492" s="4" t="s">
        <v>5599</v>
      </c>
      <c r="L492" s="4" t="s">
        <v>5630</v>
      </c>
      <c r="M492" s="4" t="s">
        <v>808</v>
      </c>
      <c r="N492" s="76" t="s">
        <v>799</v>
      </c>
      <c r="O492" s="4"/>
      <c r="P492" s="4" t="s">
        <v>5717</v>
      </c>
      <c r="Q492" t="s">
        <v>801</v>
      </c>
      <c r="R492" s="4"/>
    </row>
    <row r="493" spans="1:18" x14ac:dyDescent="0.25">
      <c r="A493"/>
      <c r="B493" t="s">
        <v>5564</v>
      </c>
      <c r="C493" t="s">
        <v>6374</v>
      </c>
      <c r="D493">
        <v>581</v>
      </c>
      <c r="E493"/>
      <c r="F493" t="s">
        <v>5715</v>
      </c>
      <c r="G493" s="2" t="s">
        <v>286</v>
      </c>
      <c r="H493" s="2" t="s">
        <v>5616</v>
      </c>
      <c r="I493" s="4" t="s">
        <v>5617</v>
      </c>
      <c r="J493" s="4" t="s">
        <v>5618</v>
      </c>
      <c r="K493" s="4" t="s">
        <v>5599</v>
      </c>
      <c r="L493" s="4" t="s">
        <v>5630</v>
      </c>
      <c r="M493" s="4" t="s">
        <v>808</v>
      </c>
      <c r="N493" s="76" t="s">
        <v>799</v>
      </c>
      <c r="O493" s="4"/>
      <c r="P493" s="4" t="s">
        <v>5720</v>
      </c>
      <c r="Q493" t="s">
        <v>801</v>
      </c>
      <c r="R493" s="4"/>
    </row>
    <row r="494" spans="1:18" x14ac:dyDescent="0.25">
      <c r="A494"/>
      <c r="B494" t="s">
        <v>5564</v>
      </c>
      <c r="C494" t="s">
        <v>6375</v>
      </c>
      <c r="D494">
        <v>582</v>
      </c>
      <c r="E494"/>
      <c r="F494" t="s">
        <v>5722</v>
      </c>
      <c r="G494" s="2" t="s">
        <v>321</v>
      </c>
      <c r="H494" s="2" t="s">
        <v>5616</v>
      </c>
      <c r="I494" s="4" t="s">
        <v>5617</v>
      </c>
      <c r="J494" s="4" t="s">
        <v>5618</v>
      </c>
      <c r="K494" s="4" t="s">
        <v>5599</v>
      </c>
      <c r="L494" s="4" t="s">
        <v>5630</v>
      </c>
      <c r="M494" s="4" t="s">
        <v>808</v>
      </c>
      <c r="N494" s="76" t="s">
        <v>799</v>
      </c>
      <c r="O494" s="4"/>
      <c r="P494" s="4" t="s">
        <v>5724</v>
      </c>
      <c r="Q494" t="s">
        <v>801</v>
      </c>
      <c r="R494" s="4"/>
    </row>
    <row r="495" spans="1:18" x14ac:dyDescent="0.25">
      <c r="A495"/>
      <c r="B495" t="s">
        <v>5564</v>
      </c>
      <c r="C495" t="s">
        <v>6376</v>
      </c>
      <c r="D495">
        <v>583</v>
      </c>
      <c r="E495"/>
      <c r="F495" t="s">
        <v>1645</v>
      </c>
      <c r="G495" s="2" t="s">
        <v>321</v>
      </c>
      <c r="H495" s="2" t="s">
        <v>5616</v>
      </c>
      <c r="I495" s="4" t="s">
        <v>5617</v>
      </c>
      <c r="J495" s="4" t="s">
        <v>5618</v>
      </c>
      <c r="K495" s="4" t="s">
        <v>5599</v>
      </c>
      <c r="L495" s="4" t="s">
        <v>5630</v>
      </c>
      <c r="M495" s="4" t="s">
        <v>808</v>
      </c>
      <c r="N495" s="76" t="s">
        <v>799</v>
      </c>
      <c r="O495" s="4"/>
      <c r="P495" s="4" t="s">
        <v>5727</v>
      </c>
      <c r="Q495" t="s">
        <v>801</v>
      </c>
      <c r="R495" s="4"/>
    </row>
    <row r="496" spans="1:18" x14ac:dyDescent="0.25">
      <c r="A496"/>
      <c r="B496" t="s">
        <v>5564</v>
      </c>
      <c r="C496" t="s">
        <v>6377</v>
      </c>
      <c r="D496">
        <v>584</v>
      </c>
      <c r="E496"/>
      <c r="F496" t="s">
        <v>1649</v>
      </c>
      <c r="G496" s="2" t="s">
        <v>321</v>
      </c>
      <c r="H496" s="2" t="s">
        <v>5616</v>
      </c>
      <c r="I496" s="4" t="s">
        <v>5617</v>
      </c>
      <c r="J496" s="4" t="s">
        <v>5618</v>
      </c>
      <c r="K496" s="4" t="s">
        <v>5599</v>
      </c>
      <c r="L496" s="4" t="s">
        <v>5630</v>
      </c>
      <c r="M496" s="4" t="s">
        <v>808</v>
      </c>
      <c r="N496" s="76" t="s">
        <v>799</v>
      </c>
      <c r="O496" s="4"/>
      <c r="P496" s="4" t="s">
        <v>5730</v>
      </c>
      <c r="Q496" t="s">
        <v>801</v>
      </c>
      <c r="R496" s="4"/>
    </row>
    <row r="497" spans="1:18" x14ac:dyDescent="0.25">
      <c r="A497"/>
      <c r="B497" t="s">
        <v>5564</v>
      </c>
      <c r="C497" t="s">
        <v>6378</v>
      </c>
      <c r="D497">
        <v>585</v>
      </c>
      <c r="E497"/>
      <c r="F497" t="s">
        <v>1108</v>
      </c>
      <c r="G497" s="2" t="s">
        <v>321</v>
      </c>
      <c r="H497" s="2" t="s">
        <v>5616</v>
      </c>
      <c r="I497" s="4" t="s">
        <v>5617</v>
      </c>
      <c r="J497" s="4" t="s">
        <v>5618</v>
      </c>
      <c r="K497" s="4" t="s">
        <v>5599</v>
      </c>
      <c r="L497" s="4" t="s">
        <v>5630</v>
      </c>
      <c r="M497" s="4" t="s">
        <v>808</v>
      </c>
      <c r="N497" s="76" t="s">
        <v>799</v>
      </c>
      <c r="O497" s="4"/>
      <c r="P497" s="4" t="s">
        <v>5733</v>
      </c>
      <c r="Q497" t="s">
        <v>801</v>
      </c>
      <c r="R497" s="4"/>
    </row>
    <row r="498" spans="1:18" x14ac:dyDescent="0.25">
      <c r="A498"/>
      <c r="B498" t="s">
        <v>5564</v>
      </c>
      <c r="C498" t="s">
        <v>6379</v>
      </c>
      <c r="D498">
        <v>586</v>
      </c>
      <c r="E498"/>
      <c r="F498" t="s">
        <v>1108</v>
      </c>
      <c r="G498" s="2" t="s">
        <v>398</v>
      </c>
      <c r="H498" s="2" t="s">
        <v>5616</v>
      </c>
      <c r="I498" s="4" t="s">
        <v>5617</v>
      </c>
      <c r="J498" s="4" t="s">
        <v>5618</v>
      </c>
      <c r="K498" s="4" t="s">
        <v>5582</v>
      </c>
      <c r="L498" s="4" t="s">
        <v>5630</v>
      </c>
      <c r="M498" s="4" t="s">
        <v>808</v>
      </c>
      <c r="N498" s="76" t="s">
        <v>799</v>
      </c>
      <c r="O498" s="4"/>
      <c r="P498" s="4" t="s">
        <v>5736</v>
      </c>
      <c r="Q498" t="s">
        <v>801</v>
      </c>
      <c r="R498" s="4"/>
    </row>
    <row r="499" spans="1:18" x14ac:dyDescent="0.25">
      <c r="A499"/>
      <c r="B499" t="s">
        <v>5564</v>
      </c>
      <c r="C499" t="s">
        <v>6380</v>
      </c>
      <c r="D499">
        <v>587</v>
      </c>
      <c r="E499"/>
      <c r="F499" t="s">
        <v>1137</v>
      </c>
      <c r="G499" s="2" t="s">
        <v>286</v>
      </c>
      <c r="H499" s="2" t="s">
        <v>5616</v>
      </c>
      <c r="I499" s="4" t="s">
        <v>5617</v>
      </c>
      <c r="J499" s="4" t="s">
        <v>5618</v>
      </c>
      <c r="K499" s="4" t="s">
        <v>5599</v>
      </c>
      <c r="L499" s="4" t="s">
        <v>5630</v>
      </c>
      <c r="M499" s="4" t="s">
        <v>808</v>
      </c>
      <c r="N499" s="76" t="s">
        <v>799</v>
      </c>
      <c r="O499" s="4"/>
      <c r="P499" s="4" t="s">
        <v>5739</v>
      </c>
      <c r="Q499" t="s">
        <v>801</v>
      </c>
      <c r="R499" s="4"/>
    </row>
    <row r="500" spans="1:18" x14ac:dyDescent="0.25">
      <c r="A500"/>
      <c r="B500" t="s">
        <v>5564</v>
      </c>
      <c r="C500" t="s">
        <v>6381</v>
      </c>
      <c r="D500">
        <v>589</v>
      </c>
      <c r="E500"/>
      <c r="F500" t="s">
        <v>1151</v>
      </c>
      <c r="G500" s="2" t="s">
        <v>398</v>
      </c>
      <c r="H500" s="2" t="s">
        <v>5616</v>
      </c>
      <c r="I500" s="4" t="s">
        <v>5617</v>
      </c>
      <c r="J500" s="4" t="s">
        <v>5618</v>
      </c>
      <c r="K500" s="4" t="s">
        <v>5582</v>
      </c>
      <c r="L500" s="4" t="s">
        <v>5630</v>
      </c>
      <c r="M500" s="4" t="s">
        <v>808</v>
      </c>
      <c r="N500" s="76" t="s">
        <v>799</v>
      </c>
      <c r="O500" s="4"/>
      <c r="P500" s="4" t="s">
        <v>5742</v>
      </c>
      <c r="Q500" t="s">
        <v>801</v>
      </c>
      <c r="R500" s="4"/>
    </row>
    <row r="501" spans="1:18" x14ac:dyDescent="0.25">
      <c r="A501"/>
      <c r="B501" t="s">
        <v>5564</v>
      </c>
      <c r="C501" t="s">
        <v>6382</v>
      </c>
      <c r="D501">
        <v>590</v>
      </c>
      <c r="E501"/>
      <c r="F501" t="s">
        <v>1179</v>
      </c>
      <c r="G501" s="2" t="s">
        <v>398</v>
      </c>
      <c r="H501" t="s">
        <v>5616</v>
      </c>
      <c r="I501" s="4" t="s">
        <v>5617</v>
      </c>
      <c r="J501" s="4" t="s">
        <v>5618</v>
      </c>
      <c r="K501" s="4" t="s">
        <v>5582</v>
      </c>
      <c r="L501" s="4" t="s">
        <v>5630</v>
      </c>
      <c r="M501" s="4" t="s">
        <v>808</v>
      </c>
      <c r="N501" s="76" t="s">
        <v>799</v>
      </c>
      <c r="O501" s="1"/>
      <c r="P501" t="s">
        <v>5745</v>
      </c>
      <c r="Q501" t="s">
        <v>801</v>
      </c>
    </row>
    <row r="502" spans="1:18" x14ac:dyDescent="0.25">
      <c r="A502"/>
      <c r="B502" t="s">
        <v>5564</v>
      </c>
      <c r="C502" t="s">
        <v>6383</v>
      </c>
      <c r="D502">
        <v>591</v>
      </c>
      <c r="E502"/>
      <c r="F502" t="s">
        <v>1197</v>
      </c>
      <c r="G502" s="2" t="s">
        <v>321</v>
      </c>
      <c r="H502" t="s">
        <v>5616</v>
      </c>
      <c r="I502" s="4" t="s">
        <v>5617</v>
      </c>
      <c r="J502" s="4" t="s">
        <v>5618</v>
      </c>
      <c r="K502" s="4" t="s">
        <v>5599</v>
      </c>
      <c r="L502" s="4" t="s">
        <v>5630</v>
      </c>
      <c r="M502" s="4" t="s">
        <v>808</v>
      </c>
      <c r="N502" s="76" t="s">
        <v>799</v>
      </c>
      <c r="O502" s="1"/>
      <c r="P502" t="s">
        <v>5748</v>
      </c>
      <c r="Q502" t="s">
        <v>801</v>
      </c>
    </row>
    <row r="503" spans="1:18" x14ac:dyDescent="0.25">
      <c r="A503"/>
      <c r="B503" t="s">
        <v>5564</v>
      </c>
      <c r="C503" t="s">
        <v>6384</v>
      </c>
      <c r="D503">
        <v>592</v>
      </c>
      <c r="E503"/>
      <c r="F503" t="s">
        <v>1210</v>
      </c>
      <c r="G503" s="2" t="s">
        <v>321</v>
      </c>
      <c r="H503" t="s">
        <v>5616</v>
      </c>
      <c r="I503" s="4" t="s">
        <v>5617</v>
      </c>
      <c r="J503" s="4" t="s">
        <v>5618</v>
      </c>
      <c r="K503" s="4" t="s">
        <v>5599</v>
      </c>
      <c r="L503" s="4" t="s">
        <v>5630</v>
      </c>
      <c r="M503" s="4" t="s">
        <v>808</v>
      </c>
      <c r="N503" s="76" t="s">
        <v>799</v>
      </c>
      <c r="O503" s="1"/>
      <c r="P503" t="s">
        <v>5751</v>
      </c>
      <c r="Q503" t="s">
        <v>801</v>
      </c>
    </row>
    <row r="504" spans="1:18" x14ac:dyDescent="0.25">
      <c r="A504"/>
      <c r="B504" t="s">
        <v>5564</v>
      </c>
      <c r="C504" t="s">
        <v>6385</v>
      </c>
      <c r="D504">
        <v>594</v>
      </c>
      <c r="E504"/>
      <c r="F504" t="s">
        <v>1237</v>
      </c>
      <c r="G504" s="2" t="s">
        <v>398</v>
      </c>
      <c r="H504" t="s">
        <v>5616</v>
      </c>
      <c r="I504" s="4" t="s">
        <v>5617</v>
      </c>
      <c r="J504" s="4" t="s">
        <v>5618</v>
      </c>
      <c r="K504" s="4" t="s">
        <v>5582</v>
      </c>
      <c r="L504" s="4" t="s">
        <v>5630</v>
      </c>
      <c r="M504" s="4" t="s">
        <v>808</v>
      </c>
      <c r="N504" s="76" t="s">
        <v>799</v>
      </c>
      <c r="O504" s="1"/>
      <c r="P504" t="s">
        <v>5753</v>
      </c>
      <c r="Q504" t="s">
        <v>801</v>
      </c>
    </row>
    <row r="505" spans="1:18" x14ac:dyDescent="0.25">
      <c r="A505"/>
      <c r="B505" t="s">
        <v>5564</v>
      </c>
      <c r="C505" t="s">
        <v>6386</v>
      </c>
      <c r="D505">
        <v>595</v>
      </c>
      <c r="E505"/>
      <c r="F505" t="s">
        <v>732</v>
      </c>
      <c r="G505" s="2" t="s">
        <v>735</v>
      </c>
      <c r="H505" t="s">
        <v>5616</v>
      </c>
      <c r="I505" s="4" t="s">
        <v>5617</v>
      </c>
      <c r="J505" s="4" t="s">
        <v>5618</v>
      </c>
      <c r="K505" s="4" t="s">
        <v>5582</v>
      </c>
      <c r="L505" s="4" t="s">
        <v>5630</v>
      </c>
      <c r="M505" s="4" t="s">
        <v>808</v>
      </c>
      <c r="N505" s="76" t="s">
        <v>799</v>
      </c>
      <c r="O505" s="1"/>
      <c r="P505" t="s">
        <v>5756</v>
      </c>
      <c r="Q505" t="s">
        <v>801</v>
      </c>
    </row>
    <row r="506" spans="1:18" x14ac:dyDescent="0.25">
      <c r="A506"/>
      <c r="B506" t="s">
        <v>5564</v>
      </c>
      <c r="C506" t="s">
        <v>6387</v>
      </c>
      <c r="D506">
        <v>597</v>
      </c>
      <c r="E506"/>
      <c r="F506" t="s">
        <v>1704</v>
      </c>
      <c r="G506" s="2" t="s">
        <v>398</v>
      </c>
      <c r="H506" t="s">
        <v>5616</v>
      </c>
      <c r="I506" s="4" t="s">
        <v>5617</v>
      </c>
      <c r="J506" s="4" t="s">
        <v>5618</v>
      </c>
      <c r="K506" s="4" t="s">
        <v>5582</v>
      </c>
      <c r="L506" s="4" t="s">
        <v>5630</v>
      </c>
      <c r="M506" s="4" t="s">
        <v>808</v>
      </c>
      <c r="N506" s="76" t="s">
        <v>799</v>
      </c>
      <c r="O506" s="1"/>
      <c r="P506" t="s">
        <v>5759</v>
      </c>
      <c r="Q506" t="s">
        <v>801</v>
      </c>
    </row>
    <row r="507" spans="1:18" x14ac:dyDescent="0.25">
      <c r="A507"/>
      <c r="B507" t="s">
        <v>5564</v>
      </c>
      <c r="C507" t="s">
        <v>6388</v>
      </c>
      <c r="D507">
        <v>598</v>
      </c>
      <c r="E507"/>
      <c r="F507" t="s">
        <v>741</v>
      </c>
      <c r="G507" s="2" t="s">
        <v>735</v>
      </c>
      <c r="H507" t="s">
        <v>5616</v>
      </c>
      <c r="I507" s="4" t="s">
        <v>5617</v>
      </c>
      <c r="J507" s="4" t="s">
        <v>5618</v>
      </c>
      <c r="K507" s="4" t="s">
        <v>5582</v>
      </c>
      <c r="L507" s="4" t="s">
        <v>5630</v>
      </c>
      <c r="M507" s="4" t="s">
        <v>808</v>
      </c>
      <c r="N507" s="76" t="s">
        <v>799</v>
      </c>
      <c r="O507" s="1"/>
      <c r="P507" t="s">
        <v>5762</v>
      </c>
      <c r="Q507" t="s">
        <v>801</v>
      </c>
    </row>
    <row r="508" spans="1:18" x14ac:dyDescent="0.25">
      <c r="A508"/>
      <c r="B508" t="s">
        <v>5564</v>
      </c>
      <c r="C508" t="s">
        <v>6389</v>
      </c>
      <c r="D508">
        <v>599</v>
      </c>
      <c r="E508"/>
      <c r="F508" t="s">
        <v>746</v>
      </c>
      <c r="G508" s="2" t="s">
        <v>748</v>
      </c>
      <c r="H508" t="s">
        <v>5616</v>
      </c>
      <c r="I508" s="4" t="s">
        <v>5617</v>
      </c>
      <c r="J508" s="4" t="s">
        <v>5618</v>
      </c>
      <c r="K508" s="4" t="s">
        <v>5582</v>
      </c>
      <c r="L508" s="4" t="s">
        <v>5630</v>
      </c>
      <c r="M508" s="4" t="s">
        <v>808</v>
      </c>
      <c r="N508" s="76" t="s">
        <v>799</v>
      </c>
      <c r="O508" s="1"/>
      <c r="P508" t="s">
        <v>5765</v>
      </c>
      <c r="Q508" t="s">
        <v>801</v>
      </c>
    </row>
    <row r="509" spans="1:18" x14ac:dyDescent="0.25">
      <c r="A509"/>
      <c r="B509" t="s">
        <v>5564</v>
      </c>
      <c r="C509" t="s">
        <v>6390</v>
      </c>
      <c r="D509">
        <v>600</v>
      </c>
      <c r="E509"/>
      <c r="F509" t="s">
        <v>5590</v>
      </c>
      <c r="G509" s="2" t="s">
        <v>255</v>
      </c>
      <c r="H509" t="s">
        <v>5616</v>
      </c>
      <c r="I509" s="4" t="s">
        <v>5617</v>
      </c>
      <c r="J509" s="4" t="s">
        <v>5618</v>
      </c>
      <c r="K509" s="4" t="s">
        <v>5591</v>
      </c>
      <c r="L509" s="4" t="s">
        <v>5591</v>
      </c>
      <c r="M509" s="4" t="s">
        <v>808</v>
      </c>
      <c r="N509" s="76" t="s">
        <v>799</v>
      </c>
      <c r="O509" s="1"/>
      <c r="P509" t="s">
        <v>5768</v>
      </c>
      <c r="Q509" t="s">
        <v>801</v>
      </c>
    </row>
    <row r="510" spans="1:18" x14ac:dyDescent="0.25">
      <c r="A510"/>
      <c r="B510" t="s">
        <v>5564</v>
      </c>
      <c r="C510" t="s">
        <v>6391</v>
      </c>
      <c r="D510">
        <v>602</v>
      </c>
      <c r="E510"/>
      <c r="F510" t="s">
        <v>1338</v>
      </c>
      <c r="G510" s="2" t="s">
        <v>255</v>
      </c>
      <c r="H510" t="s">
        <v>5616</v>
      </c>
      <c r="I510" s="4" t="s">
        <v>5617</v>
      </c>
      <c r="J510" s="4" t="s">
        <v>5618</v>
      </c>
      <c r="K510" s="4" t="s">
        <v>5591</v>
      </c>
      <c r="L510" s="4" t="s">
        <v>5591</v>
      </c>
      <c r="M510" s="4" t="s">
        <v>808</v>
      </c>
      <c r="N510" s="76" t="s">
        <v>799</v>
      </c>
      <c r="O510" s="1"/>
      <c r="P510" t="s">
        <v>5774</v>
      </c>
      <c r="Q510" t="s">
        <v>801</v>
      </c>
    </row>
    <row r="511" spans="1:18" x14ac:dyDescent="0.25">
      <c r="A511"/>
      <c r="B511" t="s">
        <v>5564</v>
      </c>
      <c r="C511" t="s">
        <v>6392</v>
      </c>
      <c r="D511">
        <v>603</v>
      </c>
      <c r="E511"/>
      <c r="F511" t="s">
        <v>849</v>
      </c>
      <c r="G511" s="2" t="s">
        <v>259</v>
      </c>
      <c r="H511" t="s">
        <v>5616</v>
      </c>
      <c r="I511" s="4" t="s">
        <v>5617</v>
      </c>
      <c r="J511" s="4" t="s">
        <v>5618</v>
      </c>
      <c r="K511" s="4" t="s">
        <v>5599</v>
      </c>
      <c r="L511" s="4" t="s">
        <v>5630</v>
      </c>
      <c r="M511" s="4" t="s">
        <v>808</v>
      </c>
      <c r="N511" s="76" t="s">
        <v>799</v>
      </c>
      <c r="O511" s="1"/>
      <c r="P511" t="s">
        <v>5777</v>
      </c>
      <c r="Q511" t="s">
        <v>801</v>
      </c>
    </row>
    <row r="512" spans="1:18" x14ac:dyDescent="0.25">
      <c r="A512"/>
      <c r="B512" t="s">
        <v>5564</v>
      </c>
      <c r="C512" t="s">
        <v>6393</v>
      </c>
      <c r="D512">
        <v>604</v>
      </c>
      <c r="E512"/>
      <c r="F512" t="s">
        <v>1338</v>
      </c>
      <c r="G512" s="2" t="s">
        <v>259</v>
      </c>
      <c r="H512" t="s">
        <v>5616</v>
      </c>
      <c r="I512" s="4" t="s">
        <v>5617</v>
      </c>
      <c r="J512" s="4" t="s">
        <v>5618</v>
      </c>
      <c r="K512" s="4" t="s">
        <v>5599</v>
      </c>
      <c r="L512" s="4" t="s">
        <v>5630</v>
      </c>
      <c r="M512" s="4" t="s">
        <v>808</v>
      </c>
      <c r="N512" s="76" t="s">
        <v>799</v>
      </c>
      <c r="O512" s="1"/>
      <c r="P512" t="s">
        <v>5780</v>
      </c>
      <c r="Q512" t="s">
        <v>801</v>
      </c>
    </row>
    <row r="513" spans="1:18" x14ac:dyDescent="0.25">
      <c r="A513"/>
      <c r="B513" t="s">
        <v>5564</v>
      </c>
      <c r="C513" t="s">
        <v>6394</v>
      </c>
      <c r="D513">
        <v>605</v>
      </c>
      <c r="E513"/>
      <c r="F513" t="s">
        <v>898</v>
      </c>
      <c r="G513" s="2" t="s">
        <v>259</v>
      </c>
      <c r="H513" t="s">
        <v>5616</v>
      </c>
      <c r="I513" s="4" t="s">
        <v>5617</v>
      </c>
      <c r="J513" s="4" t="s">
        <v>5618</v>
      </c>
      <c r="K513" s="4" t="s">
        <v>5599</v>
      </c>
      <c r="L513" s="4" t="s">
        <v>5630</v>
      </c>
      <c r="M513" s="4" t="s">
        <v>808</v>
      </c>
      <c r="N513" s="76" t="s">
        <v>799</v>
      </c>
      <c r="O513" s="1"/>
      <c r="P513" t="s">
        <v>5783</v>
      </c>
      <c r="Q513" t="s">
        <v>801</v>
      </c>
    </row>
    <row r="514" spans="1:18" x14ac:dyDescent="0.25">
      <c r="A514"/>
      <c r="B514" t="s">
        <v>5564</v>
      </c>
      <c r="C514" t="s">
        <v>6395</v>
      </c>
      <c r="D514">
        <v>61</v>
      </c>
      <c r="E514"/>
      <c r="F514" t="s">
        <v>1565</v>
      </c>
      <c r="G514" s="2" t="s">
        <v>259</v>
      </c>
      <c r="H514" t="s">
        <v>5579</v>
      </c>
      <c r="I514" s="4" t="s">
        <v>5580</v>
      </c>
      <c r="J514" s="4" t="s">
        <v>5581</v>
      </c>
      <c r="K514" s="4" t="s">
        <v>5599</v>
      </c>
      <c r="L514" s="4" t="s">
        <v>5583</v>
      </c>
      <c r="M514" s="4" t="s">
        <v>778</v>
      </c>
      <c r="N514" s="76" t="s">
        <v>6396</v>
      </c>
      <c r="O514" s="1"/>
      <c r="P514" t="s">
        <v>5800</v>
      </c>
      <c r="Q514" t="s">
        <v>782</v>
      </c>
      <c r="R514">
        <v>0</v>
      </c>
    </row>
    <row r="515" spans="1:18" x14ac:dyDescent="0.25">
      <c r="A515"/>
      <c r="B515" t="s">
        <v>5564</v>
      </c>
      <c r="C515" t="s">
        <v>6397</v>
      </c>
      <c r="D515">
        <v>654</v>
      </c>
      <c r="E515"/>
      <c r="F515" t="s">
        <v>5615</v>
      </c>
      <c r="G515" s="2" t="s">
        <v>255</v>
      </c>
      <c r="H515" t="s">
        <v>5579</v>
      </c>
      <c r="I515" s="4" t="s">
        <v>5580</v>
      </c>
      <c r="J515" s="4" t="s">
        <v>5581</v>
      </c>
      <c r="K515" s="4" t="s">
        <v>5591</v>
      </c>
      <c r="L515" s="4" t="s">
        <v>5591</v>
      </c>
      <c r="M515" s="4" t="s">
        <v>808</v>
      </c>
      <c r="N515" s="76" t="s">
        <v>799</v>
      </c>
      <c r="O515" s="1"/>
      <c r="P515" t="s">
        <v>5785</v>
      </c>
      <c r="Q515" t="s">
        <v>801</v>
      </c>
    </row>
    <row r="516" spans="1:18" x14ac:dyDescent="0.25">
      <c r="A516"/>
      <c r="B516" t="s">
        <v>5564</v>
      </c>
      <c r="C516" t="s">
        <v>6398</v>
      </c>
      <c r="D516">
        <v>655</v>
      </c>
      <c r="E516"/>
      <c r="F516" t="s">
        <v>771</v>
      </c>
      <c r="G516" s="2" t="s">
        <v>259</v>
      </c>
      <c r="H516" t="s">
        <v>5579</v>
      </c>
      <c r="I516" s="4" t="s">
        <v>5580</v>
      </c>
      <c r="J516" s="4" t="s">
        <v>5581</v>
      </c>
      <c r="K516" s="4" t="s">
        <v>5599</v>
      </c>
      <c r="L516" s="4" t="s">
        <v>5583</v>
      </c>
      <c r="M516" s="4" t="s">
        <v>808</v>
      </c>
      <c r="N516" s="76" t="s">
        <v>799</v>
      </c>
      <c r="O516" s="1"/>
      <c r="P516" t="s">
        <v>5610</v>
      </c>
      <c r="Q516" t="s">
        <v>801</v>
      </c>
    </row>
    <row r="517" spans="1:18" x14ac:dyDescent="0.25">
      <c r="A517"/>
      <c r="B517" t="s">
        <v>5564</v>
      </c>
      <c r="C517" t="s">
        <v>6399</v>
      </c>
      <c r="D517">
        <v>656</v>
      </c>
      <c r="E517"/>
      <c r="F517" t="s">
        <v>5622</v>
      </c>
      <c r="G517" s="2" t="s">
        <v>255</v>
      </c>
      <c r="H517" t="s">
        <v>5579</v>
      </c>
      <c r="I517" s="4" t="s">
        <v>5580</v>
      </c>
      <c r="J517" s="4" t="s">
        <v>5581</v>
      </c>
      <c r="K517" s="4" t="s">
        <v>5591</v>
      </c>
      <c r="L517" s="4" t="s">
        <v>5591</v>
      </c>
      <c r="M517" s="4" t="s">
        <v>808</v>
      </c>
      <c r="N517" s="76" t="s">
        <v>799</v>
      </c>
      <c r="O517" s="1"/>
      <c r="P517" t="s">
        <v>5788</v>
      </c>
      <c r="Q517" t="s">
        <v>801</v>
      </c>
    </row>
    <row r="518" spans="1:18" x14ac:dyDescent="0.25">
      <c r="A518"/>
      <c r="B518" t="s">
        <v>5564</v>
      </c>
      <c r="C518" t="s">
        <v>6400</v>
      </c>
      <c r="D518">
        <v>657</v>
      </c>
      <c r="E518"/>
      <c r="F518" t="s">
        <v>5625</v>
      </c>
      <c r="G518" s="2" t="s">
        <v>255</v>
      </c>
      <c r="H518" t="s">
        <v>5579</v>
      </c>
      <c r="I518" s="4" t="s">
        <v>5580</v>
      </c>
      <c r="J518" s="4" t="s">
        <v>5581</v>
      </c>
      <c r="K518" s="4" t="s">
        <v>5591</v>
      </c>
      <c r="L518" s="4" t="s">
        <v>5591</v>
      </c>
      <c r="M518" s="4" t="s">
        <v>808</v>
      </c>
      <c r="N518" s="76" t="s">
        <v>799</v>
      </c>
      <c r="O518" s="1"/>
      <c r="P518" t="s">
        <v>5790</v>
      </c>
      <c r="Q518" t="s">
        <v>801</v>
      </c>
    </row>
    <row r="519" spans="1:18" x14ac:dyDescent="0.25">
      <c r="A519"/>
      <c r="B519" t="s">
        <v>5564</v>
      </c>
      <c r="C519" t="s">
        <v>6401</v>
      </c>
      <c r="D519">
        <v>658</v>
      </c>
      <c r="E519"/>
      <c r="F519" t="s">
        <v>849</v>
      </c>
      <c r="G519" s="2" t="s">
        <v>255</v>
      </c>
      <c r="H519" t="s">
        <v>5579</v>
      </c>
      <c r="I519" s="4" t="s">
        <v>5580</v>
      </c>
      <c r="J519" s="4" t="s">
        <v>5581</v>
      </c>
      <c r="K519" s="4" t="s">
        <v>5591</v>
      </c>
      <c r="L519" s="4" t="s">
        <v>5591</v>
      </c>
      <c r="M519" s="4" t="s">
        <v>808</v>
      </c>
      <c r="N519" s="76" t="s">
        <v>799</v>
      </c>
      <c r="O519" s="1"/>
      <c r="P519" t="s">
        <v>5792</v>
      </c>
      <c r="Q519" t="s">
        <v>801</v>
      </c>
    </row>
    <row r="520" spans="1:18" x14ac:dyDescent="0.25">
      <c r="A520"/>
      <c r="B520" t="s">
        <v>5564</v>
      </c>
      <c r="C520" t="s">
        <v>6402</v>
      </c>
      <c r="D520">
        <v>659</v>
      </c>
      <c r="E520"/>
      <c r="F520" t="s">
        <v>865</v>
      </c>
      <c r="G520" s="2" t="s">
        <v>259</v>
      </c>
      <c r="H520" t="s">
        <v>5579</v>
      </c>
      <c r="I520" s="4" t="s">
        <v>5580</v>
      </c>
      <c r="J520" s="4" t="s">
        <v>5581</v>
      </c>
      <c r="K520" s="4" t="s">
        <v>5599</v>
      </c>
      <c r="L520" s="4" t="s">
        <v>5583</v>
      </c>
      <c r="M520" s="4" t="s">
        <v>808</v>
      </c>
      <c r="N520" s="76" t="s">
        <v>799</v>
      </c>
      <c r="O520" s="14"/>
      <c r="P520" t="s">
        <v>5794</v>
      </c>
      <c r="Q520" t="s">
        <v>801</v>
      </c>
    </row>
    <row r="521" spans="1:18" x14ac:dyDescent="0.25">
      <c r="A521"/>
      <c r="B521" t="s">
        <v>5564</v>
      </c>
      <c r="C521" t="s">
        <v>6403</v>
      </c>
      <c r="D521">
        <v>660</v>
      </c>
      <c r="E521"/>
      <c r="F521" t="s">
        <v>1559</v>
      </c>
      <c r="G521" s="2" t="s">
        <v>259</v>
      </c>
      <c r="H521" t="s">
        <v>5579</v>
      </c>
      <c r="I521" s="4" t="s">
        <v>5580</v>
      </c>
      <c r="J521" s="4" t="s">
        <v>5581</v>
      </c>
      <c r="K521" s="4" t="s">
        <v>5599</v>
      </c>
      <c r="L521" s="4" t="s">
        <v>5583</v>
      </c>
      <c r="M521" s="4" t="s">
        <v>808</v>
      </c>
      <c r="N521" s="76" t="s">
        <v>799</v>
      </c>
      <c r="O521" s="14"/>
      <c r="P521" t="s">
        <v>5796</v>
      </c>
      <c r="Q521" t="s">
        <v>801</v>
      </c>
    </row>
    <row r="522" spans="1:18" x14ac:dyDescent="0.25">
      <c r="A522"/>
      <c r="B522" t="s">
        <v>5564</v>
      </c>
      <c r="C522" t="s">
        <v>6404</v>
      </c>
      <c r="D522">
        <v>661</v>
      </c>
      <c r="E522"/>
      <c r="F522" t="s">
        <v>1559</v>
      </c>
      <c r="G522" s="2" t="s">
        <v>286</v>
      </c>
      <c r="H522" t="s">
        <v>5579</v>
      </c>
      <c r="I522" s="4" t="s">
        <v>5580</v>
      </c>
      <c r="J522" s="4" t="s">
        <v>5581</v>
      </c>
      <c r="K522" s="4" t="s">
        <v>5599</v>
      </c>
      <c r="L522" s="4" t="s">
        <v>5583</v>
      </c>
      <c r="M522" s="4" t="s">
        <v>808</v>
      </c>
      <c r="N522" s="76" t="s">
        <v>799</v>
      </c>
      <c r="O522" s="14"/>
      <c r="P522" t="s">
        <v>5798</v>
      </c>
      <c r="Q522" t="s">
        <v>801</v>
      </c>
    </row>
    <row r="523" spans="1:18" x14ac:dyDescent="0.25">
      <c r="A523"/>
      <c r="B523" t="s">
        <v>5564</v>
      </c>
      <c r="C523" t="s">
        <v>6405</v>
      </c>
      <c r="D523">
        <v>662</v>
      </c>
      <c r="E523"/>
      <c r="F523" t="s">
        <v>1565</v>
      </c>
      <c r="G523" s="2" t="s">
        <v>259</v>
      </c>
      <c r="H523" t="s">
        <v>5579</v>
      </c>
      <c r="I523" s="4" t="s">
        <v>5580</v>
      </c>
      <c r="J523" s="4" t="s">
        <v>5581</v>
      </c>
      <c r="K523" s="4" t="s">
        <v>5599</v>
      </c>
      <c r="L523" s="4" t="s">
        <v>5583</v>
      </c>
      <c r="M523" s="4" t="s">
        <v>808</v>
      </c>
      <c r="N523" s="76" t="s">
        <v>799</v>
      </c>
      <c r="O523" s="14"/>
      <c r="P523" t="s">
        <v>5800</v>
      </c>
      <c r="Q523" t="s">
        <v>801</v>
      </c>
    </row>
    <row r="524" spans="1:18" x14ac:dyDescent="0.25">
      <c r="A524"/>
      <c r="B524" t="s">
        <v>5564</v>
      </c>
      <c r="C524" t="s">
        <v>6406</v>
      </c>
      <c r="D524">
        <v>663</v>
      </c>
      <c r="E524"/>
      <c r="F524" t="s">
        <v>1565</v>
      </c>
      <c r="G524" s="2" t="s">
        <v>286</v>
      </c>
      <c r="H524" t="s">
        <v>5579</v>
      </c>
      <c r="I524" s="4" t="s">
        <v>5580</v>
      </c>
      <c r="J524" s="4" t="s">
        <v>5581</v>
      </c>
      <c r="K524" s="4" t="s">
        <v>5599</v>
      </c>
      <c r="L524" s="4" t="s">
        <v>5583</v>
      </c>
      <c r="M524" s="4" t="s">
        <v>808</v>
      </c>
      <c r="N524" s="76" t="s">
        <v>799</v>
      </c>
      <c r="O524" s="14"/>
      <c r="P524" t="s">
        <v>5802</v>
      </c>
      <c r="Q524" t="s">
        <v>801</v>
      </c>
    </row>
    <row r="525" spans="1:18" x14ac:dyDescent="0.25">
      <c r="A525"/>
      <c r="B525" t="s">
        <v>5564</v>
      </c>
      <c r="C525" t="s">
        <v>6407</v>
      </c>
      <c r="D525">
        <v>664</v>
      </c>
      <c r="E525"/>
      <c r="F525" t="s">
        <v>1569</v>
      </c>
      <c r="G525" s="2" t="s">
        <v>259</v>
      </c>
      <c r="H525" t="s">
        <v>5579</v>
      </c>
      <c r="I525" s="4" t="s">
        <v>5580</v>
      </c>
      <c r="J525" s="4" t="s">
        <v>5581</v>
      </c>
      <c r="K525" s="4" t="s">
        <v>5599</v>
      </c>
      <c r="L525" s="4" t="s">
        <v>5583</v>
      </c>
      <c r="M525" s="4" t="s">
        <v>808</v>
      </c>
      <c r="N525" s="76" t="s">
        <v>799</v>
      </c>
      <c r="O525" s="14"/>
      <c r="P525" t="s">
        <v>5804</v>
      </c>
      <c r="Q525" t="s">
        <v>801</v>
      </c>
    </row>
    <row r="526" spans="1:18" x14ac:dyDescent="0.25">
      <c r="A526"/>
      <c r="B526" t="s">
        <v>5564</v>
      </c>
      <c r="C526" t="s">
        <v>6408</v>
      </c>
      <c r="D526">
        <v>665</v>
      </c>
      <c r="E526"/>
      <c r="F526" t="s">
        <v>1569</v>
      </c>
      <c r="G526" s="2" t="s">
        <v>286</v>
      </c>
      <c r="H526" t="s">
        <v>5579</v>
      </c>
      <c r="I526" s="4" t="s">
        <v>5580</v>
      </c>
      <c r="J526" s="4" t="s">
        <v>5581</v>
      </c>
      <c r="K526" s="4" t="s">
        <v>5599</v>
      </c>
      <c r="L526" s="4" t="s">
        <v>5583</v>
      </c>
      <c r="M526" s="4" t="s">
        <v>808</v>
      </c>
      <c r="N526" s="76" t="s">
        <v>799</v>
      </c>
      <c r="O526" s="14"/>
      <c r="P526" t="s">
        <v>5806</v>
      </c>
      <c r="Q526" t="s">
        <v>801</v>
      </c>
    </row>
    <row r="527" spans="1:18" x14ac:dyDescent="0.25">
      <c r="A527"/>
      <c r="B527" t="s">
        <v>5564</v>
      </c>
      <c r="C527" t="s">
        <v>6409</v>
      </c>
      <c r="D527">
        <v>666</v>
      </c>
      <c r="E527"/>
      <c r="F527" t="s">
        <v>898</v>
      </c>
      <c r="G527" s="2" t="s">
        <v>255</v>
      </c>
      <c r="H527" t="s">
        <v>5579</v>
      </c>
      <c r="I527" s="4" t="s">
        <v>5580</v>
      </c>
      <c r="J527" s="4" t="s">
        <v>5581</v>
      </c>
      <c r="K527" s="4" t="s">
        <v>5591</v>
      </c>
      <c r="L527" s="4" t="s">
        <v>5591</v>
      </c>
      <c r="M527" s="4" t="s">
        <v>808</v>
      </c>
      <c r="N527" s="76" t="s">
        <v>799</v>
      </c>
      <c r="O527" s="14"/>
      <c r="P527" t="s">
        <v>5808</v>
      </c>
      <c r="Q527" t="s">
        <v>801</v>
      </c>
    </row>
    <row r="528" spans="1:18" x14ac:dyDescent="0.25">
      <c r="A528"/>
      <c r="B528" t="s">
        <v>5564</v>
      </c>
      <c r="C528" t="s">
        <v>6410</v>
      </c>
      <c r="D528">
        <v>667</v>
      </c>
      <c r="E528"/>
      <c r="F528" t="s">
        <v>913</v>
      </c>
      <c r="G528" s="2" t="s">
        <v>259</v>
      </c>
      <c r="H528" t="s">
        <v>5579</v>
      </c>
      <c r="I528" s="4" t="s">
        <v>5580</v>
      </c>
      <c r="J528" s="4" t="s">
        <v>5581</v>
      </c>
      <c r="K528" s="4" t="s">
        <v>5599</v>
      </c>
      <c r="L528" s="4" t="s">
        <v>5583</v>
      </c>
      <c r="M528" s="4" t="s">
        <v>808</v>
      </c>
      <c r="N528" s="76" t="s">
        <v>799</v>
      </c>
      <c r="O528" s="14"/>
      <c r="P528" t="s">
        <v>5810</v>
      </c>
      <c r="Q528" t="s">
        <v>801</v>
      </c>
    </row>
    <row r="529" spans="1:18" x14ac:dyDescent="0.25">
      <c r="A529"/>
      <c r="B529" t="s">
        <v>5564</v>
      </c>
      <c r="C529" t="s">
        <v>6411</v>
      </c>
      <c r="D529">
        <v>668</v>
      </c>
      <c r="E529"/>
      <c r="F529" t="s">
        <v>913</v>
      </c>
      <c r="G529" s="2" t="s">
        <v>286</v>
      </c>
      <c r="H529" t="s">
        <v>5579</v>
      </c>
      <c r="I529" s="4" t="s">
        <v>5580</v>
      </c>
      <c r="J529" s="4" t="s">
        <v>5581</v>
      </c>
      <c r="K529" s="4" t="s">
        <v>5599</v>
      </c>
      <c r="L529" s="4" t="s">
        <v>5583</v>
      </c>
      <c r="M529" s="4" t="s">
        <v>808</v>
      </c>
      <c r="N529" s="76" t="s">
        <v>799</v>
      </c>
      <c r="O529" s="14"/>
      <c r="P529" t="s">
        <v>5812</v>
      </c>
      <c r="Q529" t="s">
        <v>801</v>
      </c>
    </row>
    <row r="530" spans="1:18" x14ac:dyDescent="0.25">
      <c r="A530"/>
      <c r="B530" t="s">
        <v>5564</v>
      </c>
      <c r="C530" t="s">
        <v>6412</v>
      </c>
      <c r="D530">
        <v>669</v>
      </c>
      <c r="E530"/>
      <c r="F530" t="s">
        <v>930</v>
      </c>
      <c r="G530" s="2" t="s">
        <v>259</v>
      </c>
      <c r="H530" t="s">
        <v>5579</v>
      </c>
      <c r="I530" s="4" t="s">
        <v>5580</v>
      </c>
      <c r="J530" s="4" t="s">
        <v>5581</v>
      </c>
      <c r="K530" s="4" t="s">
        <v>5599</v>
      </c>
      <c r="L530" s="4" t="s">
        <v>5583</v>
      </c>
      <c r="M530" s="4" t="s">
        <v>808</v>
      </c>
      <c r="N530" s="76" t="s">
        <v>799</v>
      </c>
      <c r="O530" s="14"/>
      <c r="P530" t="s">
        <v>5607</v>
      </c>
      <c r="Q530" t="s">
        <v>801</v>
      </c>
    </row>
    <row r="531" spans="1:18" x14ac:dyDescent="0.25">
      <c r="A531"/>
      <c r="B531" t="s">
        <v>5564</v>
      </c>
      <c r="C531" t="s">
        <v>6413</v>
      </c>
      <c r="D531">
        <v>67</v>
      </c>
      <c r="E531"/>
      <c r="F531" t="s">
        <v>1565</v>
      </c>
      <c r="G531" s="2" t="s">
        <v>286</v>
      </c>
      <c r="H531" t="s">
        <v>5579</v>
      </c>
      <c r="I531" s="4" t="s">
        <v>5580</v>
      </c>
      <c r="J531" s="4" t="s">
        <v>5581</v>
      </c>
      <c r="K531" s="4" t="s">
        <v>5599</v>
      </c>
      <c r="L531" s="4" t="s">
        <v>5583</v>
      </c>
      <c r="M531" s="4" t="s">
        <v>778</v>
      </c>
      <c r="N531" s="76" t="s">
        <v>6414</v>
      </c>
      <c r="O531" s="14"/>
      <c r="P531" t="s">
        <v>5802</v>
      </c>
      <c r="Q531" t="s">
        <v>782</v>
      </c>
      <c r="R531">
        <v>0</v>
      </c>
    </row>
    <row r="532" spans="1:18" x14ac:dyDescent="0.25">
      <c r="A532"/>
      <c r="B532" t="s">
        <v>5564</v>
      </c>
      <c r="C532" t="s">
        <v>6415</v>
      </c>
      <c r="D532">
        <v>670</v>
      </c>
      <c r="E532"/>
      <c r="F532" t="s">
        <v>930</v>
      </c>
      <c r="G532" s="2" t="s">
        <v>286</v>
      </c>
      <c r="H532" t="s">
        <v>5579</v>
      </c>
      <c r="I532" s="4" t="s">
        <v>5580</v>
      </c>
      <c r="J532" s="4" t="s">
        <v>5581</v>
      </c>
      <c r="K532" s="4" t="s">
        <v>5599</v>
      </c>
      <c r="L532" s="4" t="s">
        <v>5583</v>
      </c>
      <c r="M532" s="4" t="s">
        <v>808</v>
      </c>
      <c r="N532" s="76" t="s">
        <v>799</v>
      </c>
      <c r="O532" s="14"/>
      <c r="P532" t="s">
        <v>5613</v>
      </c>
      <c r="Q532" t="s">
        <v>801</v>
      </c>
    </row>
    <row r="533" spans="1:18" x14ac:dyDescent="0.25">
      <c r="A533"/>
      <c r="B533" t="s">
        <v>5564</v>
      </c>
      <c r="C533" t="s">
        <v>6416</v>
      </c>
      <c r="D533">
        <v>671</v>
      </c>
      <c r="E533"/>
      <c r="F533" t="s">
        <v>945</v>
      </c>
      <c r="G533" s="2" t="s">
        <v>259</v>
      </c>
      <c r="H533" t="s">
        <v>5579</v>
      </c>
      <c r="I533" s="4" t="s">
        <v>5580</v>
      </c>
      <c r="J533" s="4" t="s">
        <v>5581</v>
      </c>
      <c r="K533" s="4" t="s">
        <v>5599</v>
      </c>
      <c r="L533" s="4" t="s">
        <v>5583</v>
      </c>
      <c r="M533" s="4" t="s">
        <v>808</v>
      </c>
      <c r="N533" s="76" t="s">
        <v>799</v>
      </c>
      <c r="O533" s="14"/>
      <c r="P533" t="s">
        <v>5771</v>
      </c>
      <c r="Q533" t="s">
        <v>801</v>
      </c>
    </row>
    <row r="534" spans="1:18" x14ac:dyDescent="0.25">
      <c r="A534"/>
      <c r="B534" t="s">
        <v>5564</v>
      </c>
      <c r="C534" t="s">
        <v>6417</v>
      </c>
      <c r="D534">
        <v>672</v>
      </c>
      <c r="E534"/>
      <c r="F534" t="s">
        <v>945</v>
      </c>
      <c r="G534" s="2" t="s">
        <v>321</v>
      </c>
      <c r="H534" t="s">
        <v>5579</v>
      </c>
      <c r="I534" s="4" t="s">
        <v>5580</v>
      </c>
      <c r="J534" s="4" t="s">
        <v>5581</v>
      </c>
      <c r="K534" s="4" t="s">
        <v>5599</v>
      </c>
      <c r="L534" s="4" t="s">
        <v>5583</v>
      </c>
      <c r="M534" s="4" t="s">
        <v>808</v>
      </c>
      <c r="N534" s="76" t="s">
        <v>799</v>
      </c>
      <c r="O534" s="14"/>
      <c r="P534" t="s">
        <v>5818</v>
      </c>
      <c r="Q534" t="s">
        <v>801</v>
      </c>
    </row>
    <row r="535" spans="1:18" x14ac:dyDescent="0.25">
      <c r="A535"/>
      <c r="B535" t="s">
        <v>5564</v>
      </c>
      <c r="C535" t="s">
        <v>6418</v>
      </c>
      <c r="D535">
        <v>673</v>
      </c>
      <c r="E535"/>
      <c r="F535" t="s">
        <v>965</v>
      </c>
      <c r="G535" s="2" t="s">
        <v>259</v>
      </c>
      <c r="H535" t="s">
        <v>5579</v>
      </c>
      <c r="I535" s="4" t="s">
        <v>5580</v>
      </c>
      <c r="J535" s="4" t="s">
        <v>5581</v>
      </c>
      <c r="K535" s="4" t="s">
        <v>5599</v>
      </c>
      <c r="L535" s="4" t="s">
        <v>5583</v>
      </c>
      <c r="M535" s="4" t="s">
        <v>808</v>
      </c>
      <c r="N535" s="76" t="s">
        <v>799</v>
      </c>
      <c r="O535" s="14"/>
      <c r="P535" t="s">
        <v>5821</v>
      </c>
      <c r="Q535" t="s">
        <v>801</v>
      </c>
    </row>
    <row r="536" spans="1:18" x14ac:dyDescent="0.25">
      <c r="A536"/>
      <c r="B536" t="s">
        <v>5564</v>
      </c>
      <c r="C536" t="s">
        <v>6419</v>
      </c>
      <c r="D536">
        <v>674</v>
      </c>
      <c r="E536"/>
      <c r="F536" t="s">
        <v>965</v>
      </c>
      <c r="G536" s="2" t="s">
        <v>286</v>
      </c>
      <c r="H536" t="s">
        <v>5579</v>
      </c>
      <c r="I536" s="4" t="s">
        <v>5580</v>
      </c>
      <c r="J536" s="4" t="s">
        <v>5581</v>
      </c>
      <c r="K536" s="4" t="s">
        <v>5599</v>
      </c>
      <c r="L536" s="4" t="s">
        <v>5583</v>
      </c>
      <c r="M536" s="4" t="s">
        <v>808</v>
      </c>
      <c r="N536" s="76" t="s">
        <v>799</v>
      </c>
      <c r="O536" s="14"/>
      <c r="P536" t="s">
        <v>5823</v>
      </c>
      <c r="Q536" t="s">
        <v>801</v>
      </c>
    </row>
    <row r="537" spans="1:18" x14ac:dyDescent="0.25">
      <c r="A537"/>
      <c r="B537" t="s">
        <v>5564</v>
      </c>
      <c r="C537" t="s">
        <v>6420</v>
      </c>
      <c r="D537">
        <v>675</v>
      </c>
      <c r="E537"/>
      <c r="F537" t="s">
        <v>983</v>
      </c>
      <c r="G537" s="2" t="s">
        <v>259</v>
      </c>
      <c r="H537" t="s">
        <v>5579</v>
      </c>
      <c r="I537" s="4" t="s">
        <v>5580</v>
      </c>
      <c r="J537" s="4" t="s">
        <v>5581</v>
      </c>
      <c r="K537" s="4" t="s">
        <v>5599</v>
      </c>
      <c r="L537" s="4" t="s">
        <v>5583</v>
      </c>
      <c r="M537" s="4" t="s">
        <v>808</v>
      </c>
      <c r="N537" s="76" t="s">
        <v>799</v>
      </c>
      <c r="O537" s="14"/>
      <c r="P537" t="s">
        <v>5826</v>
      </c>
      <c r="Q537" t="s">
        <v>801</v>
      </c>
    </row>
    <row r="538" spans="1:18" x14ac:dyDescent="0.25">
      <c r="A538"/>
      <c r="B538" t="s">
        <v>5564</v>
      </c>
      <c r="C538" t="s">
        <v>6421</v>
      </c>
      <c r="D538">
        <v>676</v>
      </c>
      <c r="E538"/>
      <c r="F538" t="s">
        <v>983</v>
      </c>
      <c r="G538" s="2" t="s">
        <v>286</v>
      </c>
      <c r="H538" t="s">
        <v>5579</v>
      </c>
      <c r="I538" s="4" t="s">
        <v>5580</v>
      </c>
      <c r="J538" s="4" t="s">
        <v>5581</v>
      </c>
      <c r="K538" s="4" t="s">
        <v>5599</v>
      </c>
      <c r="L538" s="4" t="s">
        <v>5583</v>
      </c>
      <c r="M538" s="4" t="s">
        <v>808</v>
      </c>
      <c r="N538" s="76" t="s">
        <v>799</v>
      </c>
      <c r="O538" s="14"/>
      <c r="P538" t="s">
        <v>5828</v>
      </c>
      <c r="Q538" t="s">
        <v>801</v>
      </c>
    </row>
    <row r="539" spans="1:18" x14ac:dyDescent="0.25">
      <c r="A539"/>
      <c r="B539" t="s">
        <v>5564</v>
      </c>
      <c r="C539" t="s">
        <v>6422</v>
      </c>
      <c r="D539">
        <v>677</v>
      </c>
      <c r="E539"/>
      <c r="F539" t="s">
        <v>997</v>
      </c>
      <c r="G539" s="2" t="s">
        <v>259</v>
      </c>
      <c r="H539" t="s">
        <v>5579</v>
      </c>
      <c r="I539" s="4" t="s">
        <v>5580</v>
      </c>
      <c r="J539" s="4" t="s">
        <v>5581</v>
      </c>
      <c r="K539" s="4" t="s">
        <v>5599</v>
      </c>
      <c r="L539" s="4" t="s">
        <v>5583</v>
      </c>
      <c r="M539" s="4" t="s">
        <v>808</v>
      </c>
      <c r="N539" s="76" t="s">
        <v>799</v>
      </c>
      <c r="O539" s="1"/>
      <c r="P539" t="s">
        <v>5830</v>
      </c>
      <c r="Q539" t="s">
        <v>801</v>
      </c>
    </row>
    <row r="540" spans="1:18" x14ac:dyDescent="0.25">
      <c r="A540"/>
      <c r="B540" t="s">
        <v>5564</v>
      </c>
      <c r="C540" t="s">
        <v>6423</v>
      </c>
      <c r="D540">
        <v>678</v>
      </c>
      <c r="E540"/>
      <c r="F540" t="s">
        <v>997</v>
      </c>
      <c r="G540" s="2" t="s">
        <v>321</v>
      </c>
      <c r="H540" t="s">
        <v>5579</v>
      </c>
      <c r="I540" s="4" t="s">
        <v>5580</v>
      </c>
      <c r="J540" s="4" t="s">
        <v>5581</v>
      </c>
      <c r="K540" s="4" t="s">
        <v>5599</v>
      </c>
      <c r="L540" s="4" t="s">
        <v>5583</v>
      </c>
      <c r="M540" s="4" t="s">
        <v>808</v>
      </c>
      <c r="N540" s="76" t="s">
        <v>799</v>
      </c>
      <c r="O540" s="1"/>
      <c r="P540" t="s">
        <v>5832</v>
      </c>
      <c r="Q540" t="s">
        <v>801</v>
      </c>
    </row>
    <row r="541" spans="1:18" x14ac:dyDescent="0.25">
      <c r="A541"/>
      <c r="B541" t="s">
        <v>5564</v>
      </c>
      <c r="C541" t="s">
        <v>6424</v>
      </c>
      <c r="D541">
        <v>679</v>
      </c>
      <c r="E541"/>
      <c r="F541" t="s">
        <v>5689</v>
      </c>
      <c r="G541" s="2" t="s">
        <v>259</v>
      </c>
      <c r="H541" t="s">
        <v>5579</v>
      </c>
      <c r="I541" s="4" t="s">
        <v>5580</v>
      </c>
      <c r="J541" s="4" t="s">
        <v>5581</v>
      </c>
      <c r="K541" s="4" t="s">
        <v>5599</v>
      </c>
      <c r="L541" s="4" t="s">
        <v>5583</v>
      </c>
      <c r="M541" s="4" t="s">
        <v>808</v>
      </c>
      <c r="N541" s="76" t="s">
        <v>799</v>
      </c>
      <c r="O541" s="1"/>
      <c r="P541" t="s">
        <v>5835</v>
      </c>
      <c r="Q541" t="s">
        <v>801</v>
      </c>
    </row>
    <row r="542" spans="1:18" x14ac:dyDescent="0.25">
      <c r="A542"/>
      <c r="B542" t="s">
        <v>5564</v>
      </c>
      <c r="C542" t="s">
        <v>6424</v>
      </c>
      <c r="D542">
        <v>679</v>
      </c>
      <c r="E542"/>
      <c r="F542" t="s">
        <v>5687</v>
      </c>
      <c r="G542" s="2" t="s">
        <v>259</v>
      </c>
      <c r="H542" t="s">
        <v>5579</v>
      </c>
      <c r="I542" s="4" t="s">
        <v>5580</v>
      </c>
      <c r="J542" s="4" t="s">
        <v>5581</v>
      </c>
      <c r="K542" s="4" t="s">
        <v>5599</v>
      </c>
      <c r="L542" s="4" t="s">
        <v>5583</v>
      </c>
      <c r="M542" s="4" t="s">
        <v>808</v>
      </c>
      <c r="N542" s="76" t="s">
        <v>799</v>
      </c>
      <c r="O542" s="1"/>
      <c r="P542" t="s">
        <v>5835</v>
      </c>
      <c r="Q542" t="s">
        <v>801</v>
      </c>
    </row>
    <row r="543" spans="1:18" x14ac:dyDescent="0.25">
      <c r="A543"/>
      <c r="B543" t="s">
        <v>5564</v>
      </c>
      <c r="C543" t="s">
        <v>6425</v>
      </c>
      <c r="D543">
        <v>680</v>
      </c>
      <c r="E543"/>
      <c r="F543" t="s">
        <v>1021</v>
      </c>
      <c r="G543" s="2" t="s">
        <v>259</v>
      </c>
      <c r="H543" t="s">
        <v>5579</v>
      </c>
      <c r="I543" s="4" t="s">
        <v>5580</v>
      </c>
      <c r="J543" s="4" t="s">
        <v>5581</v>
      </c>
      <c r="K543" s="4" t="s">
        <v>5599</v>
      </c>
      <c r="L543" s="4" t="s">
        <v>5583</v>
      </c>
      <c r="M543" s="4" t="s">
        <v>808</v>
      </c>
      <c r="N543" s="76" t="s">
        <v>799</v>
      </c>
      <c r="O543" s="14"/>
      <c r="P543" t="s">
        <v>5837</v>
      </c>
      <c r="Q543" t="s">
        <v>801</v>
      </c>
    </row>
    <row r="544" spans="1:18" x14ac:dyDescent="0.25">
      <c r="A544"/>
      <c r="B544" t="s">
        <v>5564</v>
      </c>
      <c r="C544" t="s">
        <v>6426</v>
      </c>
      <c r="D544">
        <v>681</v>
      </c>
      <c r="E544"/>
      <c r="F544" t="s">
        <v>1021</v>
      </c>
      <c r="G544" s="2" t="s">
        <v>286</v>
      </c>
      <c r="H544" t="s">
        <v>5579</v>
      </c>
      <c r="I544" s="4" t="s">
        <v>5580</v>
      </c>
      <c r="J544" s="4" t="s">
        <v>5581</v>
      </c>
      <c r="K544" s="4" t="s">
        <v>5599</v>
      </c>
      <c r="L544" s="4" t="s">
        <v>5583</v>
      </c>
      <c r="M544" s="4" t="s">
        <v>808</v>
      </c>
      <c r="N544" s="76" t="s">
        <v>799</v>
      </c>
      <c r="O544" s="14"/>
      <c r="P544" t="s">
        <v>5839</v>
      </c>
      <c r="Q544" t="s">
        <v>801</v>
      </c>
    </row>
    <row r="545" spans="1:17" x14ac:dyDescent="0.25">
      <c r="A545"/>
      <c r="B545" t="s">
        <v>5564</v>
      </c>
      <c r="C545" t="s">
        <v>6427</v>
      </c>
      <c r="D545">
        <v>682</v>
      </c>
      <c r="E545"/>
      <c r="F545" t="s">
        <v>1035</v>
      </c>
      <c r="G545" s="2" t="s">
        <v>259</v>
      </c>
      <c r="H545" t="s">
        <v>5579</v>
      </c>
      <c r="I545" s="4" t="s">
        <v>5580</v>
      </c>
      <c r="J545" s="4" t="s">
        <v>5581</v>
      </c>
      <c r="K545" s="4" t="s">
        <v>5599</v>
      </c>
      <c r="L545" s="4" t="s">
        <v>5583</v>
      </c>
      <c r="M545" s="4" t="s">
        <v>808</v>
      </c>
      <c r="N545" s="76" t="s">
        <v>799</v>
      </c>
      <c r="O545" s="14"/>
      <c r="P545" t="s">
        <v>5841</v>
      </c>
      <c r="Q545" t="s">
        <v>801</v>
      </c>
    </row>
    <row r="546" spans="1:17" x14ac:dyDescent="0.25">
      <c r="A546"/>
      <c r="B546" t="s">
        <v>5564</v>
      </c>
      <c r="C546" t="s">
        <v>6428</v>
      </c>
      <c r="D546">
        <v>683</v>
      </c>
      <c r="E546"/>
      <c r="F546" t="s">
        <v>1035</v>
      </c>
      <c r="G546" s="2" t="s">
        <v>321</v>
      </c>
      <c r="H546" t="s">
        <v>5579</v>
      </c>
      <c r="I546" s="4" t="s">
        <v>5580</v>
      </c>
      <c r="J546" s="4" t="s">
        <v>5581</v>
      </c>
      <c r="K546" s="4" t="s">
        <v>5599</v>
      </c>
      <c r="L546" s="4" t="s">
        <v>5583</v>
      </c>
      <c r="M546" s="4" t="s">
        <v>808</v>
      </c>
      <c r="N546" s="76" t="s">
        <v>799</v>
      </c>
      <c r="O546" s="14"/>
      <c r="P546" t="s">
        <v>5843</v>
      </c>
      <c r="Q546" t="s">
        <v>801</v>
      </c>
    </row>
    <row r="547" spans="1:17" x14ac:dyDescent="0.25">
      <c r="A547"/>
      <c r="B547" t="s">
        <v>5564</v>
      </c>
      <c r="C547" t="s">
        <v>6429</v>
      </c>
      <c r="D547">
        <v>684</v>
      </c>
      <c r="E547"/>
      <c r="F547" t="s">
        <v>1612</v>
      </c>
      <c r="G547" s="2" t="s">
        <v>321</v>
      </c>
      <c r="H547" t="s">
        <v>5579</v>
      </c>
      <c r="I547" s="4" t="s">
        <v>5580</v>
      </c>
      <c r="J547" s="4" t="s">
        <v>5581</v>
      </c>
      <c r="K547" s="4" t="s">
        <v>5599</v>
      </c>
      <c r="L547" s="4" t="s">
        <v>5583</v>
      </c>
      <c r="M547" s="4" t="s">
        <v>808</v>
      </c>
      <c r="N547" s="76" t="s">
        <v>799</v>
      </c>
      <c r="O547" s="14"/>
      <c r="P547" t="s">
        <v>5845</v>
      </c>
      <c r="Q547" t="s">
        <v>801</v>
      </c>
    </row>
    <row r="548" spans="1:17" x14ac:dyDescent="0.25">
      <c r="A548"/>
      <c r="B548" t="s">
        <v>5564</v>
      </c>
      <c r="C548" t="s">
        <v>6430</v>
      </c>
      <c r="D548">
        <v>685</v>
      </c>
      <c r="E548"/>
      <c r="F548" t="s">
        <v>1616</v>
      </c>
      <c r="G548" s="2" t="s">
        <v>321</v>
      </c>
      <c r="H548" t="s">
        <v>5579</v>
      </c>
      <c r="I548" s="4" t="s">
        <v>5580</v>
      </c>
      <c r="J548" s="4" t="s">
        <v>5581</v>
      </c>
      <c r="K548" s="4" t="s">
        <v>5599</v>
      </c>
      <c r="L548" s="4" t="s">
        <v>5583</v>
      </c>
      <c r="M548" s="4" t="s">
        <v>808</v>
      </c>
      <c r="N548" s="76" t="s">
        <v>799</v>
      </c>
      <c r="O548" s="14"/>
      <c r="P548" t="s">
        <v>5847</v>
      </c>
      <c r="Q548" t="s">
        <v>801</v>
      </c>
    </row>
    <row r="549" spans="1:17" x14ac:dyDescent="0.25">
      <c r="A549"/>
      <c r="B549" t="s">
        <v>5564</v>
      </c>
      <c r="C549" t="s">
        <v>6431</v>
      </c>
      <c r="D549">
        <v>686</v>
      </c>
      <c r="E549"/>
      <c r="F549" t="s">
        <v>1061</v>
      </c>
      <c r="G549" s="2" t="s">
        <v>321</v>
      </c>
      <c r="H549" t="s">
        <v>5579</v>
      </c>
      <c r="I549" s="4" t="s">
        <v>5580</v>
      </c>
      <c r="J549" s="4" t="s">
        <v>5581</v>
      </c>
      <c r="K549" s="4" t="s">
        <v>5599</v>
      </c>
      <c r="L549" s="4" t="s">
        <v>5583</v>
      </c>
      <c r="M549" s="4" t="s">
        <v>808</v>
      </c>
      <c r="N549" s="76" t="s">
        <v>799</v>
      </c>
      <c r="O549" s="14"/>
      <c r="P549" t="s">
        <v>5849</v>
      </c>
      <c r="Q549" t="s">
        <v>801</v>
      </c>
    </row>
    <row r="550" spans="1:17" x14ac:dyDescent="0.25">
      <c r="A550"/>
      <c r="B550" t="s">
        <v>5564</v>
      </c>
      <c r="C550" t="s">
        <v>6432</v>
      </c>
      <c r="D550">
        <v>687</v>
      </c>
      <c r="E550"/>
      <c r="F550" t="s">
        <v>1072</v>
      </c>
      <c r="G550" s="2" t="s">
        <v>259</v>
      </c>
      <c r="H550" t="s">
        <v>5579</v>
      </c>
      <c r="I550" s="4" t="s">
        <v>5580</v>
      </c>
      <c r="J550" s="4" t="s">
        <v>5581</v>
      </c>
      <c r="K550" s="4" t="s">
        <v>5599</v>
      </c>
      <c r="L550" s="4" t="s">
        <v>5583</v>
      </c>
      <c r="M550" s="4" t="s">
        <v>808</v>
      </c>
      <c r="N550" s="76" t="s">
        <v>799</v>
      </c>
      <c r="O550" s="14"/>
      <c r="P550" t="s">
        <v>5852</v>
      </c>
      <c r="Q550" t="s">
        <v>801</v>
      </c>
    </row>
    <row r="551" spans="1:17" x14ac:dyDescent="0.25">
      <c r="A551"/>
      <c r="B551" t="s">
        <v>5564</v>
      </c>
      <c r="C551" t="s">
        <v>6433</v>
      </c>
      <c r="D551">
        <v>688</v>
      </c>
      <c r="E551"/>
      <c r="F551" t="s">
        <v>1072</v>
      </c>
      <c r="G551" s="2" t="s">
        <v>286</v>
      </c>
      <c r="H551" t="s">
        <v>5579</v>
      </c>
      <c r="I551" s="4" t="s">
        <v>5580</v>
      </c>
      <c r="J551" s="4" t="s">
        <v>5581</v>
      </c>
      <c r="K551" s="4" t="s">
        <v>5599</v>
      </c>
      <c r="L551" s="4" t="s">
        <v>5583</v>
      </c>
      <c r="M551" s="4" t="s">
        <v>808</v>
      </c>
      <c r="N551" s="76" t="s">
        <v>799</v>
      </c>
      <c r="O551" s="14"/>
      <c r="P551" t="s">
        <v>5854</v>
      </c>
      <c r="Q551" t="s">
        <v>801</v>
      </c>
    </row>
    <row r="552" spans="1:17" x14ac:dyDescent="0.25">
      <c r="A552"/>
      <c r="B552" t="s">
        <v>5564</v>
      </c>
      <c r="C552" t="s">
        <v>6434</v>
      </c>
      <c r="D552">
        <v>689</v>
      </c>
      <c r="E552"/>
      <c r="F552" t="s">
        <v>5715</v>
      </c>
      <c r="G552" s="2" t="s">
        <v>259</v>
      </c>
      <c r="H552" t="s">
        <v>5579</v>
      </c>
      <c r="I552" s="4" t="s">
        <v>5580</v>
      </c>
      <c r="J552" s="4" t="s">
        <v>5581</v>
      </c>
      <c r="K552" s="4" t="s">
        <v>5599</v>
      </c>
      <c r="L552" s="4" t="s">
        <v>5583</v>
      </c>
      <c r="M552" s="4" t="s">
        <v>808</v>
      </c>
      <c r="N552" s="76" t="s">
        <v>799</v>
      </c>
      <c r="O552" s="14"/>
      <c r="P552" t="s">
        <v>5856</v>
      </c>
      <c r="Q552" t="s">
        <v>801</v>
      </c>
    </row>
    <row r="553" spans="1:17" x14ac:dyDescent="0.25">
      <c r="A553"/>
      <c r="B553" t="s">
        <v>5564</v>
      </c>
      <c r="C553" t="s">
        <v>6435</v>
      </c>
      <c r="D553">
        <v>690</v>
      </c>
      <c r="E553"/>
      <c r="F553" t="s">
        <v>5715</v>
      </c>
      <c r="G553" s="2" t="s">
        <v>286</v>
      </c>
      <c r="H553" t="s">
        <v>5579</v>
      </c>
      <c r="I553" s="4" t="s">
        <v>5580</v>
      </c>
      <c r="J553" s="4" t="s">
        <v>5581</v>
      </c>
      <c r="K553" s="4" t="s">
        <v>5599</v>
      </c>
      <c r="L553" s="4" t="s">
        <v>5583</v>
      </c>
      <c r="M553" s="4" t="s">
        <v>808</v>
      </c>
      <c r="N553" s="76" t="s">
        <v>799</v>
      </c>
      <c r="O553" s="14"/>
      <c r="P553" t="s">
        <v>5858</v>
      </c>
      <c r="Q553" t="s">
        <v>801</v>
      </c>
    </row>
    <row r="554" spans="1:17" x14ac:dyDescent="0.25">
      <c r="A554"/>
      <c r="B554" t="s">
        <v>5564</v>
      </c>
      <c r="C554" t="s">
        <v>6436</v>
      </c>
      <c r="D554">
        <v>691</v>
      </c>
      <c r="E554"/>
      <c r="F554" t="s">
        <v>5722</v>
      </c>
      <c r="G554" s="2" t="s">
        <v>321</v>
      </c>
      <c r="H554" t="s">
        <v>5579</v>
      </c>
      <c r="I554" s="4" t="s">
        <v>5580</v>
      </c>
      <c r="J554" s="4" t="s">
        <v>5581</v>
      </c>
      <c r="K554" s="4" t="s">
        <v>5599</v>
      </c>
      <c r="L554" s="4" t="s">
        <v>5583</v>
      </c>
      <c r="M554" s="4" t="s">
        <v>808</v>
      </c>
      <c r="N554" s="76" t="s">
        <v>799</v>
      </c>
      <c r="O554" s="14"/>
      <c r="P554" t="s">
        <v>5860</v>
      </c>
      <c r="Q554" t="s">
        <v>801</v>
      </c>
    </row>
    <row r="555" spans="1:17" x14ac:dyDescent="0.25">
      <c r="A555"/>
      <c r="B555" t="s">
        <v>5564</v>
      </c>
      <c r="C555" t="s">
        <v>6437</v>
      </c>
      <c r="D555">
        <v>692</v>
      </c>
      <c r="E555"/>
      <c r="F555" t="s">
        <v>1645</v>
      </c>
      <c r="G555" s="2" t="s">
        <v>321</v>
      </c>
      <c r="H555" t="s">
        <v>5579</v>
      </c>
      <c r="I555" s="4" t="s">
        <v>5580</v>
      </c>
      <c r="J555" s="4" t="s">
        <v>5581</v>
      </c>
      <c r="K555" s="4" t="s">
        <v>5599</v>
      </c>
      <c r="L555" s="4" t="s">
        <v>5583</v>
      </c>
      <c r="M555" s="4" t="s">
        <v>808</v>
      </c>
      <c r="N555" s="76" t="s">
        <v>799</v>
      </c>
      <c r="O555" s="14"/>
      <c r="P555" t="s">
        <v>5862</v>
      </c>
      <c r="Q555" t="s">
        <v>801</v>
      </c>
    </row>
    <row r="556" spans="1:17" x14ac:dyDescent="0.25">
      <c r="A556"/>
      <c r="B556" t="s">
        <v>5564</v>
      </c>
      <c r="C556" t="s">
        <v>6438</v>
      </c>
      <c r="D556">
        <v>693</v>
      </c>
      <c r="E556"/>
      <c r="F556" t="s">
        <v>1649</v>
      </c>
      <c r="G556" s="2" t="s">
        <v>321</v>
      </c>
      <c r="H556" t="s">
        <v>5579</v>
      </c>
      <c r="I556" s="4" t="s">
        <v>5580</v>
      </c>
      <c r="J556" s="4" t="s">
        <v>5581</v>
      </c>
      <c r="K556" s="4" t="s">
        <v>5599</v>
      </c>
      <c r="L556" s="4" t="s">
        <v>5583</v>
      </c>
      <c r="M556" s="4" t="s">
        <v>808</v>
      </c>
      <c r="N556" s="76" t="s">
        <v>799</v>
      </c>
      <c r="O556" s="14"/>
      <c r="P556" t="s">
        <v>5864</v>
      </c>
      <c r="Q556" t="s">
        <v>801</v>
      </c>
    </row>
    <row r="557" spans="1:17" x14ac:dyDescent="0.25">
      <c r="A557"/>
      <c r="B557" t="s">
        <v>5564</v>
      </c>
      <c r="C557" t="s">
        <v>6439</v>
      </c>
      <c r="D557">
        <v>694</v>
      </c>
      <c r="E557"/>
      <c r="F557" t="s">
        <v>1108</v>
      </c>
      <c r="G557" s="2" t="s">
        <v>321</v>
      </c>
      <c r="H557" t="s">
        <v>5579</v>
      </c>
      <c r="I557" s="4" t="s">
        <v>5580</v>
      </c>
      <c r="J557" s="4" t="s">
        <v>5581</v>
      </c>
      <c r="K557" s="4" t="s">
        <v>5599</v>
      </c>
      <c r="L557" s="4" t="s">
        <v>5583</v>
      </c>
      <c r="M557" s="4" t="s">
        <v>808</v>
      </c>
      <c r="N557" s="76" t="s">
        <v>799</v>
      </c>
      <c r="O557" s="1"/>
      <c r="P557" t="s">
        <v>5866</v>
      </c>
      <c r="Q557" t="s">
        <v>801</v>
      </c>
    </row>
    <row r="558" spans="1:17" x14ac:dyDescent="0.25">
      <c r="A558"/>
      <c r="B558" t="s">
        <v>5564</v>
      </c>
      <c r="C558" t="s">
        <v>6440</v>
      </c>
      <c r="D558">
        <v>695</v>
      </c>
      <c r="E558"/>
      <c r="F558" t="s">
        <v>1108</v>
      </c>
      <c r="G558" s="2" t="s">
        <v>398</v>
      </c>
      <c r="H558" t="s">
        <v>5579</v>
      </c>
      <c r="I558" s="4" t="s">
        <v>5580</v>
      </c>
      <c r="J558" s="4" t="s">
        <v>5581</v>
      </c>
      <c r="K558" s="4" t="s">
        <v>5582</v>
      </c>
      <c r="L558" s="4" t="s">
        <v>5583</v>
      </c>
      <c r="M558" s="4" t="s">
        <v>808</v>
      </c>
      <c r="N558" s="76" t="s">
        <v>799</v>
      </c>
      <c r="O558" s="1"/>
      <c r="P558" t="s">
        <v>5868</v>
      </c>
      <c r="Q558" t="s">
        <v>801</v>
      </c>
    </row>
    <row r="559" spans="1:17" x14ac:dyDescent="0.25">
      <c r="A559"/>
      <c r="B559" t="s">
        <v>5564</v>
      </c>
      <c r="C559" t="s">
        <v>6441</v>
      </c>
      <c r="D559">
        <v>696</v>
      </c>
      <c r="E559"/>
      <c r="F559" t="s">
        <v>1137</v>
      </c>
      <c r="G559" s="2" t="s">
        <v>286</v>
      </c>
      <c r="H559" t="s">
        <v>5579</v>
      </c>
      <c r="I559" s="4" t="s">
        <v>5580</v>
      </c>
      <c r="J559" s="4" t="s">
        <v>5581</v>
      </c>
      <c r="K559" s="4" t="s">
        <v>5599</v>
      </c>
      <c r="L559" s="4" t="s">
        <v>5583</v>
      </c>
      <c r="M559" s="4" t="s">
        <v>808</v>
      </c>
      <c r="N559" s="76" t="s">
        <v>799</v>
      </c>
      <c r="O559" s="1"/>
      <c r="P559" t="s">
        <v>5870</v>
      </c>
      <c r="Q559" t="s">
        <v>801</v>
      </c>
    </row>
    <row r="560" spans="1:17" x14ac:dyDescent="0.25">
      <c r="A560"/>
      <c r="B560" t="s">
        <v>5564</v>
      </c>
      <c r="C560" t="s">
        <v>6442</v>
      </c>
      <c r="D560">
        <v>697</v>
      </c>
      <c r="E560"/>
      <c r="F560" t="s">
        <v>1151</v>
      </c>
      <c r="G560" s="2" t="s">
        <v>321</v>
      </c>
      <c r="H560" t="s">
        <v>5579</v>
      </c>
      <c r="I560" s="4" t="s">
        <v>5580</v>
      </c>
      <c r="J560" s="4" t="s">
        <v>5581</v>
      </c>
      <c r="K560" s="4" t="s">
        <v>5599</v>
      </c>
      <c r="L560" s="4" t="s">
        <v>5583</v>
      </c>
      <c r="M560" s="4" t="s">
        <v>808</v>
      </c>
      <c r="N560" s="76" t="s">
        <v>799</v>
      </c>
      <c r="O560" s="1"/>
      <c r="P560" t="s">
        <v>5872</v>
      </c>
      <c r="Q560" t="s">
        <v>801</v>
      </c>
    </row>
    <row r="561" spans="1:18" x14ac:dyDescent="0.25">
      <c r="A561"/>
      <c r="B561" t="s">
        <v>5564</v>
      </c>
      <c r="C561" t="s">
        <v>6443</v>
      </c>
      <c r="D561">
        <v>698</v>
      </c>
      <c r="E561"/>
      <c r="F561" t="s">
        <v>1151</v>
      </c>
      <c r="G561" s="2" t="s">
        <v>398</v>
      </c>
      <c r="H561" t="s">
        <v>5579</v>
      </c>
      <c r="I561" s="4" t="s">
        <v>5580</v>
      </c>
      <c r="J561" s="4" t="s">
        <v>5581</v>
      </c>
      <c r="K561" s="4" t="s">
        <v>5582</v>
      </c>
      <c r="L561" s="4" t="s">
        <v>5583</v>
      </c>
      <c r="M561" s="4" t="s">
        <v>808</v>
      </c>
      <c r="N561" s="76" t="s">
        <v>799</v>
      </c>
      <c r="O561" s="1"/>
      <c r="P561" t="s">
        <v>5874</v>
      </c>
      <c r="Q561" t="s">
        <v>801</v>
      </c>
    </row>
    <row r="562" spans="1:18" x14ac:dyDescent="0.25">
      <c r="A562"/>
      <c r="B562" t="s">
        <v>5564</v>
      </c>
      <c r="C562" t="s">
        <v>6444</v>
      </c>
      <c r="D562">
        <v>699</v>
      </c>
      <c r="E562"/>
      <c r="F562" t="s">
        <v>1179</v>
      </c>
      <c r="G562" s="2" t="s">
        <v>398</v>
      </c>
      <c r="H562" t="s">
        <v>5579</v>
      </c>
      <c r="I562" s="4" t="s">
        <v>5580</v>
      </c>
      <c r="J562" s="4" t="s">
        <v>5581</v>
      </c>
      <c r="K562" s="4" t="s">
        <v>5582</v>
      </c>
      <c r="L562" s="4" t="s">
        <v>5583</v>
      </c>
      <c r="M562" s="4" t="s">
        <v>808</v>
      </c>
      <c r="N562" s="76" t="s">
        <v>799</v>
      </c>
      <c r="O562" s="1"/>
      <c r="P562" t="s">
        <v>5876</v>
      </c>
      <c r="Q562" t="s">
        <v>801</v>
      </c>
    </row>
    <row r="563" spans="1:18" x14ac:dyDescent="0.25">
      <c r="A563"/>
      <c r="B563" t="s">
        <v>5564</v>
      </c>
      <c r="C563" t="s">
        <v>6445</v>
      </c>
      <c r="D563">
        <v>700</v>
      </c>
      <c r="E563"/>
      <c r="F563" t="s">
        <v>1197</v>
      </c>
      <c r="G563" s="2" t="s">
        <v>321</v>
      </c>
      <c r="H563" s="2" t="s">
        <v>5579</v>
      </c>
      <c r="I563" s="4" t="s">
        <v>5580</v>
      </c>
      <c r="J563" s="4" t="s">
        <v>5581</v>
      </c>
      <c r="K563" s="4" t="s">
        <v>5599</v>
      </c>
      <c r="L563" s="4" t="s">
        <v>5583</v>
      </c>
      <c r="M563" s="4" t="s">
        <v>808</v>
      </c>
      <c r="N563" s="76" t="s">
        <v>799</v>
      </c>
      <c r="O563" s="4"/>
      <c r="P563" s="4" t="s">
        <v>5878</v>
      </c>
      <c r="Q563" t="s">
        <v>801</v>
      </c>
      <c r="R563" s="4"/>
    </row>
    <row r="564" spans="1:18" x14ac:dyDescent="0.25">
      <c r="A564"/>
      <c r="B564" t="s">
        <v>5564</v>
      </c>
      <c r="C564" t="s">
        <v>6446</v>
      </c>
      <c r="D564">
        <v>701</v>
      </c>
      <c r="E564"/>
      <c r="F564" t="s">
        <v>1210</v>
      </c>
      <c r="G564" s="2" t="s">
        <v>321</v>
      </c>
      <c r="H564" s="2" t="s">
        <v>5579</v>
      </c>
      <c r="I564" s="4" t="s">
        <v>5580</v>
      </c>
      <c r="J564" s="4" t="s">
        <v>5581</v>
      </c>
      <c r="K564" s="4" t="s">
        <v>5599</v>
      </c>
      <c r="L564" s="4" t="s">
        <v>5583</v>
      </c>
      <c r="M564" s="4" t="s">
        <v>808</v>
      </c>
      <c r="N564" s="76" t="s">
        <v>799</v>
      </c>
      <c r="O564" s="4"/>
      <c r="P564" s="4" t="s">
        <v>5880</v>
      </c>
      <c r="Q564" t="s">
        <v>801</v>
      </c>
      <c r="R564" s="4"/>
    </row>
    <row r="565" spans="1:18" x14ac:dyDescent="0.25">
      <c r="A565"/>
      <c r="B565" t="s">
        <v>5564</v>
      </c>
      <c r="C565" t="s">
        <v>6447</v>
      </c>
      <c r="D565">
        <v>702</v>
      </c>
      <c r="E565"/>
      <c r="F565" t="s">
        <v>1210</v>
      </c>
      <c r="G565" s="2" t="s">
        <v>398</v>
      </c>
      <c r="H565" s="2" t="s">
        <v>5579</v>
      </c>
      <c r="I565" s="4" t="s">
        <v>5580</v>
      </c>
      <c r="J565" s="4" t="s">
        <v>5581</v>
      </c>
      <c r="K565" s="4" t="s">
        <v>5582</v>
      </c>
      <c r="L565" s="4" t="s">
        <v>5583</v>
      </c>
      <c r="M565" s="4" t="s">
        <v>808</v>
      </c>
      <c r="N565" s="76" t="s">
        <v>799</v>
      </c>
      <c r="O565" s="4"/>
      <c r="P565" s="4" t="s">
        <v>5882</v>
      </c>
      <c r="Q565" t="s">
        <v>801</v>
      </c>
      <c r="R565" s="4"/>
    </row>
    <row r="566" spans="1:18" x14ac:dyDescent="0.25">
      <c r="A566"/>
      <c r="B566" t="s">
        <v>5564</v>
      </c>
      <c r="C566" t="s">
        <v>6448</v>
      </c>
      <c r="D566">
        <v>703</v>
      </c>
      <c r="E566"/>
      <c r="F566" t="s">
        <v>1237</v>
      </c>
      <c r="G566" s="2" t="s">
        <v>398</v>
      </c>
      <c r="H566" s="2" t="s">
        <v>5579</v>
      </c>
      <c r="I566" s="4" t="s">
        <v>5580</v>
      </c>
      <c r="J566" s="4" t="s">
        <v>5581</v>
      </c>
      <c r="K566" s="4" t="s">
        <v>5582</v>
      </c>
      <c r="L566" s="4" t="s">
        <v>5583</v>
      </c>
      <c r="M566" s="4" t="s">
        <v>808</v>
      </c>
      <c r="N566" s="76" t="s">
        <v>799</v>
      </c>
      <c r="O566" s="4"/>
      <c r="P566" s="4" t="s">
        <v>5884</v>
      </c>
      <c r="Q566" t="s">
        <v>801</v>
      </c>
      <c r="R566" s="4"/>
    </row>
    <row r="567" spans="1:18" x14ac:dyDescent="0.25">
      <c r="A567"/>
      <c r="B567" t="s">
        <v>5564</v>
      </c>
      <c r="C567" t="s">
        <v>6449</v>
      </c>
      <c r="D567">
        <v>704</v>
      </c>
      <c r="E567"/>
      <c r="F567" t="s">
        <v>732</v>
      </c>
      <c r="G567" s="2" t="s">
        <v>735</v>
      </c>
      <c r="H567" s="2" t="s">
        <v>5579</v>
      </c>
      <c r="I567" s="4" t="s">
        <v>5580</v>
      </c>
      <c r="J567" s="4" t="s">
        <v>5581</v>
      </c>
      <c r="K567" s="4" t="s">
        <v>5582</v>
      </c>
      <c r="L567" s="4" t="s">
        <v>5583</v>
      </c>
      <c r="M567" s="4" t="s">
        <v>808</v>
      </c>
      <c r="N567" s="76" t="s">
        <v>799</v>
      </c>
      <c r="O567" s="4"/>
      <c r="P567" s="4" t="s">
        <v>5886</v>
      </c>
      <c r="Q567" t="s">
        <v>801</v>
      </c>
      <c r="R567" s="4"/>
    </row>
    <row r="568" spans="1:18" x14ac:dyDescent="0.25">
      <c r="A568"/>
      <c r="B568" t="s">
        <v>5564</v>
      </c>
      <c r="C568" t="s">
        <v>6450</v>
      </c>
      <c r="D568">
        <v>705</v>
      </c>
      <c r="E568"/>
      <c r="F568" t="s">
        <v>1268</v>
      </c>
      <c r="G568" s="2" t="s">
        <v>398</v>
      </c>
      <c r="H568" s="2" t="s">
        <v>5579</v>
      </c>
      <c r="I568" s="4" t="s">
        <v>5580</v>
      </c>
      <c r="J568" s="4" t="s">
        <v>5581</v>
      </c>
      <c r="K568" s="4" t="s">
        <v>5582</v>
      </c>
      <c r="L568" s="4" t="s">
        <v>5583</v>
      </c>
      <c r="M568" s="4" t="s">
        <v>808</v>
      </c>
      <c r="N568" s="76" t="s">
        <v>799</v>
      </c>
      <c r="O568" s="4"/>
      <c r="P568" s="4" t="s">
        <v>5888</v>
      </c>
      <c r="Q568" t="s">
        <v>801</v>
      </c>
      <c r="R568" s="4"/>
    </row>
    <row r="569" spans="1:18" x14ac:dyDescent="0.25">
      <c r="A569"/>
      <c r="B569" t="s">
        <v>5564</v>
      </c>
      <c r="C569" t="s">
        <v>6451</v>
      </c>
      <c r="D569">
        <v>706</v>
      </c>
      <c r="E569"/>
      <c r="F569" t="s">
        <v>1704</v>
      </c>
      <c r="G569" s="2" t="s">
        <v>398</v>
      </c>
      <c r="H569" s="2" t="s">
        <v>5579</v>
      </c>
      <c r="I569" s="4" t="s">
        <v>5580</v>
      </c>
      <c r="J569" s="4" t="s">
        <v>5581</v>
      </c>
      <c r="K569" s="4" t="s">
        <v>5582</v>
      </c>
      <c r="L569" s="4" t="s">
        <v>5583</v>
      </c>
      <c r="M569" s="4" t="s">
        <v>808</v>
      </c>
      <c r="N569" s="76" t="s">
        <v>799</v>
      </c>
      <c r="O569" s="4"/>
      <c r="P569" s="4" t="s">
        <v>5584</v>
      </c>
      <c r="Q569" t="s">
        <v>801</v>
      </c>
      <c r="R569" s="4"/>
    </row>
    <row r="570" spans="1:18" x14ac:dyDescent="0.25">
      <c r="A570"/>
      <c r="B570" t="s">
        <v>5564</v>
      </c>
      <c r="C570" t="s">
        <v>6452</v>
      </c>
      <c r="D570">
        <v>707</v>
      </c>
      <c r="E570"/>
      <c r="F570" t="s">
        <v>741</v>
      </c>
      <c r="G570" s="2" t="s">
        <v>735</v>
      </c>
      <c r="H570" s="2" t="s">
        <v>5579</v>
      </c>
      <c r="I570" s="4" t="s">
        <v>5580</v>
      </c>
      <c r="J570" s="4" t="s">
        <v>5581</v>
      </c>
      <c r="K570" s="4" t="s">
        <v>5582</v>
      </c>
      <c r="L570" s="4" t="s">
        <v>5583</v>
      </c>
      <c r="M570" s="4" t="s">
        <v>808</v>
      </c>
      <c r="N570" s="76" t="s">
        <v>799</v>
      </c>
      <c r="O570" s="4"/>
      <c r="P570" s="4" t="s">
        <v>5586</v>
      </c>
      <c r="Q570" t="s">
        <v>801</v>
      </c>
      <c r="R570" s="4"/>
    </row>
    <row r="571" spans="1:18" x14ac:dyDescent="0.25">
      <c r="A571"/>
      <c r="B571" t="s">
        <v>5564</v>
      </c>
      <c r="C571" t="s">
        <v>6453</v>
      </c>
      <c r="D571">
        <v>708</v>
      </c>
      <c r="E571"/>
      <c r="F571" t="s">
        <v>746</v>
      </c>
      <c r="G571" s="2" t="s">
        <v>748</v>
      </c>
      <c r="H571" s="2" t="s">
        <v>5579</v>
      </c>
      <c r="I571" s="4" t="s">
        <v>5580</v>
      </c>
      <c r="J571" s="4" t="s">
        <v>5581</v>
      </c>
      <c r="K571" s="4" t="s">
        <v>5582</v>
      </c>
      <c r="L571" s="4" t="s">
        <v>5583</v>
      </c>
      <c r="M571" s="4" t="s">
        <v>808</v>
      </c>
      <c r="N571" s="76" t="s">
        <v>799</v>
      </c>
      <c r="O571" s="4"/>
      <c r="P571" s="4" t="s">
        <v>5588</v>
      </c>
      <c r="Q571" t="s">
        <v>801</v>
      </c>
      <c r="R571" s="4"/>
    </row>
    <row r="572" spans="1:18" x14ac:dyDescent="0.25">
      <c r="A572"/>
      <c r="B572" t="s">
        <v>5564</v>
      </c>
      <c r="C572" t="s">
        <v>6454</v>
      </c>
      <c r="D572">
        <v>709</v>
      </c>
      <c r="E572"/>
      <c r="F572" t="s">
        <v>5590</v>
      </c>
      <c r="G572" s="2" t="s">
        <v>255</v>
      </c>
      <c r="H572" s="2" t="s">
        <v>5579</v>
      </c>
      <c r="I572" s="4" t="s">
        <v>5580</v>
      </c>
      <c r="J572" s="4" t="s">
        <v>5581</v>
      </c>
      <c r="K572" s="4" t="s">
        <v>5591</v>
      </c>
      <c r="L572" s="4" t="s">
        <v>5591</v>
      </c>
      <c r="M572" s="4" t="s">
        <v>808</v>
      </c>
      <c r="N572" s="76" t="s">
        <v>799</v>
      </c>
      <c r="O572" s="4"/>
      <c r="P572" s="4" t="s">
        <v>5592</v>
      </c>
      <c r="Q572" t="s">
        <v>801</v>
      </c>
      <c r="R572" s="4"/>
    </row>
    <row r="573" spans="1:18" x14ac:dyDescent="0.25">
      <c r="A573"/>
      <c r="B573" t="s">
        <v>5564</v>
      </c>
      <c r="C573" t="s">
        <v>6455</v>
      </c>
      <c r="D573">
        <v>710</v>
      </c>
      <c r="E573"/>
      <c r="F573" t="s">
        <v>5594</v>
      </c>
      <c r="G573" s="2" t="s">
        <v>255</v>
      </c>
      <c r="H573" s="2" t="s">
        <v>5579</v>
      </c>
      <c r="I573" s="4" t="s">
        <v>5580</v>
      </c>
      <c r="J573" s="4" t="s">
        <v>5581</v>
      </c>
      <c r="K573" s="4" t="s">
        <v>5591</v>
      </c>
      <c r="L573" s="4" t="s">
        <v>5591</v>
      </c>
      <c r="M573" s="4" t="s">
        <v>808</v>
      </c>
      <c r="N573" s="76" t="s">
        <v>799</v>
      </c>
      <c r="O573" s="4"/>
      <c r="P573" s="4" t="s">
        <v>5595</v>
      </c>
      <c r="Q573" t="s">
        <v>801</v>
      </c>
      <c r="R573" s="4"/>
    </row>
    <row r="574" spans="1:18" x14ac:dyDescent="0.25">
      <c r="A574"/>
      <c r="B574" t="s">
        <v>5564</v>
      </c>
      <c r="C574" t="s">
        <v>6456</v>
      </c>
      <c r="D574">
        <v>711</v>
      </c>
      <c r="E574"/>
      <c r="F574" t="s">
        <v>1338</v>
      </c>
      <c r="G574" s="2" t="s">
        <v>255</v>
      </c>
      <c r="H574" s="2" t="s">
        <v>5579</v>
      </c>
      <c r="I574" s="4" t="s">
        <v>5580</v>
      </c>
      <c r="J574" s="4" t="s">
        <v>5581</v>
      </c>
      <c r="K574" s="4" t="s">
        <v>5591</v>
      </c>
      <c r="L574" s="4" t="s">
        <v>5591</v>
      </c>
      <c r="M574" s="4" t="s">
        <v>808</v>
      </c>
      <c r="N574" s="76" t="s">
        <v>799</v>
      </c>
      <c r="O574" s="4"/>
      <c r="P574" s="4" t="s">
        <v>5597</v>
      </c>
      <c r="Q574" t="s">
        <v>801</v>
      </c>
      <c r="R574" s="4"/>
    </row>
    <row r="575" spans="1:18" x14ac:dyDescent="0.25">
      <c r="A575"/>
      <c r="B575" t="s">
        <v>5564</v>
      </c>
      <c r="C575" t="s">
        <v>6457</v>
      </c>
      <c r="D575">
        <v>712</v>
      </c>
      <c r="E575"/>
      <c r="F575" t="s">
        <v>849</v>
      </c>
      <c r="G575" s="2" t="s">
        <v>259</v>
      </c>
      <c r="H575" s="2" t="s">
        <v>5579</v>
      </c>
      <c r="I575" s="4" t="s">
        <v>5580</v>
      </c>
      <c r="J575" s="4" t="s">
        <v>5581</v>
      </c>
      <c r="K575" s="4" t="s">
        <v>5599</v>
      </c>
      <c r="L575" s="4" t="s">
        <v>5583</v>
      </c>
      <c r="M575" s="4" t="s">
        <v>808</v>
      </c>
      <c r="N575" s="76" t="s">
        <v>799</v>
      </c>
      <c r="O575" s="4"/>
      <c r="P575" s="4" t="s">
        <v>5600</v>
      </c>
      <c r="Q575" t="s">
        <v>801</v>
      </c>
      <c r="R575" s="4"/>
    </row>
    <row r="576" spans="1:18" x14ac:dyDescent="0.25">
      <c r="A576"/>
      <c r="B576" t="s">
        <v>5564</v>
      </c>
      <c r="C576" t="s">
        <v>6458</v>
      </c>
      <c r="D576">
        <v>713</v>
      </c>
      <c r="E576"/>
      <c r="F576" t="s">
        <v>1338</v>
      </c>
      <c r="G576" s="2" t="s">
        <v>259</v>
      </c>
      <c r="H576" s="2" t="s">
        <v>5579</v>
      </c>
      <c r="I576" s="4" t="s">
        <v>5580</v>
      </c>
      <c r="J576" s="4" t="s">
        <v>5581</v>
      </c>
      <c r="K576" s="4" t="s">
        <v>5599</v>
      </c>
      <c r="L576" s="4" t="s">
        <v>5583</v>
      </c>
      <c r="M576" s="4" t="s">
        <v>808</v>
      </c>
      <c r="N576" s="76" t="s">
        <v>799</v>
      </c>
      <c r="O576" s="4"/>
      <c r="P576" s="4" t="s">
        <v>5602</v>
      </c>
      <c r="Q576" t="s">
        <v>801</v>
      </c>
      <c r="R576" s="4"/>
    </row>
    <row r="577" spans="1:18" x14ac:dyDescent="0.25">
      <c r="A577"/>
      <c r="B577" t="s">
        <v>5564</v>
      </c>
      <c r="C577" t="s">
        <v>6459</v>
      </c>
      <c r="D577">
        <v>714</v>
      </c>
      <c r="E577"/>
      <c r="F577" t="s">
        <v>898</v>
      </c>
      <c r="G577" s="2" t="s">
        <v>259</v>
      </c>
      <c r="H577" s="2" t="s">
        <v>5579</v>
      </c>
      <c r="I577" s="4" t="s">
        <v>5580</v>
      </c>
      <c r="J577" s="4" t="s">
        <v>5581</v>
      </c>
      <c r="K577" s="4" t="s">
        <v>5599</v>
      </c>
      <c r="L577" s="4" t="s">
        <v>5583</v>
      </c>
      <c r="M577" s="4" t="s">
        <v>808</v>
      </c>
      <c r="N577" s="76" t="s">
        <v>799</v>
      </c>
      <c r="O577" s="4"/>
      <c r="P577" s="4" t="s">
        <v>5604</v>
      </c>
      <c r="Q577" t="s">
        <v>801</v>
      </c>
      <c r="R577" s="4"/>
    </row>
    <row r="578" spans="1:18" x14ac:dyDescent="0.25">
      <c r="A578"/>
      <c r="B578" t="s">
        <v>5564</v>
      </c>
      <c r="C578" t="s">
        <v>6460</v>
      </c>
      <c r="D578">
        <v>73</v>
      </c>
      <c r="E578"/>
      <c r="F578" t="s">
        <v>1569</v>
      </c>
      <c r="G578" s="2" t="s">
        <v>259</v>
      </c>
      <c r="H578" s="2" t="s">
        <v>5579</v>
      </c>
      <c r="I578" s="4" t="s">
        <v>5580</v>
      </c>
      <c r="J578" s="4" t="s">
        <v>5581</v>
      </c>
      <c r="K578" s="4" t="s">
        <v>5599</v>
      </c>
      <c r="L578" s="4" t="s">
        <v>5583</v>
      </c>
      <c r="M578" s="4" t="s">
        <v>778</v>
      </c>
      <c r="N578" s="76" t="s">
        <v>6461</v>
      </c>
      <c r="O578" s="4"/>
      <c r="P578" s="4" t="s">
        <v>5804</v>
      </c>
      <c r="Q578" t="s">
        <v>782</v>
      </c>
      <c r="R578" s="4">
        <v>0</v>
      </c>
    </row>
    <row r="579" spans="1:18" x14ac:dyDescent="0.25">
      <c r="A579"/>
      <c r="B579" t="s">
        <v>5564</v>
      </c>
      <c r="C579" t="s">
        <v>6462</v>
      </c>
      <c r="D579">
        <v>79</v>
      </c>
      <c r="E579"/>
      <c r="F579" t="s">
        <v>1569</v>
      </c>
      <c r="G579" s="2" t="s">
        <v>286</v>
      </c>
      <c r="H579" s="2" t="s">
        <v>5579</v>
      </c>
      <c r="I579" s="4" t="s">
        <v>5580</v>
      </c>
      <c r="J579" s="4" t="s">
        <v>5581</v>
      </c>
      <c r="K579" s="4" t="s">
        <v>5599</v>
      </c>
      <c r="L579" s="4" t="s">
        <v>5583</v>
      </c>
      <c r="M579" s="4" t="s">
        <v>778</v>
      </c>
      <c r="N579" s="76" t="s">
        <v>6463</v>
      </c>
      <c r="O579" s="4"/>
      <c r="P579" s="4" t="s">
        <v>5806</v>
      </c>
      <c r="Q579" t="s">
        <v>782</v>
      </c>
      <c r="R579" s="4">
        <v>0</v>
      </c>
    </row>
    <row r="580" spans="1:18" x14ac:dyDescent="0.25">
      <c r="A580"/>
      <c r="B580" t="s">
        <v>5564</v>
      </c>
      <c r="C580" t="s">
        <v>6464</v>
      </c>
      <c r="D580">
        <v>838</v>
      </c>
      <c r="E580"/>
      <c r="F580" t="s">
        <v>5615</v>
      </c>
      <c r="G580" s="2" t="s">
        <v>255</v>
      </c>
      <c r="H580" s="2" t="s">
        <v>5616</v>
      </c>
      <c r="I580" s="4" t="s">
        <v>5617</v>
      </c>
      <c r="J580" s="4" t="s">
        <v>5618</v>
      </c>
      <c r="K580" s="4" t="s">
        <v>5591</v>
      </c>
      <c r="L580" s="4" t="s">
        <v>5591</v>
      </c>
      <c r="M580" s="4" t="s">
        <v>811</v>
      </c>
      <c r="N580" s="76" t="s">
        <v>799</v>
      </c>
      <c r="O580" s="4"/>
      <c r="P580" s="4" t="s">
        <v>5620</v>
      </c>
      <c r="Q580" t="s">
        <v>801</v>
      </c>
      <c r="R580" s="4"/>
    </row>
    <row r="581" spans="1:18" x14ac:dyDescent="0.25">
      <c r="A581"/>
      <c r="B581" t="s">
        <v>5564</v>
      </c>
      <c r="C581" t="s">
        <v>6465</v>
      </c>
      <c r="D581">
        <v>840</v>
      </c>
      <c r="E581"/>
      <c r="F581" t="s">
        <v>5622</v>
      </c>
      <c r="G581" s="2" t="s">
        <v>255</v>
      </c>
      <c r="H581" s="2" t="s">
        <v>5616</v>
      </c>
      <c r="I581" s="4" t="s">
        <v>5617</v>
      </c>
      <c r="J581" s="4" t="s">
        <v>5618</v>
      </c>
      <c r="K581" s="4" t="s">
        <v>5591</v>
      </c>
      <c r="L581" s="4" t="s">
        <v>5591</v>
      </c>
      <c r="M581" s="4" t="s">
        <v>811</v>
      </c>
      <c r="N581" s="76" t="s">
        <v>799</v>
      </c>
      <c r="O581" s="4"/>
      <c r="P581" s="4" t="s">
        <v>5623</v>
      </c>
      <c r="Q581" t="s">
        <v>801</v>
      </c>
      <c r="R581" s="4"/>
    </row>
    <row r="582" spans="1:18" x14ac:dyDescent="0.25">
      <c r="A582"/>
      <c r="B582" t="s">
        <v>5564</v>
      </c>
      <c r="C582" t="s">
        <v>6467</v>
      </c>
      <c r="D582">
        <v>843</v>
      </c>
      <c r="E582"/>
      <c r="F582" t="s">
        <v>849</v>
      </c>
      <c r="G582" s="2" t="s">
        <v>255</v>
      </c>
      <c r="H582" s="2" t="s">
        <v>5616</v>
      </c>
      <c r="I582" s="4" t="s">
        <v>5617</v>
      </c>
      <c r="J582" s="4" t="s">
        <v>5618</v>
      </c>
      <c r="K582" s="4" t="s">
        <v>5591</v>
      </c>
      <c r="L582" s="4" t="s">
        <v>5591</v>
      </c>
      <c r="M582" s="4" t="s">
        <v>811</v>
      </c>
      <c r="N582" s="76" t="s">
        <v>799</v>
      </c>
      <c r="O582" s="4"/>
      <c r="P582" s="4" t="s">
        <v>5628</v>
      </c>
      <c r="Q582" t="s">
        <v>801</v>
      </c>
      <c r="R582" s="4"/>
    </row>
    <row r="583" spans="1:18" x14ac:dyDescent="0.25">
      <c r="A583"/>
      <c r="B583" t="s">
        <v>5564</v>
      </c>
      <c r="C583" t="s">
        <v>6468</v>
      </c>
      <c r="D583">
        <v>844</v>
      </c>
      <c r="E583"/>
      <c r="F583" t="s">
        <v>865</v>
      </c>
      <c r="G583" s="2" t="s">
        <v>259</v>
      </c>
      <c r="H583" s="2" t="s">
        <v>5616</v>
      </c>
      <c r="I583" s="4" t="s">
        <v>5617</v>
      </c>
      <c r="J583" s="4" t="s">
        <v>5618</v>
      </c>
      <c r="K583" s="4" t="s">
        <v>5599</v>
      </c>
      <c r="L583" s="4" t="s">
        <v>5630</v>
      </c>
      <c r="M583" s="4" t="s">
        <v>811</v>
      </c>
      <c r="N583" s="76" t="s">
        <v>799</v>
      </c>
      <c r="O583" s="4"/>
      <c r="P583" s="4" t="s">
        <v>5632</v>
      </c>
      <c r="Q583" t="s">
        <v>801</v>
      </c>
      <c r="R583" s="4"/>
    </row>
    <row r="584" spans="1:18" x14ac:dyDescent="0.25">
      <c r="A584"/>
      <c r="B584" t="s">
        <v>5564</v>
      </c>
      <c r="C584" t="s">
        <v>6469</v>
      </c>
      <c r="D584">
        <v>845</v>
      </c>
      <c r="E584"/>
      <c r="F584" t="s">
        <v>1559</v>
      </c>
      <c r="G584" s="2" t="s">
        <v>259</v>
      </c>
      <c r="H584" s="2" t="s">
        <v>5616</v>
      </c>
      <c r="I584" s="4" t="s">
        <v>5617</v>
      </c>
      <c r="J584" s="4" t="s">
        <v>5618</v>
      </c>
      <c r="K584" s="4" t="s">
        <v>5599</v>
      </c>
      <c r="L584" s="4" t="s">
        <v>5630</v>
      </c>
      <c r="M584" s="4" t="s">
        <v>811</v>
      </c>
      <c r="N584" s="76" t="s">
        <v>799</v>
      </c>
      <c r="O584" s="4"/>
      <c r="P584" s="4" t="s">
        <v>5635</v>
      </c>
      <c r="Q584" t="s">
        <v>801</v>
      </c>
      <c r="R584" s="4"/>
    </row>
    <row r="585" spans="1:18" x14ac:dyDescent="0.25">
      <c r="A585"/>
      <c r="B585" t="s">
        <v>5564</v>
      </c>
      <c r="C585" t="s">
        <v>6471</v>
      </c>
      <c r="D585">
        <v>847</v>
      </c>
      <c r="E585"/>
      <c r="F585" t="s">
        <v>1565</v>
      </c>
      <c r="G585" s="2" t="s">
        <v>259</v>
      </c>
      <c r="H585" s="2" t="s">
        <v>5616</v>
      </c>
      <c r="I585" s="4" t="s">
        <v>5617</v>
      </c>
      <c r="J585" s="4" t="s">
        <v>5618</v>
      </c>
      <c r="K585" s="4" t="s">
        <v>5599</v>
      </c>
      <c r="L585" s="4" t="s">
        <v>5630</v>
      </c>
      <c r="M585" s="4" t="s">
        <v>811</v>
      </c>
      <c r="N585" s="76" t="s">
        <v>799</v>
      </c>
      <c r="O585" s="4"/>
      <c r="P585" s="4" t="s">
        <v>5641</v>
      </c>
      <c r="Q585" t="s">
        <v>801</v>
      </c>
      <c r="R585" s="4"/>
    </row>
    <row r="586" spans="1:18" x14ac:dyDescent="0.25">
      <c r="A586"/>
      <c r="B586" t="s">
        <v>5564</v>
      </c>
      <c r="C586" t="s">
        <v>6472</v>
      </c>
      <c r="D586">
        <v>848</v>
      </c>
      <c r="E586"/>
      <c r="F586" t="s">
        <v>1565</v>
      </c>
      <c r="G586" s="2" t="s">
        <v>286</v>
      </c>
      <c r="H586" s="2" t="s">
        <v>5616</v>
      </c>
      <c r="I586" s="4" t="s">
        <v>5617</v>
      </c>
      <c r="J586" s="4" t="s">
        <v>5618</v>
      </c>
      <c r="K586" s="4" t="s">
        <v>5599</v>
      </c>
      <c r="L586" s="4" t="s">
        <v>5630</v>
      </c>
      <c r="M586" s="4" t="s">
        <v>811</v>
      </c>
      <c r="N586" s="76" t="s">
        <v>799</v>
      </c>
      <c r="O586" s="4"/>
      <c r="P586" s="4" t="s">
        <v>5644</v>
      </c>
      <c r="Q586" t="s">
        <v>801</v>
      </c>
      <c r="R586" s="4"/>
    </row>
    <row r="587" spans="1:18" x14ac:dyDescent="0.25">
      <c r="A587"/>
      <c r="B587" t="s">
        <v>5564</v>
      </c>
      <c r="C587" t="s">
        <v>6473</v>
      </c>
      <c r="D587">
        <v>849</v>
      </c>
      <c r="E587"/>
      <c r="F587" t="s">
        <v>1569</v>
      </c>
      <c r="G587" s="2" t="s">
        <v>259</v>
      </c>
      <c r="H587" s="2" t="s">
        <v>5616</v>
      </c>
      <c r="I587" s="4" t="s">
        <v>5617</v>
      </c>
      <c r="J587" s="4" t="s">
        <v>5618</v>
      </c>
      <c r="K587" s="4" t="s">
        <v>5599</v>
      </c>
      <c r="L587" s="4" t="s">
        <v>5630</v>
      </c>
      <c r="M587" s="4" t="s">
        <v>811</v>
      </c>
      <c r="N587" s="76" t="s">
        <v>799</v>
      </c>
      <c r="O587" s="4"/>
      <c r="P587" s="4" t="s">
        <v>5647</v>
      </c>
      <c r="Q587" t="s">
        <v>801</v>
      </c>
      <c r="R587" s="4"/>
    </row>
    <row r="588" spans="1:18" x14ac:dyDescent="0.25">
      <c r="A588"/>
      <c r="B588" t="s">
        <v>5564</v>
      </c>
      <c r="C588" t="s">
        <v>6474</v>
      </c>
      <c r="D588">
        <v>85</v>
      </c>
      <c r="E588"/>
      <c r="F588" t="s">
        <v>898</v>
      </c>
      <c r="G588" s="2" t="s">
        <v>255</v>
      </c>
      <c r="H588" s="2" t="s">
        <v>5579</v>
      </c>
      <c r="I588" s="4" t="s">
        <v>5580</v>
      </c>
      <c r="J588" s="4" t="s">
        <v>5581</v>
      </c>
      <c r="K588" s="4" t="s">
        <v>5591</v>
      </c>
      <c r="L588" s="4" t="s">
        <v>5591</v>
      </c>
      <c r="M588" s="4" t="s">
        <v>778</v>
      </c>
      <c r="N588" s="76" t="s">
        <v>799</v>
      </c>
      <c r="O588" s="4"/>
      <c r="P588" s="4" t="s">
        <v>5808</v>
      </c>
      <c r="Q588" t="s">
        <v>782</v>
      </c>
      <c r="R588" s="4">
        <v>0</v>
      </c>
    </row>
    <row r="589" spans="1:18" x14ac:dyDescent="0.25">
      <c r="A589"/>
      <c r="B589" t="s">
        <v>5564</v>
      </c>
      <c r="C589" t="s">
        <v>6475</v>
      </c>
      <c r="D589">
        <v>850</v>
      </c>
      <c r="E589"/>
      <c r="F589" t="s">
        <v>1569</v>
      </c>
      <c r="G589" s="2" t="s">
        <v>286</v>
      </c>
      <c r="H589" s="2" t="s">
        <v>5616</v>
      </c>
      <c r="I589" s="4" t="s">
        <v>5617</v>
      </c>
      <c r="J589" s="4" t="s">
        <v>5618</v>
      </c>
      <c r="K589" s="4" t="s">
        <v>5599</v>
      </c>
      <c r="L589" s="4" t="s">
        <v>5630</v>
      </c>
      <c r="M589" s="4" t="s">
        <v>811</v>
      </c>
      <c r="N589" s="76" t="s">
        <v>799</v>
      </c>
      <c r="O589" s="4"/>
      <c r="P589" s="4" t="s">
        <v>5650</v>
      </c>
      <c r="Q589" t="s">
        <v>801</v>
      </c>
      <c r="R589" s="4"/>
    </row>
    <row r="590" spans="1:18" x14ac:dyDescent="0.25">
      <c r="A590"/>
      <c r="B590" t="s">
        <v>5564</v>
      </c>
      <c r="C590" t="s">
        <v>6476</v>
      </c>
      <c r="D590">
        <v>851</v>
      </c>
      <c r="E590"/>
      <c r="F590" t="s">
        <v>898</v>
      </c>
      <c r="G590" s="2" t="s">
        <v>255</v>
      </c>
      <c r="H590" s="2" t="s">
        <v>5616</v>
      </c>
      <c r="I590" s="4" t="s">
        <v>5617</v>
      </c>
      <c r="J590" s="4" t="s">
        <v>5618</v>
      </c>
      <c r="K590" s="4" t="s">
        <v>5591</v>
      </c>
      <c r="L590" s="4" t="s">
        <v>5591</v>
      </c>
      <c r="M590" s="4" t="s">
        <v>811</v>
      </c>
      <c r="N590" s="76" t="s">
        <v>799</v>
      </c>
      <c r="O590" s="4"/>
      <c r="P590" s="4" t="s">
        <v>5652</v>
      </c>
      <c r="Q590" t="s">
        <v>801</v>
      </c>
      <c r="R590" s="4"/>
    </row>
    <row r="591" spans="1:18" x14ac:dyDescent="0.25">
      <c r="A591"/>
      <c r="B591" t="s">
        <v>5564</v>
      </c>
      <c r="C591" t="s">
        <v>6477</v>
      </c>
      <c r="D591">
        <v>852</v>
      </c>
      <c r="E591"/>
      <c r="F591" t="s">
        <v>913</v>
      </c>
      <c r="G591" s="2" t="s">
        <v>259</v>
      </c>
      <c r="H591" s="2" t="s">
        <v>5616</v>
      </c>
      <c r="I591" s="4" t="s">
        <v>5617</v>
      </c>
      <c r="J591" s="4" t="s">
        <v>5618</v>
      </c>
      <c r="K591" s="4" t="s">
        <v>5599</v>
      </c>
      <c r="L591" s="4" t="s">
        <v>5630</v>
      </c>
      <c r="M591" s="4" t="s">
        <v>811</v>
      </c>
      <c r="N591" s="76" t="s">
        <v>799</v>
      </c>
      <c r="O591" s="4"/>
      <c r="P591" s="4" t="s">
        <v>5655</v>
      </c>
      <c r="Q591" t="s">
        <v>801</v>
      </c>
      <c r="R591" s="4"/>
    </row>
    <row r="592" spans="1:18" x14ac:dyDescent="0.25">
      <c r="A592"/>
      <c r="B592" t="s">
        <v>5564</v>
      </c>
      <c r="C592" t="s">
        <v>6478</v>
      </c>
      <c r="D592">
        <v>853</v>
      </c>
      <c r="E592"/>
      <c r="F592" t="s">
        <v>913</v>
      </c>
      <c r="G592" s="2" t="s">
        <v>286</v>
      </c>
      <c r="H592" s="2" t="s">
        <v>5616</v>
      </c>
      <c r="I592" s="4" t="s">
        <v>5617</v>
      </c>
      <c r="J592" s="4" t="s">
        <v>5618</v>
      </c>
      <c r="K592" s="4" t="s">
        <v>5599</v>
      </c>
      <c r="L592" s="4" t="s">
        <v>5630</v>
      </c>
      <c r="M592" s="4" t="s">
        <v>811</v>
      </c>
      <c r="N592" s="76" t="s">
        <v>799</v>
      </c>
      <c r="O592" s="4"/>
      <c r="P592" s="4" t="s">
        <v>5658</v>
      </c>
      <c r="Q592" t="s">
        <v>801</v>
      </c>
      <c r="R592" s="4"/>
    </row>
    <row r="593" spans="1:18" x14ac:dyDescent="0.25">
      <c r="A593"/>
      <c r="B593" t="s">
        <v>5564</v>
      </c>
      <c r="C593" t="s">
        <v>6479</v>
      </c>
      <c r="D593">
        <v>854</v>
      </c>
      <c r="E593"/>
      <c r="F593" t="s">
        <v>930</v>
      </c>
      <c r="G593" s="2" t="s">
        <v>259</v>
      </c>
      <c r="H593" s="2" t="s">
        <v>5616</v>
      </c>
      <c r="I593" s="4" t="s">
        <v>5617</v>
      </c>
      <c r="J593" s="4" t="s">
        <v>5618</v>
      </c>
      <c r="K593" s="4" t="s">
        <v>5599</v>
      </c>
      <c r="L593" s="4" t="s">
        <v>5630</v>
      </c>
      <c r="M593" s="4" t="s">
        <v>811</v>
      </c>
      <c r="N593" s="76" t="s">
        <v>799</v>
      </c>
      <c r="O593" s="4"/>
      <c r="P593" s="4" t="s">
        <v>5661</v>
      </c>
      <c r="Q593" t="s">
        <v>801</v>
      </c>
      <c r="R593" s="4"/>
    </row>
    <row r="594" spans="1:18" x14ac:dyDescent="0.25">
      <c r="A594"/>
      <c r="B594" t="s">
        <v>5564</v>
      </c>
      <c r="C594" t="s">
        <v>6481</v>
      </c>
      <c r="D594">
        <v>856</v>
      </c>
      <c r="E594"/>
      <c r="F594" t="s">
        <v>945</v>
      </c>
      <c r="G594" s="2" t="s">
        <v>259</v>
      </c>
      <c r="H594" s="2" t="s">
        <v>5616</v>
      </c>
      <c r="I594" s="4" t="s">
        <v>5617</v>
      </c>
      <c r="J594" s="4" t="s">
        <v>5618</v>
      </c>
      <c r="K594" s="4" t="s">
        <v>5599</v>
      </c>
      <c r="L594" s="4" t="s">
        <v>5630</v>
      </c>
      <c r="M594" s="4" t="s">
        <v>811</v>
      </c>
      <c r="N594" s="76" t="s">
        <v>799</v>
      </c>
      <c r="O594" s="4"/>
      <c r="P594" s="4" t="s">
        <v>5667</v>
      </c>
      <c r="Q594" t="s">
        <v>801</v>
      </c>
      <c r="R594" s="4"/>
    </row>
    <row r="595" spans="1:18" x14ac:dyDescent="0.25">
      <c r="A595"/>
      <c r="B595" t="s">
        <v>5564</v>
      </c>
      <c r="C595" t="s">
        <v>6482</v>
      </c>
      <c r="D595">
        <v>857</v>
      </c>
      <c r="E595"/>
      <c r="F595" t="s">
        <v>945</v>
      </c>
      <c r="G595" s="2" t="s">
        <v>321</v>
      </c>
      <c r="H595" s="2" t="s">
        <v>5616</v>
      </c>
      <c r="I595" s="4" t="s">
        <v>5617</v>
      </c>
      <c r="J595" s="4" t="s">
        <v>5618</v>
      </c>
      <c r="K595" s="4" t="s">
        <v>5599</v>
      </c>
      <c r="L595" s="4" t="s">
        <v>5630</v>
      </c>
      <c r="M595" s="4" t="s">
        <v>811</v>
      </c>
      <c r="N595" s="76" t="s">
        <v>799</v>
      </c>
      <c r="O595" s="4"/>
      <c r="P595" s="4" t="s">
        <v>5670</v>
      </c>
      <c r="Q595" t="s">
        <v>801</v>
      </c>
      <c r="R595" s="4"/>
    </row>
    <row r="596" spans="1:18" x14ac:dyDescent="0.25">
      <c r="A596"/>
      <c r="B596" t="s">
        <v>5564</v>
      </c>
      <c r="C596" t="s">
        <v>6483</v>
      </c>
      <c r="D596">
        <v>859</v>
      </c>
      <c r="E596"/>
      <c r="F596" t="s">
        <v>965</v>
      </c>
      <c r="G596" s="2" t="s">
        <v>286</v>
      </c>
      <c r="H596" s="2" t="s">
        <v>5616</v>
      </c>
      <c r="I596" s="4" t="s">
        <v>5617</v>
      </c>
      <c r="J596" s="4" t="s">
        <v>5618</v>
      </c>
      <c r="K596" s="4" t="s">
        <v>5599</v>
      </c>
      <c r="L596" s="4" t="s">
        <v>5630</v>
      </c>
      <c r="M596" s="4" t="s">
        <v>811</v>
      </c>
      <c r="N596" s="76" t="s">
        <v>799</v>
      </c>
      <c r="O596" s="4"/>
      <c r="P596" s="4" t="s">
        <v>5673</v>
      </c>
      <c r="Q596" t="s">
        <v>801</v>
      </c>
      <c r="R596" s="4"/>
    </row>
    <row r="597" spans="1:18" x14ac:dyDescent="0.25">
      <c r="A597"/>
      <c r="B597" t="s">
        <v>5564</v>
      </c>
      <c r="C597" t="s">
        <v>6484</v>
      </c>
      <c r="D597">
        <v>860</v>
      </c>
      <c r="E597"/>
      <c r="F597" t="s">
        <v>983</v>
      </c>
      <c r="G597" s="2" t="s">
        <v>259</v>
      </c>
      <c r="H597" s="2" t="s">
        <v>5616</v>
      </c>
      <c r="I597" s="4" t="s">
        <v>5617</v>
      </c>
      <c r="J597" s="4" t="s">
        <v>5618</v>
      </c>
      <c r="K597" s="4" t="s">
        <v>5599</v>
      </c>
      <c r="L597" s="4" t="s">
        <v>5630</v>
      </c>
      <c r="M597" s="4" t="s">
        <v>811</v>
      </c>
      <c r="N597" s="76" t="s">
        <v>799</v>
      </c>
      <c r="O597" s="4"/>
      <c r="P597" s="4" t="s">
        <v>5676</v>
      </c>
      <c r="Q597" t="s">
        <v>801</v>
      </c>
      <c r="R597" s="4"/>
    </row>
    <row r="598" spans="1:18" x14ac:dyDescent="0.25">
      <c r="A598"/>
      <c r="B598" t="s">
        <v>5564</v>
      </c>
      <c r="C598" t="s">
        <v>6485</v>
      </c>
      <c r="D598">
        <v>861</v>
      </c>
      <c r="E598"/>
      <c r="F598" t="s">
        <v>983</v>
      </c>
      <c r="G598" s="2" t="s">
        <v>286</v>
      </c>
      <c r="H598" s="2" t="s">
        <v>5616</v>
      </c>
      <c r="I598" s="4" t="s">
        <v>5617</v>
      </c>
      <c r="J598" s="4" t="s">
        <v>5618</v>
      </c>
      <c r="K598" s="4" t="s">
        <v>5599</v>
      </c>
      <c r="L598" s="4" t="s">
        <v>5630</v>
      </c>
      <c r="M598" s="4" t="s">
        <v>811</v>
      </c>
      <c r="N598" s="76" t="s">
        <v>799</v>
      </c>
      <c r="O598" s="4"/>
      <c r="P598" s="4" t="s">
        <v>5679</v>
      </c>
      <c r="Q598" t="s">
        <v>801</v>
      </c>
      <c r="R598" s="4"/>
    </row>
    <row r="599" spans="1:18" x14ac:dyDescent="0.25">
      <c r="A599"/>
      <c r="B599" t="s">
        <v>5564</v>
      </c>
      <c r="C599" t="s">
        <v>6486</v>
      </c>
      <c r="D599">
        <v>862</v>
      </c>
      <c r="E599"/>
      <c r="F599" t="s">
        <v>997</v>
      </c>
      <c r="G599" s="2" t="s">
        <v>259</v>
      </c>
      <c r="H599" s="2" t="s">
        <v>5616</v>
      </c>
      <c r="I599" s="4" t="s">
        <v>5617</v>
      </c>
      <c r="J599" s="4" t="s">
        <v>5618</v>
      </c>
      <c r="K599" s="4" t="s">
        <v>5599</v>
      </c>
      <c r="L599" s="4" t="s">
        <v>5630</v>
      </c>
      <c r="M599" s="4" t="s">
        <v>811</v>
      </c>
      <c r="N599" s="76" t="s">
        <v>799</v>
      </c>
      <c r="O599" s="4"/>
      <c r="P599" s="4" t="s">
        <v>5682</v>
      </c>
      <c r="Q599" t="s">
        <v>801</v>
      </c>
      <c r="R599" s="4"/>
    </row>
    <row r="600" spans="1:18" x14ac:dyDescent="0.25">
      <c r="A600"/>
      <c r="B600" t="s">
        <v>5564</v>
      </c>
      <c r="C600" t="s">
        <v>6487</v>
      </c>
      <c r="D600">
        <v>863</v>
      </c>
      <c r="E600"/>
      <c r="F600" t="s">
        <v>997</v>
      </c>
      <c r="G600" s="2" t="s">
        <v>321</v>
      </c>
      <c r="H600" s="2" t="s">
        <v>5616</v>
      </c>
      <c r="I600" s="4" t="s">
        <v>5617</v>
      </c>
      <c r="J600" s="4" t="s">
        <v>5618</v>
      </c>
      <c r="K600" s="4" t="s">
        <v>5599</v>
      </c>
      <c r="L600" s="4" t="s">
        <v>5630</v>
      </c>
      <c r="M600" s="4" t="s">
        <v>811</v>
      </c>
      <c r="N600" s="76" t="s">
        <v>799</v>
      </c>
      <c r="O600" s="4"/>
      <c r="P600" s="4" t="s">
        <v>5685</v>
      </c>
      <c r="Q600" t="s">
        <v>801</v>
      </c>
      <c r="R600" s="4"/>
    </row>
    <row r="601" spans="1:18" x14ac:dyDescent="0.25">
      <c r="A601"/>
      <c r="B601" t="s">
        <v>5564</v>
      </c>
      <c r="C601" t="s">
        <v>6488</v>
      </c>
      <c r="D601">
        <v>864</v>
      </c>
      <c r="E601"/>
      <c r="F601" t="s">
        <v>5687</v>
      </c>
      <c r="G601" s="2" t="s">
        <v>259</v>
      </c>
      <c r="H601" s="2" t="s">
        <v>5616</v>
      </c>
      <c r="I601" s="4" t="s">
        <v>5617</v>
      </c>
      <c r="J601" s="4" t="s">
        <v>5618</v>
      </c>
      <c r="K601" s="4" t="s">
        <v>5599</v>
      </c>
      <c r="L601" s="4" t="s">
        <v>5630</v>
      </c>
      <c r="M601" s="4" t="s">
        <v>811</v>
      </c>
      <c r="N601" s="76" t="s">
        <v>799</v>
      </c>
      <c r="O601" s="4"/>
      <c r="P601" s="4" t="s">
        <v>5688</v>
      </c>
      <c r="Q601" t="s">
        <v>801</v>
      </c>
      <c r="R601" s="4"/>
    </row>
    <row r="602" spans="1:18" x14ac:dyDescent="0.25">
      <c r="A602"/>
      <c r="B602" t="s">
        <v>5564</v>
      </c>
      <c r="C602" t="s">
        <v>6488</v>
      </c>
      <c r="D602">
        <v>864</v>
      </c>
      <c r="E602"/>
      <c r="F602" t="s">
        <v>5689</v>
      </c>
      <c r="G602" s="2" t="s">
        <v>259</v>
      </c>
      <c r="H602" s="2" t="s">
        <v>5616</v>
      </c>
      <c r="I602" s="4" t="s">
        <v>5617</v>
      </c>
      <c r="J602" s="4" t="s">
        <v>5618</v>
      </c>
      <c r="K602" s="4" t="s">
        <v>5599</v>
      </c>
      <c r="L602" s="4" t="s">
        <v>5630</v>
      </c>
      <c r="M602" s="4" t="s">
        <v>811</v>
      </c>
      <c r="N602" s="76" t="s">
        <v>799</v>
      </c>
      <c r="O602" s="4"/>
      <c r="P602" s="4" t="s">
        <v>5688</v>
      </c>
      <c r="Q602" t="s">
        <v>801</v>
      </c>
      <c r="R602" s="4"/>
    </row>
    <row r="603" spans="1:18" x14ac:dyDescent="0.25">
      <c r="A603"/>
      <c r="B603" t="s">
        <v>5564</v>
      </c>
      <c r="C603" t="s">
        <v>6489</v>
      </c>
      <c r="D603">
        <v>866</v>
      </c>
      <c r="E603"/>
      <c r="F603" t="s">
        <v>1021</v>
      </c>
      <c r="G603" s="2" t="s">
        <v>286</v>
      </c>
      <c r="H603" s="2" t="s">
        <v>5616</v>
      </c>
      <c r="I603" s="4" t="s">
        <v>5617</v>
      </c>
      <c r="J603" s="4" t="s">
        <v>5618</v>
      </c>
      <c r="K603" s="4" t="s">
        <v>5599</v>
      </c>
      <c r="L603" s="4" t="s">
        <v>5630</v>
      </c>
      <c r="M603" s="4" t="s">
        <v>811</v>
      </c>
      <c r="N603" s="76" t="s">
        <v>799</v>
      </c>
      <c r="O603" s="4"/>
      <c r="P603" s="4" t="s">
        <v>5692</v>
      </c>
      <c r="Q603" t="s">
        <v>801</v>
      </c>
      <c r="R603" s="4"/>
    </row>
    <row r="604" spans="1:18" x14ac:dyDescent="0.25">
      <c r="A604"/>
      <c r="B604" t="s">
        <v>5564</v>
      </c>
      <c r="C604" t="s">
        <v>6490</v>
      </c>
      <c r="D604">
        <v>867</v>
      </c>
      <c r="E604"/>
      <c r="F604" t="s">
        <v>1035</v>
      </c>
      <c r="G604" s="2" t="s">
        <v>259</v>
      </c>
      <c r="H604" s="2" t="s">
        <v>5616</v>
      </c>
      <c r="I604" s="4" t="s">
        <v>5617</v>
      </c>
      <c r="J604" s="4" t="s">
        <v>5618</v>
      </c>
      <c r="K604" s="4" t="s">
        <v>5599</v>
      </c>
      <c r="L604" s="4" t="s">
        <v>5630</v>
      </c>
      <c r="M604" s="4" t="s">
        <v>811</v>
      </c>
      <c r="N604" s="76" t="s">
        <v>799</v>
      </c>
      <c r="O604" s="4"/>
      <c r="P604" s="4" t="s">
        <v>5695</v>
      </c>
      <c r="Q604" t="s">
        <v>801</v>
      </c>
      <c r="R604" s="4"/>
    </row>
    <row r="605" spans="1:18" x14ac:dyDescent="0.25">
      <c r="A605"/>
      <c r="B605" t="s">
        <v>5564</v>
      </c>
      <c r="C605" t="s">
        <v>6491</v>
      </c>
      <c r="D605">
        <v>868</v>
      </c>
      <c r="E605"/>
      <c r="F605" t="s">
        <v>1035</v>
      </c>
      <c r="G605" s="2" t="s">
        <v>321</v>
      </c>
      <c r="H605" s="2" t="s">
        <v>5616</v>
      </c>
      <c r="I605" s="4" t="s">
        <v>5617</v>
      </c>
      <c r="J605" s="4" t="s">
        <v>5618</v>
      </c>
      <c r="K605" s="4" t="s">
        <v>5599</v>
      </c>
      <c r="L605" s="4" t="s">
        <v>5630</v>
      </c>
      <c r="M605" s="4" t="s">
        <v>811</v>
      </c>
      <c r="N605" s="76" t="s">
        <v>799</v>
      </c>
      <c r="O605" s="4"/>
      <c r="P605" s="4" t="s">
        <v>5698</v>
      </c>
      <c r="Q605" t="s">
        <v>801</v>
      </c>
      <c r="R605" s="4"/>
    </row>
    <row r="606" spans="1:18" x14ac:dyDescent="0.25">
      <c r="A606"/>
      <c r="B606" t="s">
        <v>5564</v>
      </c>
      <c r="C606" t="s">
        <v>6492</v>
      </c>
      <c r="D606">
        <v>869</v>
      </c>
      <c r="E606"/>
      <c r="F606" t="s">
        <v>1612</v>
      </c>
      <c r="G606" s="2" t="s">
        <v>321</v>
      </c>
      <c r="H606" s="2" t="s">
        <v>5616</v>
      </c>
      <c r="I606" s="4" t="s">
        <v>5617</v>
      </c>
      <c r="J606" s="4" t="s">
        <v>5618</v>
      </c>
      <c r="K606" s="4" t="s">
        <v>5599</v>
      </c>
      <c r="L606" s="4" t="s">
        <v>5630</v>
      </c>
      <c r="M606" s="4" t="s">
        <v>811</v>
      </c>
      <c r="N606" s="76" t="s">
        <v>799</v>
      </c>
      <c r="O606" s="4"/>
      <c r="P606" s="4" t="s">
        <v>5701</v>
      </c>
      <c r="Q606" t="s">
        <v>801</v>
      </c>
      <c r="R606" s="4"/>
    </row>
    <row r="607" spans="1:18" x14ac:dyDescent="0.25">
      <c r="A607"/>
      <c r="B607" t="s">
        <v>5564</v>
      </c>
      <c r="C607" t="s">
        <v>6493</v>
      </c>
      <c r="D607">
        <v>870</v>
      </c>
      <c r="E607"/>
      <c r="F607" t="s">
        <v>1616</v>
      </c>
      <c r="G607" s="2" t="s">
        <v>321</v>
      </c>
      <c r="H607" s="2" t="s">
        <v>5616</v>
      </c>
      <c r="I607" s="4" t="s">
        <v>5617</v>
      </c>
      <c r="J607" s="4" t="s">
        <v>5618</v>
      </c>
      <c r="K607" s="4" t="s">
        <v>5599</v>
      </c>
      <c r="L607" s="4" t="s">
        <v>5630</v>
      </c>
      <c r="M607" s="4" t="s">
        <v>811</v>
      </c>
      <c r="N607" s="76" t="s">
        <v>799</v>
      </c>
      <c r="O607" s="4"/>
      <c r="P607" s="4" t="s">
        <v>5704</v>
      </c>
      <c r="Q607" t="s">
        <v>801</v>
      </c>
      <c r="R607" s="4"/>
    </row>
    <row r="608" spans="1:18" x14ac:dyDescent="0.25">
      <c r="A608"/>
      <c r="B608" t="s">
        <v>5564</v>
      </c>
      <c r="C608" t="s">
        <v>6494</v>
      </c>
      <c r="D608">
        <v>871</v>
      </c>
      <c r="E608"/>
      <c r="F608" t="s">
        <v>1061</v>
      </c>
      <c r="G608" s="2" t="s">
        <v>321</v>
      </c>
      <c r="H608" s="2" t="s">
        <v>5616</v>
      </c>
      <c r="I608" s="4" t="s">
        <v>5617</v>
      </c>
      <c r="J608" s="4" t="s">
        <v>5618</v>
      </c>
      <c r="K608" s="4" t="s">
        <v>5599</v>
      </c>
      <c r="L608" s="4" t="s">
        <v>5630</v>
      </c>
      <c r="M608" s="4" t="s">
        <v>811</v>
      </c>
      <c r="N608" s="76" t="s">
        <v>799</v>
      </c>
      <c r="O608" s="4"/>
      <c r="P608" s="4" t="s">
        <v>5707</v>
      </c>
      <c r="Q608" t="s">
        <v>801</v>
      </c>
      <c r="R608" s="4"/>
    </row>
    <row r="609" spans="1:18" x14ac:dyDescent="0.25">
      <c r="A609"/>
      <c r="B609" t="s">
        <v>5564</v>
      </c>
      <c r="C609" t="s">
        <v>6495</v>
      </c>
      <c r="D609">
        <v>872</v>
      </c>
      <c r="E609"/>
      <c r="F609" t="s">
        <v>1072</v>
      </c>
      <c r="G609" s="2" t="s">
        <v>259</v>
      </c>
      <c r="H609" s="2" t="s">
        <v>5616</v>
      </c>
      <c r="I609" s="4" t="s">
        <v>5617</v>
      </c>
      <c r="J609" s="4" t="s">
        <v>5618</v>
      </c>
      <c r="K609" s="4" t="s">
        <v>5599</v>
      </c>
      <c r="L609" s="4" t="s">
        <v>5630</v>
      </c>
      <c r="M609" s="4" t="s">
        <v>811</v>
      </c>
      <c r="N609" s="76" t="s">
        <v>799</v>
      </c>
      <c r="O609" s="4"/>
      <c r="P609" s="4" t="s">
        <v>5710</v>
      </c>
      <c r="Q609" t="s">
        <v>801</v>
      </c>
      <c r="R609" s="4"/>
    </row>
    <row r="610" spans="1:18" x14ac:dyDescent="0.25">
      <c r="A610"/>
      <c r="B610" t="s">
        <v>5564</v>
      </c>
      <c r="C610" t="s">
        <v>6497</v>
      </c>
      <c r="D610">
        <v>874</v>
      </c>
      <c r="E610"/>
      <c r="F610" t="s">
        <v>5715</v>
      </c>
      <c r="G610" s="2" t="s">
        <v>259</v>
      </c>
      <c r="H610" s="2" t="s">
        <v>5616</v>
      </c>
      <c r="I610" s="4" t="s">
        <v>5617</v>
      </c>
      <c r="J610" s="4" t="s">
        <v>5618</v>
      </c>
      <c r="K610" s="4" t="s">
        <v>5599</v>
      </c>
      <c r="L610" s="4" t="s">
        <v>5630</v>
      </c>
      <c r="M610" s="4" t="s">
        <v>811</v>
      </c>
      <c r="N610" s="76" t="s">
        <v>799</v>
      </c>
      <c r="O610" s="4"/>
      <c r="P610" s="4" t="s">
        <v>5717</v>
      </c>
      <c r="Q610" t="s">
        <v>801</v>
      </c>
      <c r="R610" s="4"/>
    </row>
    <row r="611" spans="1:18" x14ac:dyDescent="0.25">
      <c r="A611"/>
      <c r="B611" t="s">
        <v>5564</v>
      </c>
      <c r="C611" t="s">
        <v>6498</v>
      </c>
      <c r="D611">
        <v>875</v>
      </c>
      <c r="E611"/>
      <c r="F611" t="s">
        <v>5715</v>
      </c>
      <c r="G611" s="2" t="s">
        <v>286</v>
      </c>
      <c r="H611" s="2" t="s">
        <v>5616</v>
      </c>
      <c r="I611" s="4" t="s">
        <v>5617</v>
      </c>
      <c r="J611" s="4" t="s">
        <v>5618</v>
      </c>
      <c r="K611" s="4" t="s">
        <v>5599</v>
      </c>
      <c r="L611" s="4" t="s">
        <v>5630</v>
      </c>
      <c r="M611" s="4" t="s">
        <v>811</v>
      </c>
      <c r="N611" s="76" t="s">
        <v>799</v>
      </c>
      <c r="O611" s="4"/>
      <c r="P611" s="4" t="s">
        <v>5720</v>
      </c>
      <c r="Q611" t="s">
        <v>801</v>
      </c>
      <c r="R611" s="4"/>
    </row>
    <row r="612" spans="1:18" x14ac:dyDescent="0.25">
      <c r="A612"/>
      <c r="B612" t="s">
        <v>5564</v>
      </c>
      <c r="C612" t="s">
        <v>6499</v>
      </c>
      <c r="D612">
        <v>876</v>
      </c>
      <c r="E612"/>
      <c r="F612" t="s">
        <v>5722</v>
      </c>
      <c r="G612" s="2" t="s">
        <v>321</v>
      </c>
      <c r="H612" s="2" t="s">
        <v>5616</v>
      </c>
      <c r="I612" s="4" t="s">
        <v>5617</v>
      </c>
      <c r="J612" s="4" t="s">
        <v>5618</v>
      </c>
      <c r="K612" s="4" t="s">
        <v>5599</v>
      </c>
      <c r="L612" s="4" t="s">
        <v>5630</v>
      </c>
      <c r="M612" s="4" t="s">
        <v>811</v>
      </c>
      <c r="N612" s="76" t="s">
        <v>799</v>
      </c>
      <c r="O612" s="4"/>
      <c r="P612" s="4" t="s">
        <v>5724</v>
      </c>
      <c r="Q612" t="s">
        <v>801</v>
      </c>
      <c r="R612" s="4"/>
    </row>
    <row r="613" spans="1:18" x14ac:dyDescent="0.25">
      <c r="A613"/>
      <c r="B613" t="s">
        <v>5564</v>
      </c>
      <c r="C613" t="s">
        <v>6500</v>
      </c>
      <c r="D613">
        <v>877</v>
      </c>
      <c r="E613"/>
      <c r="F613" t="s">
        <v>1645</v>
      </c>
      <c r="G613" s="2" t="s">
        <v>321</v>
      </c>
      <c r="H613" s="2" t="s">
        <v>5616</v>
      </c>
      <c r="I613" s="4" t="s">
        <v>5617</v>
      </c>
      <c r="J613" s="4" t="s">
        <v>5618</v>
      </c>
      <c r="K613" s="4" t="s">
        <v>5599</v>
      </c>
      <c r="L613" s="4" t="s">
        <v>5630</v>
      </c>
      <c r="M613" s="4" t="s">
        <v>811</v>
      </c>
      <c r="N613" s="76" t="s">
        <v>799</v>
      </c>
      <c r="O613" s="4"/>
      <c r="P613" s="4" t="s">
        <v>5727</v>
      </c>
      <c r="Q613" t="s">
        <v>801</v>
      </c>
      <c r="R613" s="4"/>
    </row>
    <row r="614" spans="1:18" x14ac:dyDescent="0.25">
      <c r="A614"/>
      <c r="B614" t="s">
        <v>5564</v>
      </c>
      <c r="C614" t="s">
        <v>6501</v>
      </c>
      <c r="D614">
        <v>878</v>
      </c>
      <c r="E614"/>
      <c r="F614" t="s">
        <v>1649</v>
      </c>
      <c r="G614" s="2" t="s">
        <v>321</v>
      </c>
      <c r="H614" s="2" t="s">
        <v>5616</v>
      </c>
      <c r="I614" s="4" t="s">
        <v>5617</v>
      </c>
      <c r="J614" s="4" t="s">
        <v>5618</v>
      </c>
      <c r="K614" s="4" t="s">
        <v>5599</v>
      </c>
      <c r="L614" s="4" t="s">
        <v>5630</v>
      </c>
      <c r="M614" s="4" t="s">
        <v>811</v>
      </c>
      <c r="N614" s="76" t="s">
        <v>799</v>
      </c>
      <c r="O614" s="4"/>
      <c r="P614" s="4" t="s">
        <v>5730</v>
      </c>
      <c r="Q614" t="s">
        <v>801</v>
      </c>
      <c r="R614" s="4"/>
    </row>
    <row r="615" spans="1:18" x14ac:dyDescent="0.25">
      <c r="A615"/>
      <c r="B615" t="s">
        <v>5564</v>
      </c>
      <c r="C615" t="s">
        <v>6502</v>
      </c>
      <c r="D615">
        <v>879</v>
      </c>
      <c r="E615"/>
      <c r="F615" t="s">
        <v>1108</v>
      </c>
      <c r="G615" s="2" t="s">
        <v>321</v>
      </c>
      <c r="H615" s="2" t="s">
        <v>5616</v>
      </c>
      <c r="I615" s="4" t="s">
        <v>5617</v>
      </c>
      <c r="J615" s="4" t="s">
        <v>5618</v>
      </c>
      <c r="K615" s="4" t="s">
        <v>5599</v>
      </c>
      <c r="L615" s="4" t="s">
        <v>5630</v>
      </c>
      <c r="M615" s="4" t="s">
        <v>811</v>
      </c>
      <c r="N615" s="76" t="s">
        <v>799</v>
      </c>
      <c r="O615" s="4"/>
      <c r="P615" s="4" t="s">
        <v>5733</v>
      </c>
      <c r="Q615" t="s">
        <v>801</v>
      </c>
      <c r="R615" s="4"/>
    </row>
    <row r="616" spans="1:18" x14ac:dyDescent="0.25">
      <c r="A616"/>
      <c r="B616" t="s">
        <v>5564</v>
      </c>
      <c r="C616" t="s">
        <v>6503</v>
      </c>
      <c r="D616">
        <v>880</v>
      </c>
      <c r="E616"/>
      <c r="F616" t="s">
        <v>1108</v>
      </c>
      <c r="G616" s="2" t="s">
        <v>398</v>
      </c>
      <c r="H616" s="2" t="s">
        <v>5616</v>
      </c>
      <c r="I616" s="4" t="s">
        <v>5617</v>
      </c>
      <c r="J616" s="4" t="s">
        <v>5618</v>
      </c>
      <c r="K616" s="4" t="s">
        <v>5582</v>
      </c>
      <c r="L616" s="4" t="s">
        <v>5630</v>
      </c>
      <c r="M616" s="4" t="s">
        <v>811</v>
      </c>
      <c r="N616" s="76" t="s">
        <v>799</v>
      </c>
      <c r="O616" s="4"/>
      <c r="P616" s="4" t="s">
        <v>5736</v>
      </c>
      <c r="Q616" t="s">
        <v>801</v>
      </c>
      <c r="R616" s="4"/>
    </row>
    <row r="617" spans="1:18" x14ac:dyDescent="0.25">
      <c r="A617"/>
      <c r="B617" t="s">
        <v>5564</v>
      </c>
      <c r="C617" t="s">
        <v>6504</v>
      </c>
      <c r="D617">
        <v>881</v>
      </c>
      <c r="E617"/>
      <c r="F617" t="s">
        <v>1137</v>
      </c>
      <c r="G617" s="2" t="s">
        <v>286</v>
      </c>
      <c r="H617" s="2" t="s">
        <v>5616</v>
      </c>
      <c r="I617" s="4" t="s">
        <v>5617</v>
      </c>
      <c r="J617" s="4" t="s">
        <v>5618</v>
      </c>
      <c r="K617" s="4" t="s">
        <v>5599</v>
      </c>
      <c r="L617" s="4" t="s">
        <v>5630</v>
      </c>
      <c r="M617" s="4" t="s">
        <v>811</v>
      </c>
      <c r="N617" s="76" t="s">
        <v>799</v>
      </c>
      <c r="O617" s="4"/>
      <c r="P617" s="4" t="s">
        <v>5739</v>
      </c>
      <c r="Q617" t="s">
        <v>801</v>
      </c>
      <c r="R617" s="4"/>
    </row>
    <row r="618" spans="1:18" x14ac:dyDescent="0.25">
      <c r="A618"/>
      <c r="B618" t="s">
        <v>5564</v>
      </c>
      <c r="C618" t="s">
        <v>6505</v>
      </c>
      <c r="D618">
        <v>883</v>
      </c>
      <c r="E618"/>
      <c r="F618" t="s">
        <v>1151</v>
      </c>
      <c r="G618" s="2" t="s">
        <v>398</v>
      </c>
      <c r="H618" s="2" t="s">
        <v>5616</v>
      </c>
      <c r="I618" s="4" t="s">
        <v>5617</v>
      </c>
      <c r="J618" s="4" t="s">
        <v>5618</v>
      </c>
      <c r="K618" s="4" t="s">
        <v>5582</v>
      </c>
      <c r="L618" s="4" t="s">
        <v>5630</v>
      </c>
      <c r="M618" s="4" t="s">
        <v>811</v>
      </c>
      <c r="N618" s="76" t="s">
        <v>799</v>
      </c>
      <c r="O618" s="4"/>
      <c r="P618" s="4" t="s">
        <v>5742</v>
      </c>
      <c r="Q618" t="s">
        <v>801</v>
      </c>
      <c r="R618" s="4"/>
    </row>
    <row r="619" spans="1:18" x14ac:dyDescent="0.25">
      <c r="A619"/>
      <c r="B619" t="s">
        <v>5564</v>
      </c>
      <c r="C619" t="s">
        <v>6506</v>
      </c>
      <c r="D619">
        <v>884</v>
      </c>
      <c r="E619"/>
      <c r="F619" t="s">
        <v>1179</v>
      </c>
      <c r="G619" s="2" t="s">
        <v>398</v>
      </c>
      <c r="H619" s="2" t="s">
        <v>5616</v>
      </c>
      <c r="I619" s="4" t="s">
        <v>5617</v>
      </c>
      <c r="J619" s="4" t="s">
        <v>5618</v>
      </c>
      <c r="K619" s="4" t="s">
        <v>5582</v>
      </c>
      <c r="L619" s="4" t="s">
        <v>5630</v>
      </c>
      <c r="M619" s="4" t="s">
        <v>811</v>
      </c>
      <c r="N619" s="76" t="s">
        <v>799</v>
      </c>
      <c r="O619" s="4"/>
      <c r="P619" s="4" t="s">
        <v>5745</v>
      </c>
      <c r="Q619" t="s">
        <v>801</v>
      </c>
      <c r="R619" s="4"/>
    </row>
    <row r="620" spans="1:18" x14ac:dyDescent="0.25">
      <c r="A620"/>
      <c r="B620" t="s">
        <v>5564</v>
      </c>
      <c r="C620" t="s">
        <v>6507</v>
      </c>
      <c r="D620">
        <v>885</v>
      </c>
      <c r="E620"/>
      <c r="F620" t="s">
        <v>1197</v>
      </c>
      <c r="G620" s="2" t="s">
        <v>321</v>
      </c>
      <c r="H620" s="2" t="s">
        <v>5616</v>
      </c>
      <c r="I620" s="4" t="s">
        <v>5617</v>
      </c>
      <c r="J620" s="4" t="s">
        <v>5618</v>
      </c>
      <c r="K620" s="4" t="s">
        <v>5599</v>
      </c>
      <c r="L620" s="4" t="s">
        <v>5630</v>
      </c>
      <c r="M620" s="4" t="s">
        <v>811</v>
      </c>
      <c r="N620" s="76" t="s">
        <v>799</v>
      </c>
      <c r="O620" s="4"/>
      <c r="P620" s="4" t="s">
        <v>5748</v>
      </c>
      <c r="Q620" t="s">
        <v>801</v>
      </c>
      <c r="R620" s="4"/>
    </row>
    <row r="621" spans="1:18" x14ac:dyDescent="0.25">
      <c r="A621"/>
      <c r="B621" t="s">
        <v>5564</v>
      </c>
      <c r="C621" t="s">
        <v>6508</v>
      </c>
      <c r="D621">
        <v>886</v>
      </c>
      <c r="E621"/>
      <c r="F621" t="s">
        <v>1210</v>
      </c>
      <c r="G621" s="2" t="s">
        <v>321</v>
      </c>
      <c r="H621" s="2" t="s">
        <v>5616</v>
      </c>
      <c r="I621" s="4" t="s">
        <v>5617</v>
      </c>
      <c r="J621" s="4" t="s">
        <v>5618</v>
      </c>
      <c r="K621" s="4" t="s">
        <v>5599</v>
      </c>
      <c r="L621" s="4" t="s">
        <v>5630</v>
      </c>
      <c r="M621" s="4" t="s">
        <v>811</v>
      </c>
      <c r="N621" s="76" t="s">
        <v>799</v>
      </c>
      <c r="O621" s="4"/>
      <c r="P621" s="4" t="s">
        <v>5751</v>
      </c>
      <c r="Q621" t="s">
        <v>801</v>
      </c>
      <c r="R621" s="4"/>
    </row>
    <row r="622" spans="1:18" x14ac:dyDescent="0.25">
      <c r="A622"/>
      <c r="B622" t="s">
        <v>5564</v>
      </c>
      <c r="C622" t="s">
        <v>6509</v>
      </c>
      <c r="D622">
        <v>888</v>
      </c>
      <c r="E622"/>
      <c r="F622" t="s">
        <v>1237</v>
      </c>
      <c r="G622" s="2" t="s">
        <v>398</v>
      </c>
      <c r="H622" s="2" t="s">
        <v>5616</v>
      </c>
      <c r="I622" s="4" t="s">
        <v>5617</v>
      </c>
      <c r="J622" s="4" t="s">
        <v>5618</v>
      </c>
      <c r="K622" s="4" t="s">
        <v>5582</v>
      </c>
      <c r="L622" s="4" t="s">
        <v>5630</v>
      </c>
      <c r="M622" s="4" t="s">
        <v>811</v>
      </c>
      <c r="N622" s="76" t="s">
        <v>799</v>
      </c>
      <c r="O622" s="4"/>
      <c r="P622" s="4" t="s">
        <v>5753</v>
      </c>
      <c r="Q622" t="s">
        <v>801</v>
      </c>
      <c r="R622" s="4"/>
    </row>
    <row r="623" spans="1:18" x14ac:dyDescent="0.25">
      <c r="A623"/>
      <c r="B623" t="s">
        <v>5564</v>
      </c>
      <c r="C623" t="s">
        <v>6510</v>
      </c>
      <c r="D623">
        <v>889</v>
      </c>
      <c r="E623"/>
      <c r="F623" t="s">
        <v>732</v>
      </c>
      <c r="G623" s="2" t="s">
        <v>735</v>
      </c>
      <c r="H623" s="2" t="s">
        <v>5616</v>
      </c>
      <c r="I623" s="4" t="s">
        <v>5617</v>
      </c>
      <c r="J623" s="4" t="s">
        <v>5618</v>
      </c>
      <c r="K623" s="4" t="s">
        <v>5582</v>
      </c>
      <c r="L623" s="4" t="s">
        <v>5630</v>
      </c>
      <c r="M623" s="4" t="s">
        <v>811</v>
      </c>
      <c r="N623" s="76" t="s">
        <v>799</v>
      </c>
      <c r="O623" s="4"/>
      <c r="P623" s="4" t="s">
        <v>5756</v>
      </c>
      <c r="Q623" t="s">
        <v>801</v>
      </c>
      <c r="R623" s="4"/>
    </row>
    <row r="624" spans="1:18" x14ac:dyDescent="0.25">
      <c r="A624"/>
      <c r="B624" t="s">
        <v>5564</v>
      </c>
      <c r="C624" t="s">
        <v>6511</v>
      </c>
      <c r="D624">
        <v>891</v>
      </c>
      <c r="E624"/>
      <c r="F624" t="s">
        <v>1704</v>
      </c>
      <c r="G624" s="2" t="s">
        <v>398</v>
      </c>
      <c r="H624" t="s">
        <v>5616</v>
      </c>
      <c r="I624" s="4" t="s">
        <v>5617</v>
      </c>
      <c r="J624" s="4" t="s">
        <v>5618</v>
      </c>
      <c r="K624" s="4" t="s">
        <v>5582</v>
      </c>
      <c r="L624" s="4" t="s">
        <v>5630</v>
      </c>
      <c r="M624" s="4" t="s">
        <v>811</v>
      </c>
      <c r="N624" s="76" t="s">
        <v>799</v>
      </c>
      <c r="O624" s="1"/>
      <c r="P624" t="s">
        <v>5759</v>
      </c>
      <c r="Q624" t="s">
        <v>801</v>
      </c>
    </row>
    <row r="625" spans="1:18" x14ac:dyDescent="0.25">
      <c r="A625"/>
      <c r="B625" t="s">
        <v>5564</v>
      </c>
      <c r="C625" t="s">
        <v>6512</v>
      </c>
      <c r="D625">
        <v>892</v>
      </c>
      <c r="E625"/>
      <c r="F625" t="s">
        <v>741</v>
      </c>
      <c r="G625" s="2" t="s">
        <v>735</v>
      </c>
      <c r="H625" t="s">
        <v>5616</v>
      </c>
      <c r="I625" s="4" t="s">
        <v>5617</v>
      </c>
      <c r="J625" s="4" t="s">
        <v>5618</v>
      </c>
      <c r="K625" s="4" t="s">
        <v>5582</v>
      </c>
      <c r="L625" s="4" t="s">
        <v>5630</v>
      </c>
      <c r="M625" s="4" t="s">
        <v>811</v>
      </c>
      <c r="N625" s="76" t="s">
        <v>799</v>
      </c>
      <c r="O625" s="1"/>
      <c r="P625" t="s">
        <v>5762</v>
      </c>
      <c r="Q625" t="s">
        <v>801</v>
      </c>
    </row>
    <row r="626" spans="1:18" x14ac:dyDescent="0.25">
      <c r="A626"/>
      <c r="B626" t="s">
        <v>5564</v>
      </c>
      <c r="C626" t="s">
        <v>6513</v>
      </c>
      <c r="D626">
        <v>893</v>
      </c>
      <c r="E626"/>
      <c r="F626" t="s">
        <v>746</v>
      </c>
      <c r="G626" s="2" t="s">
        <v>748</v>
      </c>
      <c r="H626" t="s">
        <v>5616</v>
      </c>
      <c r="I626" s="4" t="s">
        <v>5617</v>
      </c>
      <c r="J626" s="4" t="s">
        <v>5618</v>
      </c>
      <c r="K626" s="4" t="s">
        <v>5582</v>
      </c>
      <c r="L626" s="4" t="s">
        <v>5630</v>
      </c>
      <c r="M626" s="4" t="s">
        <v>811</v>
      </c>
      <c r="N626" s="76" t="s">
        <v>799</v>
      </c>
      <c r="O626" s="1"/>
      <c r="P626" t="s">
        <v>5765</v>
      </c>
      <c r="Q626" t="s">
        <v>801</v>
      </c>
    </row>
    <row r="627" spans="1:18" x14ac:dyDescent="0.25">
      <c r="A627"/>
      <c r="B627" t="s">
        <v>5564</v>
      </c>
      <c r="C627" t="s">
        <v>6514</v>
      </c>
      <c r="D627">
        <v>894</v>
      </c>
      <c r="E627"/>
      <c r="F627" t="s">
        <v>5590</v>
      </c>
      <c r="G627" s="2" t="s">
        <v>255</v>
      </c>
      <c r="H627" t="s">
        <v>5616</v>
      </c>
      <c r="I627" s="4" t="s">
        <v>5617</v>
      </c>
      <c r="J627" s="4" t="s">
        <v>5618</v>
      </c>
      <c r="K627" s="4" t="s">
        <v>5591</v>
      </c>
      <c r="L627" s="4" t="s">
        <v>5591</v>
      </c>
      <c r="M627" s="4" t="s">
        <v>811</v>
      </c>
      <c r="N627" s="76" t="s">
        <v>799</v>
      </c>
      <c r="O627" s="1"/>
      <c r="P627" t="s">
        <v>5768</v>
      </c>
      <c r="Q627" t="s">
        <v>801</v>
      </c>
    </row>
    <row r="628" spans="1:18" x14ac:dyDescent="0.25">
      <c r="A628"/>
      <c r="B628" t="s">
        <v>5564</v>
      </c>
      <c r="C628" t="s">
        <v>6515</v>
      </c>
      <c r="D628">
        <v>896</v>
      </c>
      <c r="E628"/>
      <c r="F628" t="s">
        <v>1338</v>
      </c>
      <c r="G628" s="2" t="s">
        <v>255</v>
      </c>
      <c r="H628" t="s">
        <v>5616</v>
      </c>
      <c r="I628" s="4" t="s">
        <v>5617</v>
      </c>
      <c r="J628" s="4" t="s">
        <v>5618</v>
      </c>
      <c r="K628" s="4" t="s">
        <v>5591</v>
      </c>
      <c r="L628" s="4" t="s">
        <v>5591</v>
      </c>
      <c r="M628" s="4" t="s">
        <v>811</v>
      </c>
      <c r="N628" s="76" t="s">
        <v>799</v>
      </c>
      <c r="O628" s="1"/>
      <c r="P628" t="s">
        <v>5774</v>
      </c>
      <c r="Q628" t="s">
        <v>801</v>
      </c>
    </row>
    <row r="629" spans="1:18" x14ac:dyDescent="0.25">
      <c r="A629"/>
      <c r="B629" t="s">
        <v>5564</v>
      </c>
      <c r="C629" t="s">
        <v>6516</v>
      </c>
      <c r="D629">
        <v>897</v>
      </c>
      <c r="E629"/>
      <c r="F629" t="s">
        <v>849</v>
      </c>
      <c r="G629" s="2" t="s">
        <v>259</v>
      </c>
      <c r="H629" t="s">
        <v>5616</v>
      </c>
      <c r="I629" s="4" t="s">
        <v>5617</v>
      </c>
      <c r="J629" s="4" t="s">
        <v>5618</v>
      </c>
      <c r="K629" s="4" t="s">
        <v>5599</v>
      </c>
      <c r="L629" s="4" t="s">
        <v>5630</v>
      </c>
      <c r="M629" s="4" t="s">
        <v>811</v>
      </c>
      <c r="N629" s="76" t="s">
        <v>799</v>
      </c>
      <c r="O629" s="1"/>
      <c r="P629" t="s">
        <v>5777</v>
      </c>
      <c r="Q629" t="s">
        <v>801</v>
      </c>
    </row>
    <row r="630" spans="1:18" x14ac:dyDescent="0.25">
      <c r="A630"/>
      <c r="B630" t="s">
        <v>5564</v>
      </c>
      <c r="C630" t="s">
        <v>6517</v>
      </c>
      <c r="D630">
        <v>898</v>
      </c>
      <c r="E630"/>
      <c r="F630" t="s">
        <v>1338</v>
      </c>
      <c r="G630" s="2" t="s">
        <v>259</v>
      </c>
      <c r="H630" t="s">
        <v>5616</v>
      </c>
      <c r="I630" s="4" t="s">
        <v>5617</v>
      </c>
      <c r="J630" s="4" t="s">
        <v>5618</v>
      </c>
      <c r="K630" s="4" t="s">
        <v>5599</v>
      </c>
      <c r="L630" s="4" t="s">
        <v>5630</v>
      </c>
      <c r="M630" s="4" t="s">
        <v>811</v>
      </c>
      <c r="N630" s="76" t="s">
        <v>799</v>
      </c>
      <c r="O630" s="1"/>
      <c r="P630" t="s">
        <v>5780</v>
      </c>
      <c r="Q630" t="s">
        <v>801</v>
      </c>
    </row>
    <row r="631" spans="1:18" x14ac:dyDescent="0.25">
      <c r="A631"/>
      <c r="B631" t="s">
        <v>5564</v>
      </c>
      <c r="C631" t="s">
        <v>6518</v>
      </c>
      <c r="D631">
        <v>899</v>
      </c>
      <c r="E631"/>
      <c r="F631" t="s">
        <v>898</v>
      </c>
      <c r="G631" s="2" t="s">
        <v>259</v>
      </c>
      <c r="H631" t="s">
        <v>5616</v>
      </c>
      <c r="I631" s="4" t="s">
        <v>5617</v>
      </c>
      <c r="J631" s="4" t="s">
        <v>5618</v>
      </c>
      <c r="K631" s="4" t="s">
        <v>5599</v>
      </c>
      <c r="L631" s="4" t="s">
        <v>5630</v>
      </c>
      <c r="M631" s="4" t="s">
        <v>811</v>
      </c>
      <c r="N631" s="76" t="s">
        <v>799</v>
      </c>
      <c r="O631" s="1"/>
      <c r="P631" t="s">
        <v>5783</v>
      </c>
      <c r="Q631" t="s">
        <v>801</v>
      </c>
    </row>
    <row r="632" spans="1:18" x14ac:dyDescent="0.25">
      <c r="A632"/>
      <c r="B632" t="s">
        <v>5564</v>
      </c>
      <c r="C632" t="s">
        <v>6519</v>
      </c>
      <c r="D632">
        <v>91</v>
      </c>
      <c r="E632"/>
      <c r="F632" t="s">
        <v>913</v>
      </c>
      <c r="G632" s="2" t="s">
        <v>259</v>
      </c>
      <c r="H632" t="s">
        <v>5579</v>
      </c>
      <c r="I632" s="4" t="s">
        <v>5580</v>
      </c>
      <c r="J632" s="4" t="s">
        <v>5581</v>
      </c>
      <c r="K632" s="4" t="s">
        <v>5599</v>
      </c>
      <c r="L632" s="4" t="s">
        <v>5583</v>
      </c>
      <c r="M632" s="4" t="s">
        <v>778</v>
      </c>
      <c r="N632" s="76" t="s">
        <v>6520</v>
      </c>
      <c r="O632" s="1"/>
      <c r="P632" t="s">
        <v>5810</v>
      </c>
      <c r="Q632" t="s">
        <v>782</v>
      </c>
      <c r="R632">
        <v>0</v>
      </c>
    </row>
    <row r="633" spans="1:18" x14ac:dyDescent="0.25">
      <c r="A633"/>
      <c r="B633" t="s">
        <v>5564</v>
      </c>
      <c r="C633" t="s">
        <v>6521</v>
      </c>
      <c r="D633">
        <v>948</v>
      </c>
      <c r="E633"/>
      <c r="F633" t="s">
        <v>5615</v>
      </c>
      <c r="G633" s="2" t="s">
        <v>255</v>
      </c>
      <c r="H633" t="s">
        <v>5579</v>
      </c>
      <c r="I633" s="4" t="s">
        <v>5580</v>
      </c>
      <c r="J633" s="4" t="s">
        <v>5581</v>
      </c>
      <c r="K633" s="4" t="s">
        <v>5591</v>
      </c>
      <c r="L633" s="4" t="s">
        <v>5591</v>
      </c>
      <c r="M633" s="4" t="s">
        <v>811</v>
      </c>
      <c r="N633" s="76" t="s">
        <v>799</v>
      </c>
      <c r="O633" s="1"/>
      <c r="P633" t="s">
        <v>5785</v>
      </c>
      <c r="Q633" t="s">
        <v>801</v>
      </c>
    </row>
    <row r="634" spans="1:18" x14ac:dyDescent="0.25">
      <c r="A634"/>
      <c r="B634" t="s">
        <v>5564</v>
      </c>
      <c r="C634" t="s">
        <v>6522</v>
      </c>
      <c r="D634">
        <v>949</v>
      </c>
      <c r="E634"/>
      <c r="F634" t="s">
        <v>771</v>
      </c>
      <c r="G634" s="2" t="s">
        <v>259</v>
      </c>
      <c r="H634" t="s">
        <v>5579</v>
      </c>
      <c r="I634" s="4" t="s">
        <v>5580</v>
      </c>
      <c r="J634" s="4" t="s">
        <v>5581</v>
      </c>
      <c r="K634" s="4" t="s">
        <v>5599</v>
      </c>
      <c r="L634" s="4" t="s">
        <v>5583</v>
      </c>
      <c r="M634" s="4" t="s">
        <v>811</v>
      </c>
      <c r="N634" s="76" t="s">
        <v>799</v>
      </c>
      <c r="O634" s="1"/>
      <c r="P634" t="s">
        <v>5610</v>
      </c>
      <c r="Q634" t="s">
        <v>801</v>
      </c>
    </row>
    <row r="635" spans="1:18" x14ac:dyDescent="0.25">
      <c r="A635"/>
      <c r="B635" t="s">
        <v>5564</v>
      </c>
      <c r="C635" t="s">
        <v>6523</v>
      </c>
      <c r="D635">
        <v>950</v>
      </c>
      <c r="E635"/>
      <c r="F635" t="s">
        <v>5622</v>
      </c>
      <c r="G635" s="2" t="s">
        <v>255</v>
      </c>
      <c r="H635" t="s">
        <v>5579</v>
      </c>
      <c r="I635" s="4" t="s">
        <v>5580</v>
      </c>
      <c r="J635" s="4" t="s">
        <v>5581</v>
      </c>
      <c r="K635" s="4" t="s">
        <v>5591</v>
      </c>
      <c r="L635" s="4" t="s">
        <v>5591</v>
      </c>
      <c r="M635" s="4" t="s">
        <v>811</v>
      </c>
      <c r="N635" s="76" t="s">
        <v>799</v>
      </c>
      <c r="O635" s="1"/>
      <c r="P635" t="s">
        <v>5788</v>
      </c>
      <c r="Q635" t="s">
        <v>801</v>
      </c>
    </row>
    <row r="636" spans="1:18" x14ac:dyDescent="0.25">
      <c r="A636"/>
      <c r="B636" t="s">
        <v>5564</v>
      </c>
      <c r="C636" t="s">
        <v>6524</v>
      </c>
      <c r="D636">
        <v>951</v>
      </c>
      <c r="E636"/>
      <c r="F636" t="s">
        <v>5625</v>
      </c>
      <c r="G636" s="2" t="s">
        <v>255</v>
      </c>
      <c r="H636" t="s">
        <v>5579</v>
      </c>
      <c r="I636" s="4" t="s">
        <v>5580</v>
      </c>
      <c r="J636" s="4" t="s">
        <v>5581</v>
      </c>
      <c r="K636" s="4" t="s">
        <v>5591</v>
      </c>
      <c r="L636" s="4" t="s">
        <v>5591</v>
      </c>
      <c r="M636" s="4" t="s">
        <v>811</v>
      </c>
      <c r="N636" s="76" t="s">
        <v>799</v>
      </c>
      <c r="O636" s="1"/>
      <c r="P636" t="s">
        <v>5790</v>
      </c>
      <c r="Q636" t="s">
        <v>801</v>
      </c>
    </row>
    <row r="637" spans="1:18" x14ac:dyDescent="0.25">
      <c r="A637"/>
      <c r="B637" t="s">
        <v>5564</v>
      </c>
      <c r="C637" t="s">
        <v>6525</v>
      </c>
      <c r="D637">
        <v>952</v>
      </c>
      <c r="E637"/>
      <c r="F637" t="s">
        <v>849</v>
      </c>
      <c r="G637" s="2" t="s">
        <v>255</v>
      </c>
      <c r="H637" t="s">
        <v>5579</v>
      </c>
      <c r="I637" s="4" t="s">
        <v>5580</v>
      </c>
      <c r="J637" s="4" t="s">
        <v>5581</v>
      </c>
      <c r="K637" s="4" t="s">
        <v>5591</v>
      </c>
      <c r="L637" s="4" t="s">
        <v>5591</v>
      </c>
      <c r="M637" s="4" t="s">
        <v>811</v>
      </c>
      <c r="N637" s="76" t="s">
        <v>799</v>
      </c>
      <c r="O637" s="1"/>
      <c r="P637" t="s">
        <v>5792</v>
      </c>
      <c r="Q637" t="s">
        <v>801</v>
      </c>
    </row>
    <row r="638" spans="1:18" x14ac:dyDescent="0.25">
      <c r="A638"/>
      <c r="B638" t="s">
        <v>5564</v>
      </c>
      <c r="C638" t="s">
        <v>6526</v>
      </c>
      <c r="D638">
        <v>953</v>
      </c>
      <c r="E638"/>
      <c r="F638" t="s">
        <v>865</v>
      </c>
      <c r="G638" s="2" t="s">
        <v>259</v>
      </c>
      <c r="H638" t="s">
        <v>5579</v>
      </c>
      <c r="I638" s="4" t="s">
        <v>5580</v>
      </c>
      <c r="J638" s="4" t="s">
        <v>5581</v>
      </c>
      <c r="K638" s="4" t="s">
        <v>5599</v>
      </c>
      <c r="L638" s="4" t="s">
        <v>5583</v>
      </c>
      <c r="M638" s="4" t="s">
        <v>811</v>
      </c>
      <c r="N638" s="76" t="s">
        <v>799</v>
      </c>
      <c r="O638" s="1"/>
      <c r="P638" t="s">
        <v>5794</v>
      </c>
      <c r="Q638" t="s">
        <v>801</v>
      </c>
    </row>
    <row r="639" spans="1:18" x14ac:dyDescent="0.25">
      <c r="A639"/>
      <c r="B639" t="s">
        <v>5564</v>
      </c>
      <c r="C639" t="s">
        <v>6527</v>
      </c>
      <c r="D639">
        <v>954</v>
      </c>
      <c r="E639"/>
      <c r="F639" t="s">
        <v>1559</v>
      </c>
      <c r="G639" s="2" t="s">
        <v>259</v>
      </c>
      <c r="H639" t="s">
        <v>5579</v>
      </c>
      <c r="I639" s="4" t="s">
        <v>5580</v>
      </c>
      <c r="J639" s="4" t="s">
        <v>5581</v>
      </c>
      <c r="K639" s="4" t="s">
        <v>5599</v>
      </c>
      <c r="L639" s="4" t="s">
        <v>5583</v>
      </c>
      <c r="M639" s="4" t="s">
        <v>811</v>
      </c>
      <c r="N639" s="76" t="s">
        <v>799</v>
      </c>
      <c r="O639" s="1"/>
      <c r="P639" t="s">
        <v>5796</v>
      </c>
      <c r="Q639" t="s">
        <v>801</v>
      </c>
    </row>
    <row r="640" spans="1:18" x14ac:dyDescent="0.25">
      <c r="A640"/>
      <c r="B640" t="s">
        <v>5564</v>
      </c>
      <c r="C640" t="s">
        <v>6528</v>
      </c>
      <c r="D640">
        <v>955</v>
      </c>
      <c r="E640"/>
      <c r="F640" t="s">
        <v>1559</v>
      </c>
      <c r="G640" s="2" t="s">
        <v>286</v>
      </c>
      <c r="H640" t="s">
        <v>5579</v>
      </c>
      <c r="I640" s="4" t="s">
        <v>5580</v>
      </c>
      <c r="J640" s="4" t="s">
        <v>5581</v>
      </c>
      <c r="K640" s="4" t="s">
        <v>5599</v>
      </c>
      <c r="L640" s="4" t="s">
        <v>5583</v>
      </c>
      <c r="M640" s="4" t="s">
        <v>811</v>
      </c>
      <c r="N640" s="76" t="s">
        <v>799</v>
      </c>
      <c r="O640" s="1"/>
      <c r="P640" t="s">
        <v>5798</v>
      </c>
      <c r="Q640" t="s">
        <v>801</v>
      </c>
    </row>
    <row r="641" spans="1:17" x14ac:dyDescent="0.25">
      <c r="A641"/>
      <c r="B641" t="s">
        <v>5564</v>
      </c>
      <c r="C641" t="s">
        <v>6529</v>
      </c>
      <c r="D641">
        <v>956</v>
      </c>
      <c r="E641"/>
      <c r="F641" t="s">
        <v>1565</v>
      </c>
      <c r="G641" s="2" t="s">
        <v>259</v>
      </c>
      <c r="H641" t="s">
        <v>5579</v>
      </c>
      <c r="I641" s="4" t="s">
        <v>5580</v>
      </c>
      <c r="J641" s="4" t="s">
        <v>5581</v>
      </c>
      <c r="K641" s="4" t="s">
        <v>5599</v>
      </c>
      <c r="L641" s="4" t="s">
        <v>5583</v>
      </c>
      <c r="M641" s="4" t="s">
        <v>811</v>
      </c>
      <c r="N641" s="76" t="s">
        <v>799</v>
      </c>
      <c r="O641" s="1"/>
      <c r="P641" t="s">
        <v>5800</v>
      </c>
      <c r="Q641" t="s">
        <v>801</v>
      </c>
    </row>
    <row r="642" spans="1:17" x14ac:dyDescent="0.25">
      <c r="A642"/>
      <c r="B642" t="s">
        <v>5564</v>
      </c>
      <c r="C642" t="s">
        <v>6530</v>
      </c>
      <c r="D642">
        <v>957</v>
      </c>
      <c r="E642"/>
      <c r="F642" t="s">
        <v>1565</v>
      </c>
      <c r="G642" s="2" t="s">
        <v>286</v>
      </c>
      <c r="H642" t="s">
        <v>5579</v>
      </c>
      <c r="I642" s="4" t="s">
        <v>5580</v>
      </c>
      <c r="J642" s="4" t="s">
        <v>5581</v>
      </c>
      <c r="K642" s="4" t="s">
        <v>5599</v>
      </c>
      <c r="L642" s="4" t="s">
        <v>5583</v>
      </c>
      <c r="M642" s="4" t="s">
        <v>811</v>
      </c>
      <c r="N642" s="76" t="s">
        <v>799</v>
      </c>
      <c r="O642" s="1"/>
      <c r="P642" t="s">
        <v>5802</v>
      </c>
      <c r="Q642" t="s">
        <v>801</v>
      </c>
    </row>
    <row r="643" spans="1:17" x14ac:dyDescent="0.25">
      <c r="A643"/>
      <c r="B643" t="s">
        <v>5564</v>
      </c>
      <c r="C643" t="s">
        <v>6531</v>
      </c>
      <c r="D643">
        <v>958</v>
      </c>
      <c r="E643"/>
      <c r="F643" t="s">
        <v>1569</v>
      </c>
      <c r="G643" s="2" t="s">
        <v>259</v>
      </c>
      <c r="H643" t="s">
        <v>5579</v>
      </c>
      <c r="I643" s="4" t="s">
        <v>5580</v>
      </c>
      <c r="J643" s="4" t="s">
        <v>5581</v>
      </c>
      <c r="K643" s="4" t="s">
        <v>5599</v>
      </c>
      <c r="L643" s="4" t="s">
        <v>5583</v>
      </c>
      <c r="M643" s="4" t="s">
        <v>811</v>
      </c>
      <c r="N643" s="76" t="s">
        <v>799</v>
      </c>
      <c r="O643" s="14"/>
      <c r="P643" t="s">
        <v>5804</v>
      </c>
      <c r="Q643" t="s">
        <v>801</v>
      </c>
    </row>
    <row r="644" spans="1:17" x14ac:dyDescent="0.25">
      <c r="A644"/>
      <c r="B644" t="s">
        <v>5564</v>
      </c>
      <c r="C644" t="s">
        <v>6532</v>
      </c>
      <c r="D644">
        <v>959</v>
      </c>
      <c r="E644"/>
      <c r="F644" t="s">
        <v>1569</v>
      </c>
      <c r="G644" s="2" t="s">
        <v>286</v>
      </c>
      <c r="H644" t="s">
        <v>5579</v>
      </c>
      <c r="I644" s="4" t="s">
        <v>5580</v>
      </c>
      <c r="J644" s="4" t="s">
        <v>5581</v>
      </c>
      <c r="K644" s="4" t="s">
        <v>5599</v>
      </c>
      <c r="L644" s="4" t="s">
        <v>5583</v>
      </c>
      <c r="M644" s="4" t="s">
        <v>811</v>
      </c>
      <c r="N644" s="76" t="s">
        <v>799</v>
      </c>
      <c r="O644" s="14"/>
      <c r="P644" t="s">
        <v>5806</v>
      </c>
      <c r="Q644" t="s">
        <v>801</v>
      </c>
    </row>
    <row r="645" spans="1:17" x14ac:dyDescent="0.25">
      <c r="A645"/>
      <c r="B645" t="s">
        <v>5564</v>
      </c>
      <c r="C645" t="s">
        <v>6533</v>
      </c>
      <c r="D645">
        <v>960</v>
      </c>
      <c r="E645"/>
      <c r="F645" t="s">
        <v>898</v>
      </c>
      <c r="G645" s="2" t="s">
        <v>255</v>
      </c>
      <c r="H645" t="s">
        <v>5579</v>
      </c>
      <c r="I645" s="4" t="s">
        <v>5580</v>
      </c>
      <c r="J645" s="4" t="s">
        <v>5581</v>
      </c>
      <c r="K645" s="4" t="s">
        <v>5591</v>
      </c>
      <c r="L645" s="4" t="s">
        <v>5591</v>
      </c>
      <c r="M645" s="4" t="s">
        <v>811</v>
      </c>
      <c r="N645" s="76" t="s">
        <v>799</v>
      </c>
      <c r="O645" s="14"/>
      <c r="P645" t="s">
        <v>5808</v>
      </c>
      <c r="Q645" t="s">
        <v>801</v>
      </c>
    </row>
    <row r="646" spans="1:17" x14ac:dyDescent="0.25">
      <c r="A646"/>
      <c r="B646" t="s">
        <v>5564</v>
      </c>
      <c r="C646" t="s">
        <v>6534</v>
      </c>
      <c r="D646">
        <v>961</v>
      </c>
      <c r="E646"/>
      <c r="F646" t="s">
        <v>913</v>
      </c>
      <c r="G646" s="2" t="s">
        <v>259</v>
      </c>
      <c r="H646" t="s">
        <v>5579</v>
      </c>
      <c r="I646" s="4" t="s">
        <v>5580</v>
      </c>
      <c r="J646" s="4" t="s">
        <v>5581</v>
      </c>
      <c r="K646" s="4" t="s">
        <v>5599</v>
      </c>
      <c r="L646" s="4" t="s">
        <v>5583</v>
      </c>
      <c r="M646" s="4" t="s">
        <v>811</v>
      </c>
      <c r="N646" s="76" t="s">
        <v>799</v>
      </c>
      <c r="O646" s="14"/>
      <c r="P646" t="s">
        <v>5810</v>
      </c>
      <c r="Q646" t="s">
        <v>801</v>
      </c>
    </row>
    <row r="647" spans="1:17" x14ac:dyDescent="0.25">
      <c r="A647"/>
      <c r="B647" t="s">
        <v>5564</v>
      </c>
      <c r="C647" t="s">
        <v>6535</v>
      </c>
      <c r="D647">
        <v>962</v>
      </c>
      <c r="E647"/>
      <c r="F647" t="s">
        <v>913</v>
      </c>
      <c r="G647" s="2" t="s">
        <v>286</v>
      </c>
      <c r="H647" t="s">
        <v>5579</v>
      </c>
      <c r="I647" s="4" t="s">
        <v>5580</v>
      </c>
      <c r="J647" s="4" t="s">
        <v>5581</v>
      </c>
      <c r="K647" s="4" t="s">
        <v>5599</v>
      </c>
      <c r="L647" s="4" t="s">
        <v>5583</v>
      </c>
      <c r="M647" s="4" t="s">
        <v>811</v>
      </c>
      <c r="N647" s="76" t="s">
        <v>799</v>
      </c>
      <c r="O647" s="14"/>
      <c r="P647" t="s">
        <v>5812</v>
      </c>
      <c r="Q647" t="s">
        <v>801</v>
      </c>
    </row>
    <row r="648" spans="1:17" x14ac:dyDescent="0.25">
      <c r="A648"/>
      <c r="B648" t="s">
        <v>5564</v>
      </c>
      <c r="C648" t="s">
        <v>6536</v>
      </c>
      <c r="D648">
        <v>963</v>
      </c>
      <c r="E648"/>
      <c r="F648" t="s">
        <v>930</v>
      </c>
      <c r="G648" s="2" t="s">
        <v>259</v>
      </c>
      <c r="H648" t="s">
        <v>5579</v>
      </c>
      <c r="I648" s="4" t="s">
        <v>5580</v>
      </c>
      <c r="J648" s="4" t="s">
        <v>5581</v>
      </c>
      <c r="K648" s="4" t="s">
        <v>5599</v>
      </c>
      <c r="L648" s="4" t="s">
        <v>5583</v>
      </c>
      <c r="M648" s="4" t="s">
        <v>811</v>
      </c>
      <c r="N648" s="76" t="s">
        <v>799</v>
      </c>
      <c r="O648" s="14"/>
      <c r="P648" t="s">
        <v>5607</v>
      </c>
      <c r="Q648" t="s">
        <v>801</v>
      </c>
    </row>
    <row r="649" spans="1:17" x14ac:dyDescent="0.25">
      <c r="A649"/>
      <c r="B649" t="s">
        <v>5564</v>
      </c>
      <c r="C649" t="s">
        <v>6537</v>
      </c>
      <c r="D649">
        <v>964</v>
      </c>
      <c r="E649"/>
      <c r="F649" t="s">
        <v>930</v>
      </c>
      <c r="G649" s="2" t="s">
        <v>286</v>
      </c>
      <c r="H649" t="s">
        <v>5579</v>
      </c>
      <c r="I649" s="4" t="s">
        <v>5580</v>
      </c>
      <c r="J649" s="4" t="s">
        <v>5581</v>
      </c>
      <c r="K649" s="4" t="s">
        <v>5599</v>
      </c>
      <c r="L649" s="4" t="s">
        <v>5583</v>
      </c>
      <c r="M649" s="4" t="s">
        <v>811</v>
      </c>
      <c r="N649" s="76" t="s">
        <v>799</v>
      </c>
      <c r="O649" s="14"/>
      <c r="P649" t="s">
        <v>5613</v>
      </c>
      <c r="Q649" t="s">
        <v>801</v>
      </c>
    </row>
    <row r="650" spans="1:17" x14ac:dyDescent="0.25">
      <c r="A650"/>
      <c r="B650" t="s">
        <v>5564</v>
      </c>
      <c r="C650" t="s">
        <v>6538</v>
      </c>
      <c r="D650">
        <v>965</v>
      </c>
      <c r="E650"/>
      <c r="F650" t="s">
        <v>945</v>
      </c>
      <c r="G650" s="2" t="s">
        <v>259</v>
      </c>
      <c r="H650" t="s">
        <v>5579</v>
      </c>
      <c r="I650" s="4" t="s">
        <v>5580</v>
      </c>
      <c r="J650" s="4" t="s">
        <v>5581</v>
      </c>
      <c r="K650" s="4" t="s">
        <v>5599</v>
      </c>
      <c r="L650" s="4" t="s">
        <v>5583</v>
      </c>
      <c r="M650" s="4" t="s">
        <v>811</v>
      </c>
      <c r="N650" s="76" t="s">
        <v>799</v>
      </c>
      <c r="O650" s="14"/>
      <c r="P650" t="s">
        <v>5771</v>
      </c>
      <c r="Q650" t="s">
        <v>801</v>
      </c>
    </row>
    <row r="651" spans="1:17" x14ac:dyDescent="0.25">
      <c r="A651"/>
      <c r="B651" t="s">
        <v>5564</v>
      </c>
      <c r="C651" t="s">
        <v>6539</v>
      </c>
      <c r="D651">
        <v>966</v>
      </c>
      <c r="E651"/>
      <c r="F651" t="s">
        <v>945</v>
      </c>
      <c r="G651" s="2" t="s">
        <v>321</v>
      </c>
      <c r="H651" t="s">
        <v>5579</v>
      </c>
      <c r="I651" s="4" t="s">
        <v>5580</v>
      </c>
      <c r="J651" s="4" t="s">
        <v>5581</v>
      </c>
      <c r="K651" s="4" t="s">
        <v>5599</v>
      </c>
      <c r="L651" s="4" t="s">
        <v>5583</v>
      </c>
      <c r="M651" s="4" t="s">
        <v>811</v>
      </c>
      <c r="N651" s="76" t="s">
        <v>799</v>
      </c>
      <c r="O651" s="14"/>
      <c r="P651" t="s">
        <v>5818</v>
      </c>
      <c r="Q651" t="s">
        <v>801</v>
      </c>
    </row>
    <row r="652" spans="1:17" x14ac:dyDescent="0.25">
      <c r="A652"/>
      <c r="B652" t="s">
        <v>5564</v>
      </c>
      <c r="C652" t="s">
        <v>6540</v>
      </c>
      <c r="D652">
        <v>967</v>
      </c>
      <c r="E652"/>
      <c r="F652" t="s">
        <v>965</v>
      </c>
      <c r="G652" s="2" t="s">
        <v>259</v>
      </c>
      <c r="H652" t="s">
        <v>5579</v>
      </c>
      <c r="I652" s="4" t="s">
        <v>5580</v>
      </c>
      <c r="J652" s="4" t="s">
        <v>5581</v>
      </c>
      <c r="K652" s="4" t="s">
        <v>5599</v>
      </c>
      <c r="L652" s="4" t="s">
        <v>5583</v>
      </c>
      <c r="M652" s="4" t="s">
        <v>811</v>
      </c>
      <c r="N652" s="76" t="s">
        <v>799</v>
      </c>
      <c r="O652" s="14"/>
      <c r="P652" t="s">
        <v>5821</v>
      </c>
      <c r="Q652" t="s">
        <v>801</v>
      </c>
    </row>
    <row r="653" spans="1:17" x14ac:dyDescent="0.25">
      <c r="A653"/>
      <c r="B653" t="s">
        <v>5564</v>
      </c>
      <c r="C653" t="s">
        <v>6541</v>
      </c>
      <c r="D653">
        <v>968</v>
      </c>
      <c r="E653"/>
      <c r="F653" t="s">
        <v>965</v>
      </c>
      <c r="G653" s="2" t="s">
        <v>286</v>
      </c>
      <c r="H653" t="s">
        <v>5579</v>
      </c>
      <c r="I653" s="4" t="s">
        <v>5580</v>
      </c>
      <c r="J653" s="4" t="s">
        <v>5581</v>
      </c>
      <c r="K653" s="4" t="s">
        <v>5599</v>
      </c>
      <c r="L653" s="4" t="s">
        <v>5583</v>
      </c>
      <c r="M653" s="4" t="s">
        <v>811</v>
      </c>
      <c r="N653" s="76" t="s">
        <v>799</v>
      </c>
      <c r="O653" s="14"/>
      <c r="P653" t="s">
        <v>5823</v>
      </c>
      <c r="Q653" t="s">
        <v>801</v>
      </c>
    </row>
    <row r="654" spans="1:17" x14ac:dyDescent="0.25">
      <c r="A654"/>
      <c r="B654" t="s">
        <v>5564</v>
      </c>
      <c r="C654" t="s">
        <v>6542</v>
      </c>
      <c r="D654">
        <v>969</v>
      </c>
      <c r="E654"/>
      <c r="F654" t="s">
        <v>983</v>
      </c>
      <c r="G654" s="2" t="s">
        <v>259</v>
      </c>
      <c r="H654" t="s">
        <v>5579</v>
      </c>
      <c r="I654" s="4" t="s">
        <v>5580</v>
      </c>
      <c r="J654" s="4" t="s">
        <v>5581</v>
      </c>
      <c r="K654" s="4" t="s">
        <v>5599</v>
      </c>
      <c r="L654" s="4" t="s">
        <v>5583</v>
      </c>
      <c r="M654" s="4" t="s">
        <v>811</v>
      </c>
      <c r="N654" s="76" t="s">
        <v>799</v>
      </c>
      <c r="O654" s="14"/>
      <c r="P654" t="s">
        <v>5826</v>
      </c>
      <c r="Q654" t="s">
        <v>801</v>
      </c>
    </row>
    <row r="655" spans="1:17" x14ac:dyDescent="0.25">
      <c r="A655"/>
      <c r="B655" t="s">
        <v>5564</v>
      </c>
      <c r="C655" t="s">
        <v>6543</v>
      </c>
      <c r="D655">
        <v>970</v>
      </c>
      <c r="E655"/>
      <c r="F655" t="s">
        <v>983</v>
      </c>
      <c r="G655" s="2" t="s">
        <v>286</v>
      </c>
      <c r="H655" t="s">
        <v>5579</v>
      </c>
      <c r="I655" s="4" t="s">
        <v>5580</v>
      </c>
      <c r="J655" s="4" t="s">
        <v>5581</v>
      </c>
      <c r="K655" s="4" t="s">
        <v>5599</v>
      </c>
      <c r="L655" s="4" t="s">
        <v>5583</v>
      </c>
      <c r="M655" s="4" t="s">
        <v>811</v>
      </c>
      <c r="N655" s="76" t="s">
        <v>799</v>
      </c>
      <c r="O655" s="14"/>
      <c r="P655" t="s">
        <v>5828</v>
      </c>
      <c r="Q655" t="s">
        <v>801</v>
      </c>
    </row>
    <row r="656" spans="1:17" x14ac:dyDescent="0.25">
      <c r="A656"/>
      <c r="B656" t="s">
        <v>5564</v>
      </c>
      <c r="C656" t="s">
        <v>6544</v>
      </c>
      <c r="D656">
        <v>971</v>
      </c>
      <c r="E656"/>
      <c r="F656" t="s">
        <v>997</v>
      </c>
      <c r="G656" s="2" t="s">
        <v>259</v>
      </c>
      <c r="H656" t="s">
        <v>5579</v>
      </c>
      <c r="I656" s="4" t="s">
        <v>5580</v>
      </c>
      <c r="J656" s="4" t="s">
        <v>5581</v>
      </c>
      <c r="K656" s="4" t="s">
        <v>5599</v>
      </c>
      <c r="L656" s="4" t="s">
        <v>5583</v>
      </c>
      <c r="M656" s="4" t="s">
        <v>811</v>
      </c>
      <c r="N656" s="76" t="s">
        <v>799</v>
      </c>
      <c r="O656" s="14"/>
      <c r="P656" t="s">
        <v>5830</v>
      </c>
      <c r="Q656" t="s">
        <v>801</v>
      </c>
    </row>
    <row r="657" spans="1:18" x14ac:dyDescent="0.25">
      <c r="A657"/>
      <c r="B657" t="s">
        <v>5564</v>
      </c>
      <c r="C657" t="s">
        <v>6545</v>
      </c>
      <c r="D657">
        <v>972</v>
      </c>
      <c r="E657"/>
      <c r="F657" t="s">
        <v>997</v>
      </c>
      <c r="G657" s="2" t="s">
        <v>321</v>
      </c>
      <c r="H657" t="s">
        <v>5579</v>
      </c>
      <c r="I657" s="4" t="s">
        <v>5580</v>
      </c>
      <c r="J657" s="4" t="s">
        <v>5581</v>
      </c>
      <c r="K657" s="4" t="s">
        <v>5599</v>
      </c>
      <c r="L657" s="4" t="s">
        <v>5583</v>
      </c>
      <c r="M657" s="4" t="s">
        <v>811</v>
      </c>
      <c r="N657" s="76" t="s">
        <v>799</v>
      </c>
      <c r="O657" s="14"/>
      <c r="P657" t="s">
        <v>5832</v>
      </c>
      <c r="Q657" t="s">
        <v>801</v>
      </c>
    </row>
    <row r="658" spans="1:18" x14ac:dyDescent="0.25">
      <c r="A658"/>
      <c r="B658" t="s">
        <v>5564</v>
      </c>
      <c r="C658" t="s">
        <v>6546</v>
      </c>
      <c r="D658">
        <v>973</v>
      </c>
      <c r="E658"/>
      <c r="F658" t="s">
        <v>5687</v>
      </c>
      <c r="G658" s="2" t="s">
        <v>259</v>
      </c>
      <c r="H658" t="s">
        <v>5579</v>
      </c>
      <c r="I658" s="4" t="s">
        <v>5580</v>
      </c>
      <c r="J658" s="4" t="s">
        <v>5581</v>
      </c>
      <c r="K658" s="4" t="s">
        <v>5599</v>
      </c>
      <c r="L658" s="4" t="s">
        <v>5583</v>
      </c>
      <c r="M658" s="4" t="s">
        <v>811</v>
      </c>
      <c r="N658" s="76" t="s">
        <v>799</v>
      </c>
      <c r="O658" s="14"/>
      <c r="P658" t="s">
        <v>5835</v>
      </c>
      <c r="Q658" t="s">
        <v>801</v>
      </c>
    </row>
    <row r="659" spans="1:18" x14ac:dyDescent="0.25">
      <c r="A659"/>
      <c r="B659" t="s">
        <v>5564</v>
      </c>
      <c r="C659" t="s">
        <v>6546</v>
      </c>
      <c r="D659">
        <v>973</v>
      </c>
      <c r="E659"/>
      <c r="F659" t="s">
        <v>5689</v>
      </c>
      <c r="G659" s="2" t="s">
        <v>259</v>
      </c>
      <c r="H659" t="s">
        <v>5579</v>
      </c>
      <c r="I659" s="4" t="s">
        <v>5580</v>
      </c>
      <c r="J659" s="4" t="s">
        <v>5581</v>
      </c>
      <c r="K659" s="4" t="s">
        <v>5599</v>
      </c>
      <c r="L659" s="4" t="s">
        <v>5583</v>
      </c>
      <c r="M659" s="4" t="s">
        <v>811</v>
      </c>
      <c r="N659" s="76" t="s">
        <v>799</v>
      </c>
      <c r="O659" s="14"/>
      <c r="P659" t="s">
        <v>5835</v>
      </c>
      <c r="Q659" t="s">
        <v>801</v>
      </c>
    </row>
    <row r="660" spans="1:18" x14ac:dyDescent="0.25">
      <c r="A660"/>
      <c r="B660" t="s">
        <v>5564</v>
      </c>
      <c r="C660" t="s">
        <v>6547</v>
      </c>
      <c r="D660">
        <v>974</v>
      </c>
      <c r="E660"/>
      <c r="F660" t="s">
        <v>1021</v>
      </c>
      <c r="G660" s="2" t="s">
        <v>259</v>
      </c>
      <c r="H660" t="s">
        <v>5579</v>
      </c>
      <c r="I660" s="4" t="s">
        <v>5580</v>
      </c>
      <c r="J660" s="4" t="s">
        <v>5581</v>
      </c>
      <c r="K660" s="4" t="s">
        <v>5599</v>
      </c>
      <c r="L660" s="4" t="s">
        <v>5583</v>
      </c>
      <c r="M660" s="4" t="s">
        <v>811</v>
      </c>
      <c r="N660" s="76" t="s">
        <v>799</v>
      </c>
      <c r="O660" s="14"/>
      <c r="P660" t="s">
        <v>5837</v>
      </c>
      <c r="Q660" t="s">
        <v>801</v>
      </c>
    </row>
    <row r="661" spans="1:18" x14ac:dyDescent="0.25">
      <c r="A661"/>
      <c r="B661" t="s">
        <v>5564</v>
      </c>
      <c r="C661" t="s">
        <v>6548</v>
      </c>
      <c r="D661">
        <v>975</v>
      </c>
      <c r="E661"/>
      <c r="F661" t="s">
        <v>1021</v>
      </c>
      <c r="G661" s="2" t="s">
        <v>286</v>
      </c>
      <c r="H661" t="s">
        <v>5579</v>
      </c>
      <c r="I661" s="4" t="s">
        <v>5580</v>
      </c>
      <c r="J661" s="4" t="s">
        <v>5581</v>
      </c>
      <c r="K661" s="4" t="s">
        <v>5599</v>
      </c>
      <c r="L661" s="4" t="s">
        <v>5583</v>
      </c>
      <c r="M661" s="4" t="s">
        <v>811</v>
      </c>
      <c r="N661" s="76" t="s">
        <v>799</v>
      </c>
      <c r="O661" s="14"/>
      <c r="P661" t="s">
        <v>5839</v>
      </c>
      <c r="Q661" t="s">
        <v>801</v>
      </c>
    </row>
    <row r="662" spans="1:18" x14ac:dyDescent="0.25">
      <c r="A662"/>
      <c r="B662" t="s">
        <v>5564</v>
      </c>
      <c r="C662" t="s">
        <v>6549</v>
      </c>
      <c r="D662">
        <v>976</v>
      </c>
      <c r="E662"/>
      <c r="F662" t="s">
        <v>1035</v>
      </c>
      <c r="G662" s="2" t="s">
        <v>259</v>
      </c>
      <c r="H662" t="s">
        <v>5579</v>
      </c>
      <c r="I662" s="4" t="s">
        <v>5580</v>
      </c>
      <c r="J662" s="4" t="s">
        <v>5581</v>
      </c>
      <c r="K662" s="4" t="s">
        <v>5599</v>
      </c>
      <c r="L662" s="4" t="s">
        <v>5583</v>
      </c>
      <c r="M662" s="4" t="s">
        <v>811</v>
      </c>
      <c r="N662" s="76" t="s">
        <v>799</v>
      </c>
      <c r="O662" s="1"/>
      <c r="P662" t="s">
        <v>5841</v>
      </c>
      <c r="Q662" t="s">
        <v>801</v>
      </c>
    </row>
    <row r="663" spans="1:18" x14ac:dyDescent="0.25">
      <c r="A663"/>
      <c r="B663" t="s">
        <v>5564</v>
      </c>
      <c r="C663" t="s">
        <v>6550</v>
      </c>
      <c r="D663">
        <v>977</v>
      </c>
      <c r="E663"/>
      <c r="F663" t="s">
        <v>1035</v>
      </c>
      <c r="G663" s="2" t="s">
        <v>321</v>
      </c>
      <c r="H663" t="s">
        <v>5579</v>
      </c>
      <c r="I663" s="4" t="s">
        <v>5580</v>
      </c>
      <c r="J663" s="4" t="s">
        <v>5581</v>
      </c>
      <c r="K663" s="4" t="s">
        <v>5599</v>
      </c>
      <c r="L663" s="4" t="s">
        <v>5583</v>
      </c>
      <c r="M663" s="4" t="s">
        <v>811</v>
      </c>
      <c r="N663" s="76" t="s">
        <v>799</v>
      </c>
      <c r="O663" s="1"/>
      <c r="P663" t="s">
        <v>5843</v>
      </c>
      <c r="Q663" t="s">
        <v>801</v>
      </c>
    </row>
    <row r="664" spans="1:18" x14ac:dyDescent="0.25">
      <c r="A664"/>
      <c r="B664" t="s">
        <v>5564</v>
      </c>
      <c r="C664" t="s">
        <v>6551</v>
      </c>
      <c r="D664">
        <v>978</v>
      </c>
      <c r="E664"/>
      <c r="F664" t="s">
        <v>1612</v>
      </c>
      <c r="G664" s="2" t="s">
        <v>321</v>
      </c>
      <c r="H664" t="s">
        <v>5579</v>
      </c>
      <c r="I664" s="4" t="s">
        <v>5580</v>
      </c>
      <c r="J664" s="4" t="s">
        <v>5581</v>
      </c>
      <c r="K664" s="4" t="s">
        <v>5599</v>
      </c>
      <c r="L664" s="4" t="s">
        <v>5583</v>
      </c>
      <c r="M664" s="4" t="s">
        <v>811</v>
      </c>
      <c r="N664" s="76" t="s">
        <v>799</v>
      </c>
      <c r="O664" s="1"/>
      <c r="P664" t="s">
        <v>5845</v>
      </c>
      <c r="Q664" t="s">
        <v>801</v>
      </c>
    </row>
    <row r="665" spans="1:18" x14ac:dyDescent="0.25">
      <c r="A665"/>
      <c r="B665" t="s">
        <v>5564</v>
      </c>
      <c r="C665" t="s">
        <v>6552</v>
      </c>
      <c r="D665">
        <v>979</v>
      </c>
      <c r="E665"/>
      <c r="F665" t="s">
        <v>1616</v>
      </c>
      <c r="G665" s="2" t="s">
        <v>321</v>
      </c>
      <c r="H665" t="s">
        <v>5579</v>
      </c>
      <c r="I665" s="4" t="s">
        <v>5580</v>
      </c>
      <c r="J665" s="4" t="s">
        <v>5581</v>
      </c>
      <c r="K665" s="4" t="s">
        <v>5599</v>
      </c>
      <c r="L665" s="4" t="s">
        <v>5583</v>
      </c>
      <c r="M665" s="4" t="s">
        <v>811</v>
      </c>
      <c r="N665" s="76" t="s">
        <v>799</v>
      </c>
      <c r="O665" s="1"/>
      <c r="P665" t="s">
        <v>5847</v>
      </c>
      <c r="Q665" t="s">
        <v>801</v>
      </c>
    </row>
    <row r="666" spans="1:18" x14ac:dyDescent="0.25">
      <c r="A666"/>
      <c r="B666" t="s">
        <v>5564</v>
      </c>
      <c r="C666" t="s">
        <v>6553</v>
      </c>
      <c r="D666">
        <v>98</v>
      </c>
      <c r="E666"/>
      <c r="F666" t="s">
        <v>913</v>
      </c>
      <c r="G666" s="2" t="s">
        <v>286</v>
      </c>
      <c r="H666" t="s">
        <v>5579</v>
      </c>
      <c r="I666" s="4" t="s">
        <v>5580</v>
      </c>
      <c r="J666" s="4" t="s">
        <v>5581</v>
      </c>
      <c r="K666" s="4" t="s">
        <v>5599</v>
      </c>
      <c r="L666" s="4" t="s">
        <v>5583</v>
      </c>
      <c r="M666" s="4" t="s">
        <v>778</v>
      </c>
      <c r="N666" s="76" t="s">
        <v>6554</v>
      </c>
      <c r="O666" s="14"/>
      <c r="P666" t="s">
        <v>5812</v>
      </c>
      <c r="Q666" t="s">
        <v>782</v>
      </c>
      <c r="R666">
        <v>0</v>
      </c>
    </row>
    <row r="667" spans="1:18" x14ac:dyDescent="0.25">
      <c r="A667"/>
      <c r="B667" t="s">
        <v>5564</v>
      </c>
      <c r="C667" t="s">
        <v>6555</v>
      </c>
      <c r="D667">
        <v>980</v>
      </c>
      <c r="E667"/>
      <c r="F667" t="s">
        <v>1061</v>
      </c>
      <c r="G667" s="2" t="s">
        <v>321</v>
      </c>
      <c r="H667" t="s">
        <v>5579</v>
      </c>
      <c r="I667" s="4" t="s">
        <v>5580</v>
      </c>
      <c r="J667" s="4" t="s">
        <v>5581</v>
      </c>
      <c r="K667" s="4" t="s">
        <v>5599</v>
      </c>
      <c r="L667" s="4" t="s">
        <v>5583</v>
      </c>
      <c r="M667" s="4" t="s">
        <v>811</v>
      </c>
      <c r="N667" s="76" t="s">
        <v>799</v>
      </c>
      <c r="O667" s="14"/>
      <c r="P667" t="s">
        <v>5849</v>
      </c>
      <c r="Q667" t="s">
        <v>801</v>
      </c>
    </row>
    <row r="668" spans="1:18" x14ac:dyDescent="0.25">
      <c r="A668"/>
      <c r="B668" t="s">
        <v>5564</v>
      </c>
      <c r="C668" t="s">
        <v>6556</v>
      </c>
      <c r="D668">
        <v>981</v>
      </c>
      <c r="E668"/>
      <c r="F668" t="s">
        <v>1072</v>
      </c>
      <c r="G668" s="2" t="s">
        <v>259</v>
      </c>
      <c r="H668" t="s">
        <v>5579</v>
      </c>
      <c r="I668" s="4" t="s">
        <v>5580</v>
      </c>
      <c r="J668" s="4" t="s">
        <v>5581</v>
      </c>
      <c r="K668" s="4" t="s">
        <v>5599</v>
      </c>
      <c r="L668" s="4" t="s">
        <v>5583</v>
      </c>
      <c r="M668" s="4" t="s">
        <v>811</v>
      </c>
      <c r="N668" s="76" t="s">
        <v>799</v>
      </c>
      <c r="O668" s="14"/>
      <c r="P668" t="s">
        <v>5852</v>
      </c>
      <c r="Q668" t="s">
        <v>801</v>
      </c>
    </row>
    <row r="669" spans="1:18" x14ac:dyDescent="0.25">
      <c r="A669"/>
      <c r="B669" t="s">
        <v>5564</v>
      </c>
      <c r="C669" t="s">
        <v>6557</v>
      </c>
      <c r="D669">
        <v>982</v>
      </c>
      <c r="E669"/>
      <c r="F669" t="s">
        <v>1072</v>
      </c>
      <c r="G669" s="2" t="s">
        <v>286</v>
      </c>
      <c r="H669" t="s">
        <v>5579</v>
      </c>
      <c r="I669" s="4" t="s">
        <v>5580</v>
      </c>
      <c r="J669" s="4" t="s">
        <v>5581</v>
      </c>
      <c r="K669" s="4" t="s">
        <v>5599</v>
      </c>
      <c r="L669" s="4" t="s">
        <v>5583</v>
      </c>
      <c r="M669" s="4" t="s">
        <v>811</v>
      </c>
      <c r="N669" s="76" t="s">
        <v>799</v>
      </c>
      <c r="O669" s="14"/>
      <c r="P669" t="s">
        <v>5854</v>
      </c>
      <c r="Q669" t="s">
        <v>801</v>
      </c>
    </row>
    <row r="670" spans="1:18" x14ac:dyDescent="0.25">
      <c r="A670"/>
      <c r="B670" t="s">
        <v>5564</v>
      </c>
      <c r="C670" t="s">
        <v>6558</v>
      </c>
      <c r="D670">
        <v>983</v>
      </c>
      <c r="E670"/>
      <c r="F670" t="s">
        <v>5715</v>
      </c>
      <c r="G670" s="2" t="s">
        <v>259</v>
      </c>
      <c r="H670" t="s">
        <v>5579</v>
      </c>
      <c r="I670" s="4" t="s">
        <v>5580</v>
      </c>
      <c r="J670" s="4" t="s">
        <v>5581</v>
      </c>
      <c r="K670" s="4" t="s">
        <v>5599</v>
      </c>
      <c r="L670" s="4" t="s">
        <v>5583</v>
      </c>
      <c r="M670" s="4" t="s">
        <v>811</v>
      </c>
      <c r="N670" s="76" t="s">
        <v>799</v>
      </c>
      <c r="O670" s="14"/>
      <c r="P670" t="s">
        <v>5856</v>
      </c>
      <c r="Q670" t="s">
        <v>801</v>
      </c>
    </row>
    <row r="671" spans="1:18" x14ac:dyDescent="0.25">
      <c r="A671"/>
      <c r="B671" t="s">
        <v>5564</v>
      </c>
      <c r="C671" t="s">
        <v>6559</v>
      </c>
      <c r="D671">
        <v>984</v>
      </c>
      <c r="E671"/>
      <c r="F671" t="s">
        <v>5715</v>
      </c>
      <c r="G671" s="2" t="s">
        <v>286</v>
      </c>
      <c r="H671" t="s">
        <v>5579</v>
      </c>
      <c r="I671" s="4" t="s">
        <v>5580</v>
      </c>
      <c r="J671" s="4" t="s">
        <v>5581</v>
      </c>
      <c r="K671" s="4" t="s">
        <v>5599</v>
      </c>
      <c r="L671" s="4" t="s">
        <v>5583</v>
      </c>
      <c r="M671" s="4" t="s">
        <v>811</v>
      </c>
      <c r="N671" s="76" t="s">
        <v>799</v>
      </c>
      <c r="O671" s="14"/>
      <c r="P671" t="s">
        <v>5858</v>
      </c>
      <c r="Q671" t="s">
        <v>801</v>
      </c>
    </row>
    <row r="672" spans="1:18" x14ac:dyDescent="0.25">
      <c r="A672"/>
      <c r="B672" t="s">
        <v>5564</v>
      </c>
      <c r="C672" t="s">
        <v>6560</v>
      </c>
      <c r="D672">
        <v>985</v>
      </c>
      <c r="E672"/>
      <c r="F672" t="s">
        <v>5722</v>
      </c>
      <c r="G672" s="2" t="s">
        <v>321</v>
      </c>
      <c r="H672" t="s">
        <v>5579</v>
      </c>
      <c r="I672" s="4" t="s">
        <v>5580</v>
      </c>
      <c r="J672" s="4" t="s">
        <v>5581</v>
      </c>
      <c r="K672" s="4" t="s">
        <v>5599</v>
      </c>
      <c r="L672" s="4" t="s">
        <v>5583</v>
      </c>
      <c r="M672" s="4" t="s">
        <v>811</v>
      </c>
      <c r="N672" s="76" t="s">
        <v>799</v>
      </c>
      <c r="O672" s="14"/>
      <c r="P672" t="s">
        <v>5860</v>
      </c>
      <c r="Q672" t="s">
        <v>801</v>
      </c>
    </row>
    <row r="673" spans="1:40" x14ac:dyDescent="0.25">
      <c r="A673"/>
      <c r="B673" t="s">
        <v>5564</v>
      </c>
      <c r="C673" t="s">
        <v>6561</v>
      </c>
      <c r="D673">
        <v>986</v>
      </c>
      <c r="E673"/>
      <c r="F673" t="s">
        <v>1645</v>
      </c>
      <c r="G673" s="2" t="s">
        <v>321</v>
      </c>
      <c r="H673" t="s">
        <v>5579</v>
      </c>
      <c r="I673" s="4" t="s">
        <v>5580</v>
      </c>
      <c r="J673" s="4" t="s">
        <v>5581</v>
      </c>
      <c r="K673" s="4" t="s">
        <v>5599</v>
      </c>
      <c r="L673" s="4" t="s">
        <v>5583</v>
      </c>
      <c r="M673" s="4" t="s">
        <v>811</v>
      </c>
      <c r="N673" s="76" t="s">
        <v>799</v>
      </c>
      <c r="O673" s="14"/>
      <c r="P673" t="s">
        <v>5862</v>
      </c>
      <c r="Q673" t="s">
        <v>801</v>
      </c>
    </row>
    <row r="674" spans="1:40" x14ac:dyDescent="0.25">
      <c r="A674"/>
      <c r="B674" t="s">
        <v>5564</v>
      </c>
      <c r="C674" t="s">
        <v>6562</v>
      </c>
      <c r="D674">
        <v>987</v>
      </c>
      <c r="E674"/>
      <c r="F674" t="s">
        <v>1649</v>
      </c>
      <c r="G674" s="2" t="s">
        <v>321</v>
      </c>
      <c r="H674" t="s">
        <v>5579</v>
      </c>
      <c r="I674" s="4" t="s">
        <v>5580</v>
      </c>
      <c r="J674" s="4" t="s">
        <v>5581</v>
      </c>
      <c r="K674" s="4" t="s">
        <v>5599</v>
      </c>
      <c r="L674" s="4" t="s">
        <v>5583</v>
      </c>
      <c r="M674" s="4" t="s">
        <v>811</v>
      </c>
      <c r="N674" s="76" t="s">
        <v>799</v>
      </c>
      <c r="O674" s="14"/>
      <c r="P674" t="s">
        <v>5864</v>
      </c>
      <c r="Q674" t="s">
        <v>801</v>
      </c>
    </row>
    <row r="675" spans="1:40" x14ac:dyDescent="0.25">
      <c r="A675"/>
      <c r="B675" t="s">
        <v>5564</v>
      </c>
      <c r="C675" t="s">
        <v>6563</v>
      </c>
      <c r="D675">
        <v>988</v>
      </c>
      <c r="E675"/>
      <c r="F675" t="s">
        <v>1108</v>
      </c>
      <c r="G675" s="2" t="s">
        <v>321</v>
      </c>
      <c r="H675" t="s">
        <v>5579</v>
      </c>
      <c r="I675" s="4" t="s">
        <v>5580</v>
      </c>
      <c r="J675" s="4" t="s">
        <v>5581</v>
      </c>
      <c r="K675" s="4" t="s">
        <v>5599</v>
      </c>
      <c r="L675" s="4" t="s">
        <v>5583</v>
      </c>
      <c r="M675" s="4" t="s">
        <v>811</v>
      </c>
      <c r="N675" s="76" t="s">
        <v>799</v>
      </c>
      <c r="O675" s="14"/>
      <c r="P675" t="s">
        <v>5866</v>
      </c>
      <c r="Q675" t="s">
        <v>801</v>
      </c>
    </row>
    <row r="676" spans="1:40" x14ac:dyDescent="0.25">
      <c r="A676"/>
      <c r="B676" t="s">
        <v>5564</v>
      </c>
      <c r="C676" t="s">
        <v>6564</v>
      </c>
      <c r="D676">
        <v>989</v>
      </c>
      <c r="E676"/>
      <c r="F676" t="s">
        <v>1108</v>
      </c>
      <c r="G676" s="2" t="s">
        <v>398</v>
      </c>
      <c r="H676" t="s">
        <v>5579</v>
      </c>
      <c r="I676" s="4" t="s">
        <v>5580</v>
      </c>
      <c r="J676" s="4" t="s">
        <v>5581</v>
      </c>
      <c r="K676" s="4" t="s">
        <v>5582</v>
      </c>
      <c r="L676" s="4" t="s">
        <v>5583</v>
      </c>
      <c r="M676" s="4" t="s">
        <v>811</v>
      </c>
      <c r="N676" s="76" t="s">
        <v>799</v>
      </c>
      <c r="O676" s="14"/>
      <c r="P676" t="s">
        <v>5868</v>
      </c>
      <c r="Q676" t="s">
        <v>801</v>
      </c>
    </row>
    <row r="677" spans="1:40" x14ac:dyDescent="0.25">
      <c r="A677"/>
      <c r="B677" t="s">
        <v>5564</v>
      </c>
      <c r="C677" t="s">
        <v>6565</v>
      </c>
      <c r="D677">
        <v>990</v>
      </c>
      <c r="E677"/>
      <c r="F677" t="s">
        <v>1137</v>
      </c>
      <c r="G677" s="2" t="s">
        <v>286</v>
      </c>
      <c r="H677" t="s">
        <v>5579</v>
      </c>
      <c r="I677" s="4" t="s">
        <v>5580</v>
      </c>
      <c r="J677" s="4" t="s">
        <v>5581</v>
      </c>
      <c r="K677" s="4" t="s">
        <v>5599</v>
      </c>
      <c r="L677" s="4" t="s">
        <v>5583</v>
      </c>
      <c r="M677" s="4" t="s">
        <v>811</v>
      </c>
      <c r="N677" s="76" t="s">
        <v>799</v>
      </c>
      <c r="O677" s="14"/>
      <c r="P677" t="s">
        <v>5870</v>
      </c>
      <c r="Q677" t="s">
        <v>801</v>
      </c>
    </row>
    <row r="678" spans="1:40" x14ac:dyDescent="0.25">
      <c r="A678"/>
      <c r="B678" t="s">
        <v>5564</v>
      </c>
      <c r="C678" t="s">
        <v>6566</v>
      </c>
      <c r="D678">
        <v>991</v>
      </c>
      <c r="E678"/>
      <c r="F678" t="s">
        <v>1151</v>
      </c>
      <c r="G678" s="2" t="s">
        <v>321</v>
      </c>
      <c r="H678" t="s">
        <v>5579</v>
      </c>
      <c r="I678" s="4" t="s">
        <v>5580</v>
      </c>
      <c r="J678" s="4" t="s">
        <v>5581</v>
      </c>
      <c r="K678" s="4" t="s">
        <v>5599</v>
      </c>
      <c r="L678" s="4" t="s">
        <v>5583</v>
      </c>
      <c r="M678" s="4" t="s">
        <v>811</v>
      </c>
      <c r="N678" s="76" t="s">
        <v>799</v>
      </c>
      <c r="O678" s="14"/>
      <c r="P678" t="s">
        <v>5872</v>
      </c>
      <c r="Q678" t="s">
        <v>801</v>
      </c>
    </row>
    <row r="679" spans="1:40" x14ac:dyDescent="0.25">
      <c r="A679"/>
      <c r="B679" t="s">
        <v>5564</v>
      </c>
      <c r="C679" t="s">
        <v>6567</v>
      </c>
      <c r="D679">
        <v>992</v>
      </c>
      <c r="E679"/>
      <c r="F679" t="s">
        <v>1151</v>
      </c>
      <c r="G679" s="2" t="s">
        <v>398</v>
      </c>
      <c r="H679" t="s">
        <v>5579</v>
      </c>
      <c r="I679" s="4" t="s">
        <v>5580</v>
      </c>
      <c r="J679" s="4" t="s">
        <v>5581</v>
      </c>
      <c r="K679" s="4" t="s">
        <v>5582</v>
      </c>
      <c r="L679" s="4" t="s">
        <v>5583</v>
      </c>
      <c r="M679" s="4" t="s">
        <v>811</v>
      </c>
      <c r="N679" s="76" t="s">
        <v>799</v>
      </c>
      <c r="O679" s="14"/>
      <c r="P679" t="s">
        <v>5874</v>
      </c>
      <c r="Q679" t="s">
        <v>801</v>
      </c>
    </row>
    <row r="680" spans="1:40" x14ac:dyDescent="0.25">
      <c r="A680"/>
      <c r="B680" t="s">
        <v>5564</v>
      </c>
      <c r="C680" t="s">
        <v>6568</v>
      </c>
      <c r="D680">
        <v>993</v>
      </c>
      <c r="E680"/>
      <c r="F680" t="s">
        <v>1179</v>
      </c>
      <c r="G680" s="2" t="s">
        <v>398</v>
      </c>
      <c r="H680" t="s">
        <v>5579</v>
      </c>
      <c r="I680" s="4" t="s">
        <v>5580</v>
      </c>
      <c r="J680" s="4" t="s">
        <v>5581</v>
      </c>
      <c r="K680" s="4" t="s">
        <v>5582</v>
      </c>
      <c r="L680" s="4" t="s">
        <v>5583</v>
      </c>
      <c r="M680" s="4" t="s">
        <v>811</v>
      </c>
      <c r="N680" s="76" t="s">
        <v>799</v>
      </c>
      <c r="O680" s="1"/>
      <c r="P680" t="s">
        <v>5876</v>
      </c>
      <c r="Q680" t="s">
        <v>801</v>
      </c>
    </row>
    <row r="681" spans="1:40" x14ac:dyDescent="0.25">
      <c r="A681"/>
      <c r="B681" t="s">
        <v>5564</v>
      </c>
      <c r="C681" t="s">
        <v>6569</v>
      </c>
      <c r="D681">
        <v>994</v>
      </c>
      <c r="E681"/>
      <c r="F681" t="s">
        <v>1197</v>
      </c>
      <c r="G681" s="2" t="s">
        <v>321</v>
      </c>
      <c r="H681" t="s">
        <v>5579</v>
      </c>
      <c r="I681" s="4" t="s">
        <v>5580</v>
      </c>
      <c r="J681" s="4" t="s">
        <v>5581</v>
      </c>
      <c r="K681" s="4" t="s">
        <v>5599</v>
      </c>
      <c r="L681" s="4" t="s">
        <v>5583</v>
      </c>
      <c r="M681" s="4" t="s">
        <v>811</v>
      </c>
      <c r="N681" s="76" t="s">
        <v>799</v>
      </c>
      <c r="O681" s="1"/>
      <c r="P681" t="s">
        <v>5878</v>
      </c>
      <c r="Q681" t="s">
        <v>801</v>
      </c>
    </row>
    <row r="682" spans="1:40" x14ac:dyDescent="0.25">
      <c r="A682"/>
      <c r="B682" t="s">
        <v>5564</v>
      </c>
      <c r="C682" t="s">
        <v>6570</v>
      </c>
      <c r="D682">
        <v>995</v>
      </c>
      <c r="E682"/>
      <c r="F682" t="s">
        <v>1210</v>
      </c>
      <c r="G682" s="2" t="s">
        <v>321</v>
      </c>
      <c r="H682" t="s">
        <v>5579</v>
      </c>
      <c r="I682" s="4" t="s">
        <v>5580</v>
      </c>
      <c r="J682" s="4" t="s">
        <v>5581</v>
      </c>
      <c r="K682" s="4" t="s">
        <v>5599</v>
      </c>
      <c r="L682" s="4" t="s">
        <v>5583</v>
      </c>
      <c r="M682" s="4" t="s">
        <v>811</v>
      </c>
      <c r="N682" s="76" t="s">
        <v>799</v>
      </c>
      <c r="O682" s="1"/>
      <c r="P682" t="s">
        <v>5880</v>
      </c>
      <c r="Q682" t="s">
        <v>801</v>
      </c>
    </row>
    <row r="683" spans="1:40" x14ac:dyDescent="0.25">
      <c r="A683"/>
      <c r="B683" t="s">
        <v>5564</v>
      </c>
      <c r="C683" t="s">
        <v>6571</v>
      </c>
      <c r="D683">
        <v>996</v>
      </c>
      <c r="E683"/>
      <c r="F683" t="s">
        <v>1210</v>
      </c>
      <c r="G683" s="2" t="s">
        <v>398</v>
      </c>
      <c r="H683" t="s">
        <v>5579</v>
      </c>
      <c r="I683" s="4" t="s">
        <v>5580</v>
      </c>
      <c r="J683" s="4" t="s">
        <v>5581</v>
      </c>
      <c r="K683" s="4" t="s">
        <v>5582</v>
      </c>
      <c r="L683" s="4" t="s">
        <v>5583</v>
      </c>
      <c r="M683" s="4" t="s">
        <v>811</v>
      </c>
      <c r="N683" s="76" t="s">
        <v>799</v>
      </c>
      <c r="O683" s="1"/>
      <c r="P683" t="s">
        <v>5882</v>
      </c>
      <c r="Q683" t="s">
        <v>801</v>
      </c>
    </row>
    <row r="684" spans="1:40" x14ac:dyDescent="0.25">
      <c r="A684"/>
      <c r="B684" t="s">
        <v>5564</v>
      </c>
      <c r="C684" t="s">
        <v>6572</v>
      </c>
      <c r="D684">
        <v>997</v>
      </c>
      <c r="E684"/>
      <c r="F684" t="s">
        <v>1237</v>
      </c>
      <c r="G684" s="2" t="s">
        <v>398</v>
      </c>
      <c r="H684" t="s">
        <v>5579</v>
      </c>
      <c r="I684" s="4" t="s">
        <v>5580</v>
      </c>
      <c r="J684" s="4" t="s">
        <v>5581</v>
      </c>
      <c r="K684" s="4" t="s">
        <v>5582</v>
      </c>
      <c r="L684" s="4" t="s">
        <v>5583</v>
      </c>
      <c r="M684" s="4" t="s">
        <v>811</v>
      </c>
      <c r="N684" s="76" t="s">
        <v>799</v>
      </c>
      <c r="O684" s="1"/>
      <c r="P684" t="s">
        <v>5884</v>
      </c>
      <c r="Q684" t="s">
        <v>801</v>
      </c>
    </row>
    <row r="685" spans="1:40" x14ac:dyDescent="0.25">
      <c r="A685"/>
      <c r="B685" t="s">
        <v>5564</v>
      </c>
      <c r="C685" t="s">
        <v>6573</v>
      </c>
      <c r="D685">
        <v>998</v>
      </c>
      <c r="E685"/>
      <c r="F685" t="s">
        <v>732</v>
      </c>
      <c r="G685" s="2" t="s">
        <v>735</v>
      </c>
      <c r="H685" t="s">
        <v>5579</v>
      </c>
      <c r="I685" s="4" t="s">
        <v>5580</v>
      </c>
      <c r="J685" s="4" t="s">
        <v>5581</v>
      </c>
      <c r="K685" s="4" t="s">
        <v>5582</v>
      </c>
      <c r="L685" s="4" t="s">
        <v>5583</v>
      </c>
      <c r="M685" s="4" t="s">
        <v>811</v>
      </c>
      <c r="N685" s="76" t="s">
        <v>799</v>
      </c>
      <c r="O685" s="1"/>
      <c r="P685" t="s">
        <v>5886</v>
      </c>
      <c r="Q685" t="s">
        <v>801</v>
      </c>
    </row>
    <row r="686" spans="1:40" x14ac:dyDescent="0.25">
      <c r="A686"/>
      <c r="B686" t="s">
        <v>5564</v>
      </c>
      <c r="C686" t="s">
        <v>6574</v>
      </c>
      <c r="D686">
        <v>999</v>
      </c>
      <c r="E686"/>
      <c r="F686" t="s">
        <v>1268</v>
      </c>
      <c r="G686" s="2" t="s">
        <v>398</v>
      </c>
      <c r="H686" s="2" t="s">
        <v>5579</v>
      </c>
      <c r="I686" s="4" t="s">
        <v>5580</v>
      </c>
      <c r="J686" s="4" t="s">
        <v>5581</v>
      </c>
      <c r="K686" s="4" t="s">
        <v>5582</v>
      </c>
      <c r="L686" s="4" t="s">
        <v>5583</v>
      </c>
      <c r="M686" s="4" t="s">
        <v>811</v>
      </c>
      <c r="N686" s="76" t="s">
        <v>799</v>
      </c>
      <c r="O686" s="4"/>
      <c r="P686" t="s">
        <v>5888</v>
      </c>
      <c r="Q686" t="s">
        <v>801</v>
      </c>
      <c r="R686" s="4"/>
    </row>
    <row r="687" spans="1:40" x14ac:dyDescent="0.25">
      <c r="A687" s="130" t="s">
        <v>246</v>
      </c>
      <c r="B687"/>
      <c r="C687"/>
      <c r="D687"/>
      <c r="E687"/>
      <c r="F687"/>
      <c r="G687" s="2"/>
      <c r="H687" s="2"/>
      <c r="I687" s="4"/>
      <c r="J687" s="4"/>
      <c r="K687" s="4"/>
      <c r="L687" s="4"/>
      <c r="M687" s="4"/>
      <c r="N687" s="76"/>
      <c r="O687" s="4"/>
      <c r="P687"/>
      <c r="R687" s="4"/>
    </row>
    <row r="688" spans="1:40" x14ac:dyDescent="0.25">
      <c r="A688" s="131"/>
      <c r="B688" s="131"/>
      <c r="C688" s="131" t="s">
        <v>6641</v>
      </c>
      <c r="D688" s="131"/>
      <c r="E688" s="131"/>
      <c r="F688" s="131"/>
      <c r="G688" s="134"/>
      <c r="H688" s="134"/>
      <c r="I688" s="135"/>
      <c r="J688" s="135"/>
      <c r="K688" s="135"/>
      <c r="L688" s="135"/>
      <c r="M688" s="135"/>
      <c r="N688" s="136"/>
      <c r="O688" s="135"/>
      <c r="P688" s="131"/>
      <c r="Q688" s="131"/>
      <c r="R688" s="135"/>
      <c r="S688" s="131"/>
      <c r="T688" s="131"/>
      <c r="U688" s="131"/>
      <c r="V688" s="131"/>
      <c r="W688" s="131"/>
      <c r="X688" s="131"/>
      <c r="Y688" s="131"/>
      <c r="Z688" s="131"/>
      <c r="AA688" s="131"/>
      <c r="AB688" s="131"/>
      <c r="AC688" s="131"/>
      <c r="AD688" s="131"/>
      <c r="AE688" s="131"/>
      <c r="AF688" s="131"/>
      <c r="AG688" s="131"/>
      <c r="AH688" s="131"/>
      <c r="AI688" s="131"/>
      <c r="AJ688" s="131"/>
      <c r="AK688" s="131"/>
      <c r="AL688" s="131"/>
      <c r="AM688" s="131"/>
      <c r="AN688" s="131"/>
    </row>
    <row r="689" spans="1:18" x14ac:dyDescent="0.25">
      <c r="A689"/>
      <c r="B689" t="s">
        <v>5564</v>
      </c>
      <c r="C689" t="s">
        <v>5636</v>
      </c>
      <c r="D689">
        <v>1140</v>
      </c>
      <c r="E689"/>
      <c r="F689" t="s">
        <v>1559</v>
      </c>
      <c r="G689" s="2" t="s">
        <v>286</v>
      </c>
      <c r="H689" s="2" t="s">
        <v>5616</v>
      </c>
      <c r="I689" s="4" t="s">
        <v>5617</v>
      </c>
      <c r="J689" s="4" t="s">
        <v>5618</v>
      </c>
      <c r="K689" s="4" t="s">
        <v>5599</v>
      </c>
      <c r="L689" s="4" t="s">
        <v>5630</v>
      </c>
      <c r="M689" s="4" t="s">
        <v>798</v>
      </c>
      <c r="N689" s="76" t="s">
        <v>5637</v>
      </c>
      <c r="O689" s="4"/>
      <c r="P689" t="s">
        <v>5638</v>
      </c>
      <c r="Q689" t="s">
        <v>801</v>
      </c>
      <c r="R689" s="4"/>
    </row>
    <row r="690" spans="1:18" x14ac:dyDescent="0.25">
      <c r="A690"/>
      <c r="B690" t="s">
        <v>5564</v>
      </c>
      <c r="C690" t="s">
        <v>5662</v>
      </c>
      <c r="D690">
        <v>1149</v>
      </c>
      <c r="E690"/>
      <c r="F690" t="s">
        <v>930</v>
      </c>
      <c r="G690" s="2" t="s">
        <v>286</v>
      </c>
      <c r="H690" s="2" t="s">
        <v>5616</v>
      </c>
      <c r="I690" s="4" t="s">
        <v>5617</v>
      </c>
      <c r="J690" s="4" t="s">
        <v>5618</v>
      </c>
      <c r="K690" s="4" t="s">
        <v>5599</v>
      </c>
      <c r="L690" s="4" t="s">
        <v>5630</v>
      </c>
      <c r="M690" s="4" t="s">
        <v>798</v>
      </c>
      <c r="N690" s="76" t="s">
        <v>5663</v>
      </c>
      <c r="O690" s="4"/>
      <c r="P690" s="4" t="s">
        <v>5664</v>
      </c>
      <c r="Q690" t="s">
        <v>801</v>
      </c>
      <c r="R690" s="4"/>
    </row>
    <row r="691" spans="1:18" x14ac:dyDescent="0.25">
      <c r="A691"/>
      <c r="B691" t="s">
        <v>5564</v>
      </c>
      <c r="C691" t="s">
        <v>5711</v>
      </c>
      <c r="D691">
        <v>1167</v>
      </c>
      <c r="E691"/>
      <c r="F691" t="s">
        <v>1072</v>
      </c>
      <c r="G691" s="2" t="s">
        <v>286</v>
      </c>
      <c r="H691" s="2" t="s">
        <v>5616</v>
      </c>
      <c r="I691" s="4" t="s">
        <v>5617</v>
      </c>
      <c r="J691" s="4" t="s">
        <v>5618</v>
      </c>
      <c r="K691" s="4" t="s">
        <v>5599</v>
      </c>
      <c r="L691" s="4" t="s">
        <v>5630</v>
      </c>
      <c r="M691" s="4" t="s">
        <v>798</v>
      </c>
      <c r="N691" s="76" t="s">
        <v>5712</v>
      </c>
      <c r="O691" s="4"/>
      <c r="P691" s="4" t="s">
        <v>5713</v>
      </c>
      <c r="Q691" t="s">
        <v>801</v>
      </c>
      <c r="R691" s="4"/>
    </row>
    <row r="692" spans="1:18" x14ac:dyDescent="0.25">
      <c r="A692"/>
      <c r="B692" t="s">
        <v>5564</v>
      </c>
      <c r="C692" t="s">
        <v>5908</v>
      </c>
      <c r="D692">
        <v>1434</v>
      </c>
      <c r="E692"/>
      <c r="F692" t="s">
        <v>1559</v>
      </c>
      <c r="G692" s="2" t="s">
        <v>286</v>
      </c>
      <c r="H692" s="2" t="s">
        <v>5616</v>
      </c>
      <c r="I692" s="4" t="s">
        <v>5617</v>
      </c>
      <c r="J692" s="4" t="s">
        <v>5618</v>
      </c>
      <c r="K692" s="4" t="s">
        <v>5599</v>
      </c>
      <c r="L692" s="4" t="s">
        <v>5630</v>
      </c>
      <c r="M692" s="4" t="s">
        <v>805</v>
      </c>
      <c r="N692" s="76" t="s">
        <v>5637</v>
      </c>
      <c r="O692" s="4"/>
      <c r="P692" t="s">
        <v>5638</v>
      </c>
      <c r="Q692" t="s">
        <v>801</v>
      </c>
      <c r="R692" s="4"/>
    </row>
    <row r="693" spans="1:18" x14ac:dyDescent="0.25">
      <c r="A693"/>
      <c r="B693" t="s">
        <v>5564</v>
      </c>
      <c r="C693" t="s">
        <v>5917</v>
      </c>
      <c r="D693">
        <v>1443</v>
      </c>
      <c r="E693"/>
      <c r="F693" t="s">
        <v>930</v>
      </c>
      <c r="G693" s="2" t="s">
        <v>286</v>
      </c>
      <c r="H693" s="2" t="s">
        <v>5616</v>
      </c>
      <c r="I693" s="4" t="s">
        <v>5617</v>
      </c>
      <c r="J693" s="4" t="s">
        <v>5618</v>
      </c>
      <c r="K693" s="4" t="s">
        <v>5599</v>
      </c>
      <c r="L693" s="4" t="s">
        <v>5630</v>
      </c>
      <c r="M693" s="4" t="s">
        <v>805</v>
      </c>
      <c r="N693" s="76" t="s">
        <v>5663</v>
      </c>
      <c r="O693" s="4"/>
      <c r="P693" t="s">
        <v>5664</v>
      </c>
      <c r="Q693" t="s">
        <v>801</v>
      </c>
      <c r="R693" s="4"/>
    </row>
    <row r="694" spans="1:18" x14ac:dyDescent="0.25">
      <c r="A694"/>
      <c r="B694" t="s">
        <v>5564</v>
      </c>
      <c r="C694" t="s">
        <v>5933</v>
      </c>
      <c r="D694">
        <v>1461</v>
      </c>
      <c r="E694"/>
      <c r="F694" t="s">
        <v>1072</v>
      </c>
      <c r="G694" s="2" t="s">
        <v>286</v>
      </c>
      <c r="H694" s="2" t="s">
        <v>5616</v>
      </c>
      <c r="I694" s="4" t="s">
        <v>5617</v>
      </c>
      <c r="J694" s="4" t="s">
        <v>5618</v>
      </c>
      <c r="K694" s="4" t="s">
        <v>5599</v>
      </c>
      <c r="L694" s="4" t="s">
        <v>5630</v>
      </c>
      <c r="M694" s="4" t="s">
        <v>805</v>
      </c>
      <c r="N694" s="76" t="s">
        <v>5712</v>
      </c>
      <c r="O694" s="4"/>
      <c r="P694" t="s">
        <v>5713</v>
      </c>
      <c r="Q694" t="s">
        <v>801</v>
      </c>
      <c r="R694" s="4"/>
    </row>
    <row r="695" spans="1:18" x14ac:dyDescent="0.25">
      <c r="A695"/>
      <c r="B695" t="s">
        <v>5564</v>
      </c>
      <c r="C695" t="s">
        <v>6030</v>
      </c>
      <c r="D695">
        <v>1728</v>
      </c>
      <c r="E695"/>
      <c r="F695" t="s">
        <v>1559</v>
      </c>
      <c r="G695" s="2" t="s">
        <v>286</v>
      </c>
      <c r="H695" s="2" t="s">
        <v>5616</v>
      </c>
      <c r="I695" s="4" t="s">
        <v>5617</v>
      </c>
      <c r="J695" s="4" t="s">
        <v>5618</v>
      </c>
      <c r="K695" s="4" t="s">
        <v>5599</v>
      </c>
      <c r="L695" s="4" t="s">
        <v>5630</v>
      </c>
      <c r="M695" s="4" t="s">
        <v>814</v>
      </c>
      <c r="N695" s="76" t="s">
        <v>5637</v>
      </c>
      <c r="O695" s="4"/>
      <c r="P695" t="s">
        <v>5638</v>
      </c>
      <c r="Q695" t="s">
        <v>801</v>
      </c>
      <c r="R695" s="4"/>
    </row>
    <row r="696" spans="1:18" x14ac:dyDescent="0.25">
      <c r="A696"/>
      <c r="B696" t="s">
        <v>5564</v>
      </c>
      <c r="C696" t="s">
        <v>6039</v>
      </c>
      <c r="D696">
        <v>1737</v>
      </c>
      <c r="E696"/>
      <c r="F696" t="s">
        <v>930</v>
      </c>
      <c r="G696" s="2" t="s">
        <v>286</v>
      </c>
      <c r="H696" s="2" t="s">
        <v>5616</v>
      </c>
      <c r="I696" s="4" t="s">
        <v>5617</v>
      </c>
      <c r="J696" s="4" t="s">
        <v>5618</v>
      </c>
      <c r="K696" s="4" t="s">
        <v>5599</v>
      </c>
      <c r="L696" s="4" t="s">
        <v>5630</v>
      </c>
      <c r="M696" s="4" t="s">
        <v>814</v>
      </c>
      <c r="N696" s="76" t="s">
        <v>5663</v>
      </c>
      <c r="O696" s="4"/>
      <c r="P696" s="4" t="s">
        <v>5664</v>
      </c>
      <c r="Q696" t="s">
        <v>801</v>
      </c>
      <c r="R696" s="4"/>
    </row>
    <row r="697" spans="1:18" x14ac:dyDescent="0.25">
      <c r="A697"/>
      <c r="B697" t="s">
        <v>5564</v>
      </c>
      <c r="C697" t="s">
        <v>6056</v>
      </c>
      <c r="D697">
        <v>1755</v>
      </c>
      <c r="E697"/>
      <c r="F697" t="s">
        <v>1072</v>
      </c>
      <c r="G697" s="2" t="s">
        <v>286</v>
      </c>
      <c r="H697" s="2" t="s">
        <v>5616</v>
      </c>
      <c r="I697" s="4" t="s">
        <v>5617</v>
      </c>
      <c r="J697" s="4" t="s">
        <v>5618</v>
      </c>
      <c r="K697" s="4" t="s">
        <v>5599</v>
      </c>
      <c r="L697" s="4" t="s">
        <v>5630</v>
      </c>
      <c r="M697" s="4" t="s">
        <v>814</v>
      </c>
      <c r="N697" s="76" t="s">
        <v>5712</v>
      </c>
      <c r="O697" s="4"/>
      <c r="P697" s="4" t="s">
        <v>5713</v>
      </c>
      <c r="Q697" t="s">
        <v>801</v>
      </c>
      <c r="R697" s="4"/>
    </row>
    <row r="698" spans="1:18" x14ac:dyDescent="0.25">
      <c r="A698"/>
      <c r="B698" t="s">
        <v>5564</v>
      </c>
      <c r="C698" t="s">
        <v>6284</v>
      </c>
      <c r="D698">
        <v>428</v>
      </c>
      <c r="E698"/>
      <c r="F698" t="s">
        <v>1559</v>
      </c>
      <c r="G698" s="2" t="s">
        <v>286</v>
      </c>
      <c r="H698" s="2" t="s">
        <v>5616</v>
      </c>
      <c r="I698" s="4" t="s">
        <v>5617</v>
      </c>
      <c r="J698" s="4" t="s">
        <v>5618</v>
      </c>
      <c r="K698" s="4" t="s">
        <v>5599</v>
      </c>
      <c r="L698" s="4" t="s">
        <v>5630</v>
      </c>
      <c r="M698" s="4" t="s">
        <v>778</v>
      </c>
      <c r="N698" s="76" t="s">
        <v>5637</v>
      </c>
      <c r="O698" s="4"/>
      <c r="P698" s="4" t="s">
        <v>5638</v>
      </c>
      <c r="Q698" t="s">
        <v>801</v>
      </c>
      <c r="R698" s="4"/>
    </row>
    <row r="699" spans="1:18" x14ac:dyDescent="0.25">
      <c r="A699"/>
      <c r="B699" t="s">
        <v>5564</v>
      </c>
      <c r="C699" t="s">
        <v>6295</v>
      </c>
      <c r="D699">
        <v>437</v>
      </c>
      <c r="E699"/>
      <c r="F699" t="s">
        <v>930</v>
      </c>
      <c r="G699" s="2" t="s">
        <v>286</v>
      </c>
      <c r="H699" s="2" t="s">
        <v>5616</v>
      </c>
      <c r="I699" s="4" t="s">
        <v>5617</v>
      </c>
      <c r="J699" s="4" t="s">
        <v>5618</v>
      </c>
      <c r="K699" s="4" t="s">
        <v>5599</v>
      </c>
      <c r="L699" s="4" t="s">
        <v>5630</v>
      </c>
      <c r="M699" s="4" t="s">
        <v>778</v>
      </c>
      <c r="N699" s="76" t="s">
        <v>5663</v>
      </c>
      <c r="O699" s="4"/>
      <c r="P699" t="s">
        <v>5664</v>
      </c>
      <c r="Q699" t="s">
        <v>801</v>
      </c>
      <c r="R699" s="4"/>
    </row>
    <row r="700" spans="1:18" x14ac:dyDescent="0.25">
      <c r="A700"/>
      <c r="B700" t="s">
        <v>5564</v>
      </c>
      <c r="C700" t="s">
        <v>6311</v>
      </c>
      <c r="D700">
        <v>455</v>
      </c>
      <c r="E700"/>
      <c r="F700" t="s">
        <v>1072</v>
      </c>
      <c r="G700" s="2" t="s">
        <v>286</v>
      </c>
      <c r="H700" s="2" t="s">
        <v>5616</v>
      </c>
      <c r="I700" s="4" t="s">
        <v>5617</v>
      </c>
      <c r="J700" s="4" t="s">
        <v>5618</v>
      </c>
      <c r="K700" s="4" t="s">
        <v>5599</v>
      </c>
      <c r="L700" s="4" t="s">
        <v>5630</v>
      </c>
      <c r="M700" s="4" t="s">
        <v>778</v>
      </c>
      <c r="N700" s="76" t="s">
        <v>5712</v>
      </c>
      <c r="O700" s="4"/>
      <c r="P700" t="s">
        <v>5713</v>
      </c>
      <c r="Q700" t="s">
        <v>801</v>
      </c>
      <c r="R700" s="4"/>
    </row>
    <row r="701" spans="1:18" x14ac:dyDescent="0.25">
      <c r="A701"/>
      <c r="B701" t="s">
        <v>5564</v>
      </c>
      <c r="C701" t="s">
        <v>6347</v>
      </c>
      <c r="D701">
        <v>552</v>
      </c>
      <c r="E701"/>
      <c r="F701" t="s">
        <v>1559</v>
      </c>
      <c r="G701" s="2" t="s">
        <v>286</v>
      </c>
      <c r="H701" s="2" t="s">
        <v>5616</v>
      </c>
      <c r="I701" s="4" t="s">
        <v>5617</v>
      </c>
      <c r="J701" s="4" t="s">
        <v>5618</v>
      </c>
      <c r="K701" s="4" t="s">
        <v>5599</v>
      </c>
      <c r="L701" s="4" t="s">
        <v>5630</v>
      </c>
      <c r="M701" s="4" t="s">
        <v>808</v>
      </c>
      <c r="N701" s="76" t="s">
        <v>799</v>
      </c>
      <c r="O701" s="4"/>
      <c r="P701" t="s">
        <v>5638</v>
      </c>
      <c r="Q701" t="s">
        <v>801</v>
      </c>
      <c r="R701" s="4"/>
    </row>
    <row r="702" spans="1:18" x14ac:dyDescent="0.25">
      <c r="A702"/>
      <c r="B702" t="s">
        <v>5564</v>
      </c>
      <c r="C702" t="s">
        <v>6356</v>
      </c>
      <c r="D702">
        <v>561</v>
      </c>
      <c r="E702"/>
      <c r="F702" t="s">
        <v>930</v>
      </c>
      <c r="G702" s="2" t="s">
        <v>286</v>
      </c>
      <c r="H702" s="2" t="s">
        <v>5616</v>
      </c>
      <c r="I702" s="4" t="s">
        <v>5617</v>
      </c>
      <c r="J702" s="4" t="s">
        <v>5618</v>
      </c>
      <c r="K702" s="4" t="s">
        <v>5599</v>
      </c>
      <c r="L702" s="4" t="s">
        <v>5630</v>
      </c>
      <c r="M702" s="4" t="s">
        <v>808</v>
      </c>
      <c r="N702" s="76" t="s">
        <v>799</v>
      </c>
      <c r="O702" s="4"/>
      <c r="P702" t="s">
        <v>5664</v>
      </c>
      <c r="Q702" t="s">
        <v>801</v>
      </c>
      <c r="R702" s="4"/>
    </row>
    <row r="703" spans="1:18" x14ac:dyDescent="0.25">
      <c r="A703"/>
      <c r="B703" t="s">
        <v>5564</v>
      </c>
      <c r="C703" t="s">
        <v>6372</v>
      </c>
      <c r="D703">
        <v>579</v>
      </c>
      <c r="E703"/>
      <c r="F703" t="s">
        <v>1072</v>
      </c>
      <c r="G703" s="2" t="s">
        <v>286</v>
      </c>
      <c r="H703" s="2" t="s">
        <v>5616</v>
      </c>
      <c r="I703" s="4" t="s">
        <v>5617</v>
      </c>
      <c r="J703" s="4" t="s">
        <v>5618</v>
      </c>
      <c r="K703" s="4" t="s">
        <v>5599</v>
      </c>
      <c r="L703" s="4" t="s">
        <v>5630</v>
      </c>
      <c r="M703" s="4" t="s">
        <v>808</v>
      </c>
      <c r="N703" s="76" t="s">
        <v>799</v>
      </c>
      <c r="O703" s="4"/>
      <c r="P703" t="s">
        <v>5713</v>
      </c>
      <c r="Q703" t="s">
        <v>801</v>
      </c>
      <c r="R703" s="4"/>
    </row>
    <row r="704" spans="1:18" x14ac:dyDescent="0.25">
      <c r="A704"/>
      <c r="B704" t="s">
        <v>5564</v>
      </c>
      <c r="C704" t="s">
        <v>6470</v>
      </c>
      <c r="D704">
        <v>846</v>
      </c>
      <c r="E704"/>
      <c r="F704" t="s">
        <v>1559</v>
      </c>
      <c r="G704" s="2" t="s">
        <v>286</v>
      </c>
      <c r="H704" s="2" t="s">
        <v>5616</v>
      </c>
      <c r="I704" s="4" t="s">
        <v>5617</v>
      </c>
      <c r="J704" s="4" t="s">
        <v>5618</v>
      </c>
      <c r="K704" s="4" t="s">
        <v>5599</v>
      </c>
      <c r="L704" s="4" t="s">
        <v>5630</v>
      </c>
      <c r="M704" s="4" t="s">
        <v>811</v>
      </c>
      <c r="N704" s="76" t="s">
        <v>799</v>
      </c>
      <c r="O704" s="4"/>
      <c r="P704" t="s">
        <v>5638</v>
      </c>
      <c r="Q704" t="s">
        <v>801</v>
      </c>
      <c r="R704" s="4"/>
    </row>
    <row r="705" spans="1:40" x14ac:dyDescent="0.25">
      <c r="A705"/>
      <c r="B705" t="s">
        <v>5564</v>
      </c>
      <c r="C705" t="s">
        <v>6480</v>
      </c>
      <c r="D705">
        <v>855</v>
      </c>
      <c r="E705"/>
      <c r="F705" t="s">
        <v>930</v>
      </c>
      <c r="G705" t="s">
        <v>286</v>
      </c>
      <c r="H705" t="s">
        <v>5616</v>
      </c>
      <c r="I705" t="s">
        <v>5617</v>
      </c>
      <c r="J705" t="s">
        <v>5618</v>
      </c>
      <c r="K705" t="s">
        <v>5599</v>
      </c>
      <c r="L705" t="s">
        <v>5630</v>
      </c>
      <c r="M705" t="s">
        <v>811</v>
      </c>
      <c r="N705" t="s">
        <v>799</v>
      </c>
      <c r="O705"/>
      <c r="P705" t="s">
        <v>5664</v>
      </c>
      <c r="Q705" t="s">
        <v>801</v>
      </c>
    </row>
    <row r="706" spans="1:40" x14ac:dyDescent="0.25">
      <c r="A706"/>
      <c r="B706" t="s">
        <v>5564</v>
      </c>
      <c r="C706" t="s">
        <v>6496</v>
      </c>
      <c r="D706">
        <v>873</v>
      </c>
      <c r="E706"/>
      <c r="F706" t="s">
        <v>1072</v>
      </c>
      <c r="G706" t="s">
        <v>286</v>
      </c>
      <c r="H706" t="s">
        <v>5616</v>
      </c>
      <c r="I706" t="s">
        <v>5617</v>
      </c>
      <c r="J706" t="s">
        <v>5618</v>
      </c>
      <c r="K706" t="s">
        <v>5599</v>
      </c>
      <c r="L706" t="s">
        <v>5630</v>
      </c>
      <c r="M706" t="s">
        <v>811</v>
      </c>
      <c r="N706" t="s">
        <v>799</v>
      </c>
      <c r="O706"/>
      <c r="P706" t="s">
        <v>5713</v>
      </c>
      <c r="Q706" t="s">
        <v>801</v>
      </c>
    </row>
    <row r="708" spans="1:40" x14ac:dyDescent="0.25">
      <c r="A708" s="131"/>
      <c r="B708" s="131"/>
      <c r="C708" s="131" t="s">
        <v>6640</v>
      </c>
      <c r="D708" s="131"/>
      <c r="E708" s="131"/>
      <c r="F708" s="131"/>
      <c r="G708" s="131"/>
      <c r="H708" s="131"/>
      <c r="I708" s="131"/>
      <c r="J708" s="131"/>
      <c r="K708" s="131"/>
      <c r="L708" s="131"/>
      <c r="M708" s="131"/>
      <c r="N708" s="131"/>
      <c r="O708" s="131"/>
      <c r="P708" s="131"/>
      <c r="Q708" s="131"/>
      <c r="R708" s="131"/>
      <c r="S708" s="131"/>
      <c r="T708" s="131"/>
      <c r="U708" s="131"/>
      <c r="V708" s="131"/>
      <c r="W708" s="131"/>
      <c r="X708" s="131"/>
      <c r="Y708" s="131"/>
      <c r="Z708" s="131"/>
      <c r="AA708" s="131"/>
      <c r="AB708" s="131"/>
      <c r="AC708" s="131"/>
      <c r="AD708" s="131"/>
      <c r="AE708" s="131"/>
      <c r="AF708" s="131"/>
      <c r="AG708" s="131"/>
      <c r="AH708" s="131"/>
      <c r="AI708" s="131"/>
      <c r="AJ708" s="131"/>
      <c r="AK708" s="131"/>
      <c r="AL708" s="131"/>
      <c r="AM708" s="131"/>
      <c r="AN708" s="131"/>
    </row>
    <row r="709" spans="1:40" x14ac:dyDescent="0.25">
      <c r="B709" t="s">
        <v>5564</v>
      </c>
      <c r="C709" t="s">
        <v>5624</v>
      </c>
      <c r="D709">
        <v>1135</v>
      </c>
      <c r="F709" t="s">
        <v>5625</v>
      </c>
      <c r="G709" t="s">
        <v>255</v>
      </c>
      <c r="H709" t="s">
        <v>5616</v>
      </c>
      <c r="I709" t="s">
        <v>5617</v>
      </c>
      <c r="J709" t="s">
        <v>5618</v>
      </c>
      <c r="K709" t="s">
        <v>5591</v>
      </c>
      <c r="L709" t="s">
        <v>5591</v>
      </c>
      <c r="M709" t="s">
        <v>798</v>
      </c>
      <c r="N709" t="s">
        <v>799</v>
      </c>
      <c r="P709" t="s">
        <v>5626</v>
      </c>
      <c r="Q709" t="s">
        <v>801</v>
      </c>
    </row>
    <row r="710" spans="1:40" x14ac:dyDescent="0.25">
      <c r="B710" t="s">
        <v>5564</v>
      </c>
      <c r="C710" t="s">
        <v>5904</v>
      </c>
      <c r="D710">
        <v>1429</v>
      </c>
      <c r="F710" t="s">
        <v>5625</v>
      </c>
      <c r="G710" t="s">
        <v>255</v>
      </c>
      <c r="H710" t="s">
        <v>5616</v>
      </c>
      <c r="I710" t="s">
        <v>5617</v>
      </c>
      <c r="J710" t="s">
        <v>5618</v>
      </c>
      <c r="K710" t="s">
        <v>5591</v>
      </c>
      <c r="L710" t="s">
        <v>5591</v>
      </c>
      <c r="M710" t="s">
        <v>805</v>
      </c>
      <c r="N710" t="s">
        <v>799</v>
      </c>
      <c r="P710" t="s">
        <v>5626</v>
      </c>
      <c r="Q710" t="s">
        <v>801</v>
      </c>
    </row>
    <row r="711" spans="1:40" x14ac:dyDescent="0.25">
      <c r="B711" t="s">
        <v>5564</v>
      </c>
      <c r="C711" t="s">
        <v>6026</v>
      </c>
      <c r="D711">
        <v>1723</v>
      </c>
      <c r="F711" t="s">
        <v>5625</v>
      </c>
      <c r="G711" t="s">
        <v>255</v>
      </c>
      <c r="H711" t="s">
        <v>5616</v>
      </c>
      <c r="I711" t="s">
        <v>5617</v>
      </c>
      <c r="J711" t="s">
        <v>5618</v>
      </c>
      <c r="K711" t="s">
        <v>5591</v>
      </c>
      <c r="L711" t="s">
        <v>5591</v>
      </c>
      <c r="M711" t="s">
        <v>814</v>
      </c>
      <c r="N711" t="s">
        <v>799</v>
      </c>
      <c r="P711" t="s">
        <v>5626</v>
      </c>
      <c r="Q711" t="s">
        <v>801</v>
      </c>
    </row>
    <row r="712" spans="1:40" x14ac:dyDescent="0.25">
      <c r="B712" t="s">
        <v>5564</v>
      </c>
      <c r="C712" t="s">
        <v>6279</v>
      </c>
      <c r="D712">
        <v>423</v>
      </c>
      <c r="F712" t="s">
        <v>5625</v>
      </c>
      <c r="G712" t="s">
        <v>255</v>
      </c>
      <c r="H712" t="s">
        <v>5616</v>
      </c>
      <c r="I712" t="s">
        <v>5617</v>
      </c>
      <c r="J712" t="s">
        <v>5618</v>
      </c>
      <c r="K712" t="s">
        <v>5591</v>
      </c>
      <c r="L712" t="s">
        <v>5591</v>
      </c>
      <c r="M712" t="s">
        <v>778</v>
      </c>
      <c r="N712" t="s">
        <v>6280</v>
      </c>
      <c r="P712" t="s">
        <v>5626</v>
      </c>
      <c r="Q712" t="s">
        <v>782</v>
      </c>
    </row>
    <row r="713" spans="1:40" x14ac:dyDescent="0.25">
      <c r="B713" t="s">
        <v>5564</v>
      </c>
      <c r="C713" t="s">
        <v>6341</v>
      </c>
      <c r="D713">
        <v>547</v>
      </c>
      <c r="F713" t="s">
        <v>5625</v>
      </c>
      <c r="G713" t="s">
        <v>255</v>
      </c>
      <c r="H713" t="s">
        <v>5616</v>
      </c>
      <c r="I713" t="s">
        <v>5617</v>
      </c>
      <c r="J713" t="s">
        <v>5618</v>
      </c>
      <c r="K713" t="s">
        <v>5591</v>
      </c>
      <c r="L713" t="s">
        <v>5591</v>
      </c>
      <c r="M713" t="s">
        <v>808</v>
      </c>
      <c r="N713" t="s">
        <v>799</v>
      </c>
      <c r="P713" t="s">
        <v>5626</v>
      </c>
      <c r="Q713" t="s">
        <v>801</v>
      </c>
    </row>
    <row r="714" spans="1:40" x14ac:dyDescent="0.25">
      <c r="B714" t="s">
        <v>5564</v>
      </c>
      <c r="C714" t="s">
        <v>6466</v>
      </c>
      <c r="D714">
        <v>841</v>
      </c>
      <c r="F714" t="s">
        <v>5625</v>
      </c>
      <c r="G714" s="2" t="s">
        <v>255</v>
      </c>
      <c r="H714" s="2" t="s">
        <v>5616</v>
      </c>
      <c r="I714" s="4" t="s">
        <v>5617</v>
      </c>
      <c r="J714" s="4" t="s">
        <v>5618</v>
      </c>
      <c r="K714" s="4" t="s">
        <v>5591</v>
      </c>
      <c r="L714" s="4" t="s">
        <v>5591</v>
      </c>
      <c r="M714" s="4" t="s">
        <v>811</v>
      </c>
      <c r="N714" s="76" t="s">
        <v>799</v>
      </c>
      <c r="O714" s="4"/>
      <c r="P714" t="s">
        <v>5626</v>
      </c>
      <c r="Q714" t="s">
        <v>801</v>
      </c>
      <c r="R714" s="4"/>
    </row>
    <row r="716" spans="1:40" x14ac:dyDescent="0.25">
      <c r="A716" s="122"/>
      <c r="B716" s="122"/>
      <c r="C716" s="122" t="s">
        <v>6575</v>
      </c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  <c r="AB716" s="122"/>
      <c r="AC716" s="122"/>
      <c r="AD716" s="122"/>
      <c r="AE716" s="122"/>
      <c r="AF716" s="122"/>
      <c r="AG716" s="122"/>
      <c r="AH716" s="122"/>
      <c r="AI716" s="122"/>
      <c r="AJ716" s="122"/>
      <c r="AK716" s="122"/>
      <c r="AL716" s="122"/>
      <c r="AM716" s="122"/>
      <c r="AN716" s="122"/>
    </row>
    <row r="717" spans="1:40" x14ac:dyDescent="0.25">
      <c r="B717" t="s">
        <v>5564</v>
      </c>
      <c r="C717" t="s">
        <v>6576</v>
      </c>
      <c r="D717">
        <v>1133</v>
      </c>
      <c r="F717" t="s">
        <v>771</v>
      </c>
      <c r="G717" t="s">
        <v>259</v>
      </c>
      <c r="H717" t="s">
        <v>5616</v>
      </c>
      <c r="I717" t="s">
        <v>5617</v>
      </c>
      <c r="J717" t="s">
        <v>5618</v>
      </c>
      <c r="K717" t="s">
        <v>5599</v>
      </c>
      <c r="L717" t="s">
        <v>5630</v>
      </c>
      <c r="M717" t="s">
        <v>798</v>
      </c>
      <c r="N717" t="s">
        <v>6577</v>
      </c>
      <c r="P717" t="s">
        <v>6578</v>
      </c>
      <c r="Q717" t="s">
        <v>801</v>
      </c>
    </row>
    <row r="718" spans="1:40" x14ac:dyDescent="0.25">
      <c r="B718" t="s">
        <v>5564</v>
      </c>
      <c r="C718" t="s">
        <v>6579</v>
      </c>
      <c r="D718">
        <v>1136</v>
      </c>
      <c r="F718" t="s">
        <v>828</v>
      </c>
      <c r="G718" t="s">
        <v>259</v>
      </c>
      <c r="H718" t="s">
        <v>5616</v>
      </c>
      <c r="I718" t="s">
        <v>5617</v>
      </c>
      <c r="J718" t="s">
        <v>5618</v>
      </c>
      <c r="K718" t="s">
        <v>5599</v>
      </c>
      <c r="L718" t="s">
        <v>5630</v>
      </c>
      <c r="M718" t="s">
        <v>798</v>
      </c>
      <c r="N718" t="s">
        <v>6580</v>
      </c>
      <c r="P718" t="s">
        <v>6581</v>
      </c>
      <c r="Q718" t="s">
        <v>801</v>
      </c>
    </row>
    <row r="719" spans="1:40" x14ac:dyDescent="0.25">
      <c r="B719" t="s">
        <v>5564</v>
      </c>
      <c r="C719" t="s">
        <v>6582</v>
      </c>
      <c r="D719">
        <v>1152</v>
      </c>
      <c r="F719" t="s">
        <v>965</v>
      </c>
      <c r="G719" t="s">
        <v>259</v>
      </c>
      <c r="H719" t="s">
        <v>5616</v>
      </c>
      <c r="I719" t="s">
        <v>5617</v>
      </c>
      <c r="J719" t="s">
        <v>5618</v>
      </c>
      <c r="K719" t="s">
        <v>5599</v>
      </c>
      <c r="L719" t="s">
        <v>5630</v>
      </c>
      <c r="M719" t="s">
        <v>798</v>
      </c>
      <c r="N719" t="s">
        <v>6583</v>
      </c>
      <c r="P719" t="s">
        <v>6584</v>
      </c>
      <c r="Q719" t="s">
        <v>801</v>
      </c>
    </row>
    <row r="720" spans="1:40" x14ac:dyDescent="0.25">
      <c r="B720" t="s">
        <v>5564</v>
      </c>
      <c r="C720" t="s">
        <v>6585</v>
      </c>
      <c r="D720">
        <v>1159</v>
      </c>
      <c r="F720" t="s">
        <v>1021</v>
      </c>
      <c r="G720" t="s">
        <v>259</v>
      </c>
      <c r="H720" t="s">
        <v>5616</v>
      </c>
      <c r="I720" t="s">
        <v>5617</v>
      </c>
      <c r="J720" t="s">
        <v>5618</v>
      </c>
      <c r="K720" t="s">
        <v>5599</v>
      </c>
      <c r="L720" t="s">
        <v>5630</v>
      </c>
      <c r="M720" t="s">
        <v>798</v>
      </c>
      <c r="N720" t="s">
        <v>6586</v>
      </c>
      <c r="P720" t="s">
        <v>6587</v>
      </c>
      <c r="Q720" t="s">
        <v>801</v>
      </c>
    </row>
    <row r="721" spans="2:17" x14ac:dyDescent="0.25">
      <c r="B721" t="s">
        <v>5564</v>
      </c>
      <c r="C721" t="s">
        <v>6588</v>
      </c>
      <c r="D721">
        <v>1176</v>
      </c>
      <c r="F721" t="s">
        <v>1151</v>
      </c>
      <c r="G721" t="s">
        <v>321</v>
      </c>
      <c r="H721" t="s">
        <v>5616</v>
      </c>
      <c r="I721" t="s">
        <v>5617</v>
      </c>
      <c r="J721" t="s">
        <v>5618</v>
      </c>
      <c r="K721" t="s">
        <v>5599</v>
      </c>
      <c r="L721" t="s">
        <v>5630</v>
      </c>
      <c r="M721" t="s">
        <v>798</v>
      </c>
      <c r="N721" t="s">
        <v>6589</v>
      </c>
      <c r="P721" t="s">
        <v>6590</v>
      </c>
      <c r="Q721" t="s">
        <v>801</v>
      </c>
    </row>
    <row r="722" spans="2:17" x14ac:dyDescent="0.25">
      <c r="B722" t="s">
        <v>5564</v>
      </c>
      <c r="C722" t="s">
        <v>6591</v>
      </c>
      <c r="D722">
        <v>1181</v>
      </c>
      <c r="F722" t="s">
        <v>1210</v>
      </c>
      <c r="G722" t="s">
        <v>398</v>
      </c>
      <c r="H722" t="s">
        <v>5616</v>
      </c>
      <c r="I722" t="s">
        <v>5617</v>
      </c>
      <c r="J722" t="s">
        <v>5618</v>
      </c>
      <c r="K722" t="s">
        <v>5582</v>
      </c>
      <c r="L722" t="s">
        <v>5630</v>
      </c>
      <c r="M722" t="s">
        <v>798</v>
      </c>
      <c r="N722" t="s">
        <v>6592</v>
      </c>
      <c r="P722" t="s">
        <v>6593</v>
      </c>
      <c r="Q722" t="s">
        <v>801</v>
      </c>
    </row>
    <row r="723" spans="2:17" x14ac:dyDescent="0.25">
      <c r="B723" t="s">
        <v>5564</v>
      </c>
      <c r="C723" t="s">
        <v>6594</v>
      </c>
      <c r="D723">
        <v>1184</v>
      </c>
      <c r="F723" t="s">
        <v>1268</v>
      </c>
      <c r="G723" t="s">
        <v>398</v>
      </c>
      <c r="H723" t="s">
        <v>5616</v>
      </c>
      <c r="I723" t="s">
        <v>5617</v>
      </c>
      <c r="J723" t="s">
        <v>5618</v>
      </c>
      <c r="K723" t="s">
        <v>5582</v>
      </c>
      <c r="L723" t="s">
        <v>5630</v>
      </c>
      <c r="M723" t="s">
        <v>798</v>
      </c>
      <c r="N723" t="s">
        <v>6595</v>
      </c>
      <c r="P723" t="s">
        <v>6596</v>
      </c>
      <c r="Q723" t="s">
        <v>801</v>
      </c>
    </row>
    <row r="724" spans="2:17" x14ac:dyDescent="0.25">
      <c r="B724" t="s">
        <v>5564</v>
      </c>
      <c r="C724" t="s">
        <v>6597</v>
      </c>
      <c r="D724">
        <v>1189</v>
      </c>
      <c r="F724" t="s">
        <v>5594</v>
      </c>
      <c r="G724" t="s">
        <v>255</v>
      </c>
      <c r="H724" t="s">
        <v>5616</v>
      </c>
      <c r="I724" t="s">
        <v>5617</v>
      </c>
      <c r="J724" t="s">
        <v>5618</v>
      </c>
      <c r="K724" t="s">
        <v>5591</v>
      </c>
      <c r="L724" t="s">
        <v>5591</v>
      </c>
      <c r="M724" t="s">
        <v>798</v>
      </c>
      <c r="N724" t="s">
        <v>6598</v>
      </c>
      <c r="P724" t="s">
        <v>6599</v>
      </c>
      <c r="Q724" t="s">
        <v>801</v>
      </c>
    </row>
    <row r="725" spans="2:17" x14ac:dyDescent="0.25">
      <c r="B725" t="s">
        <v>5564</v>
      </c>
      <c r="C725" t="s">
        <v>6600</v>
      </c>
      <c r="D725">
        <v>1427</v>
      </c>
      <c r="F725" t="s">
        <v>771</v>
      </c>
      <c r="G725" t="s">
        <v>259</v>
      </c>
      <c r="H725" t="s">
        <v>5616</v>
      </c>
      <c r="I725" t="s">
        <v>5617</v>
      </c>
      <c r="J725" t="s">
        <v>5618</v>
      </c>
      <c r="K725" t="s">
        <v>5599</v>
      </c>
      <c r="L725" t="s">
        <v>5630</v>
      </c>
      <c r="M725" t="s">
        <v>805</v>
      </c>
      <c r="N725" t="s">
        <v>6577</v>
      </c>
      <c r="P725" t="s">
        <v>6578</v>
      </c>
      <c r="Q725" t="s">
        <v>801</v>
      </c>
    </row>
    <row r="726" spans="2:17" x14ac:dyDescent="0.25">
      <c r="B726" t="s">
        <v>5564</v>
      </c>
      <c r="C726" t="s">
        <v>6601</v>
      </c>
      <c r="D726">
        <v>1430</v>
      </c>
      <c r="F726" t="s">
        <v>828</v>
      </c>
      <c r="G726" t="s">
        <v>259</v>
      </c>
      <c r="H726" t="s">
        <v>5616</v>
      </c>
      <c r="I726" t="s">
        <v>5617</v>
      </c>
      <c r="J726" t="s">
        <v>5618</v>
      </c>
      <c r="K726" t="s">
        <v>5599</v>
      </c>
      <c r="L726" t="s">
        <v>5630</v>
      </c>
      <c r="M726" t="s">
        <v>805</v>
      </c>
      <c r="N726" t="s">
        <v>6580</v>
      </c>
      <c r="P726" t="s">
        <v>6581</v>
      </c>
      <c r="Q726" t="s">
        <v>801</v>
      </c>
    </row>
    <row r="727" spans="2:17" x14ac:dyDescent="0.25">
      <c r="B727" t="s">
        <v>5564</v>
      </c>
      <c r="C727" t="s">
        <v>6602</v>
      </c>
      <c r="D727">
        <v>1446</v>
      </c>
      <c r="F727" t="s">
        <v>965</v>
      </c>
      <c r="G727" t="s">
        <v>259</v>
      </c>
      <c r="H727" t="s">
        <v>5616</v>
      </c>
      <c r="I727" t="s">
        <v>5617</v>
      </c>
      <c r="J727" t="s">
        <v>5618</v>
      </c>
      <c r="K727" t="s">
        <v>5599</v>
      </c>
      <c r="L727" t="s">
        <v>5630</v>
      </c>
      <c r="M727" t="s">
        <v>805</v>
      </c>
      <c r="N727" t="s">
        <v>6583</v>
      </c>
      <c r="P727" t="s">
        <v>6584</v>
      </c>
      <c r="Q727" t="s">
        <v>801</v>
      </c>
    </row>
    <row r="728" spans="2:17" x14ac:dyDescent="0.25">
      <c r="B728" t="s">
        <v>5564</v>
      </c>
      <c r="C728" t="s">
        <v>6603</v>
      </c>
      <c r="D728">
        <v>1453</v>
      </c>
      <c r="F728" t="s">
        <v>1021</v>
      </c>
      <c r="G728" t="s">
        <v>259</v>
      </c>
      <c r="H728" t="s">
        <v>5616</v>
      </c>
      <c r="I728" t="s">
        <v>5617</v>
      </c>
      <c r="J728" t="s">
        <v>5618</v>
      </c>
      <c r="K728" t="s">
        <v>5599</v>
      </c>
      <c r="L728" t="s">
        <v>5630</v>
      </c>
      <c r="M728" t="s">
        <v>805</v>
      </c>
      <c r="N728" t="s">
        <v>6586</v>
      </c>
      <c r="P728" t="s">
        <v>6587</v>
      </c>
      <c r="Q728" t="s">
        <v>801</v>
      </c>
    </row>
    <row r="729" spans="2:17" x14ac:dyDescent="0.25">
      <c r="B729" t="s">
        <v>5564</v>
      </c>
      <c r="C729" t="s">
        <v>6604</v>
      </c>
      <c r="D729">
        <v>1470</v>
      </c>
      <c r="F729" t="s">
        <v>1151</v>
      </c>
      <c r="G729" t="s">
        <v>321</v>
      </c>
      <c r="H729" t="s">
        <v>5616</v>
      </c>
      <c r="I729" t="s">
        <v>5617</v>
      </c>
      <c r="J729" t="s">
        <v>5618</v>
      </c>
      <c r="K729" t="s">
        <v>5599</v>
      </c>
      <c r="L729" t="s">
        <v>5630</v>
      </c>
      <c r="M729" t="s">
        <v>805</v>
      </c>
      <c r="N729" t="s">
        <v>6589</v>
      </c>
      <c r="P729" t="s">
        <v>6590</v>
      </c>
      <c r="Q729" t="s">
        <v>801</v>
      </c>
    </row>
    <row r="730" spans="2:17" x14ac:dyDescent="0.25">
      <c r="B730" t="s">
        <v>5564</v>
      </c>
      <c r="C730" t="s">
        <v>6605</v>
      </c>
      <c r="D730">
        <v>1475</v>
      </c>
      <c r="F730" t="s">
        <v>1210</v>
      </c>
      <c r="G730" t="s">
        <v>398</v>
      </c>
      <c r="H730" t="s">
        <v>5616</v>
      </c>
      <c r="I730" t="s">
        <v>5617</v>
      </c>
      <c r="J730" t="s">
        <v>5618</v>
      </c>
      <c r="K730" t="s">
        <v>5582</v>
      </c>
      <c r="L730" t="s">
        <v>5630</v>
      </c>
      <c r="M730" t="s">
        <v>805</v>
      </c>
      <c r="N730" t="s">
        <v>6592</v>
      </c>
      <c r="P730" t="s">
        <v>6593</v>
      </c>
      <c r="Q730" t="s">
        <v>801</v>
      </c>
    </row>
    <row r="731" spans="2:17" x14ac:dyDescent="0.25">
      <c r="B731" t="s">
        <v>5564</v>
      </c>
      <c r="C731" t="s">
        <v>6606</v>
      </c>
      <c r="D731">
        <v>1478</v>
      </c>
      <c r="F731" t="s">
        <v>1268</v>
      </c>
      <c r="G731" t="s">
        <v>398</v>
      </c>
      <c r="H731" t="s">
        <v>5616</v>
      </c>
      <c r="I731" t="s">
        <v>5617</v>
      </c>
      <c r="J731" t="s">
        <v>5618</v>
      </c>
      <c r="K731" t="s">
        <v>5582</v>
      </c>
      <c r="L731" t="s">
        <v>5630</v>
      </c>
      <c r="M731" t="s">
        <v>805</v>
      </c>
      <c r="N731" t="s">
        <v>6595</v>
      </c>
      <c r="P731" t="s">
        <v>6596</v>
      </c>
      <c r="Q731" t="s">
        <v>801</v>
      </c>
    </row>
    <row r="732" spans="2:17" x14ac:dyDescent="0.25">
      <c r="B732" t="s">
        <v>5564</v>
      </c>
      <c r="C732" t="s">
        <v>6607</v>
      </c>
      <c r="D732">
        <v>1483</v>
      </c>
      <c r="F732" t="s">
        <v>5594</v>
      </c>
      <c r="G732" t="s">
        <v>255</v>
      </c>
      <c r="H732" t="s">
        <v>5616</v>
      </c>
      <c r="I732" t="s">
        <v>5617</v>
      </c>
      <c r="J732" t="s">
        <v>5618</v>
      </c>
      <c r="K732" t="s">
        <v>5591</v>
      </c>
      <c r="L732" t="s">
        <v>5591</v>
      </c>
      <c r="M732" t="s">
        <v>805</v>
      </c>
      <c r="N732" t="s">
        <v>6598</v>
      </c>
      <c r="P732" t="s">
        <v>6599</v>
      </c>
      <c r="Q732" t="s">
        <v>801</v>
      </c>
    </row>
    <row r="733" spans="2:17" x14ac:dyDescent="0.25">
      <c r="B733" t="s">
        <v>5564</v>
      </c>
      <c r="C733" t="s">
        <v>6608</v>
      </c>
      <c r="D733">
        <v>1721</v>
      </c>
      <c r="F733" t="s">
        <v>771</v>
      </c>
      <c r="G733" t="s">
        <v>259</v>
      </c>
      <c r="H733" t="s">
        <v>5616</v>
      </c>
      <c r="I733" t="s">
        <v>5617</v>
      </c>
      <c r="J733" t="s">
        <v>5618</v>
      </c>
      <c r="K733" t="s">
        <v>5599</v>
      </c>
      <c r="L733" t="s">
        <v>5630</v>
      </c>
      <c r="M733" t="s">
        <v>814</v>
      </c>
      <c r="N733" t="s">
        <v>6577</v>
      </c>
      <c r="P733" t="s">
        <v>6578</v>
      </c>
      <c r="Q733" t="s">
        <v>801</v>
      </c>
    </row>
    <row r="734" spans="2:17" x14ac:dyDescent="0.25">
      <c r="B734" t="s">
        <v>5564</v>
      </c>
      <c r="C734" t="s">
        <v>6609</v>
      </c>
      <c r="D734">
        <v>1724</v>
      </c>
      <c r="F734" t="s">
        <v>828</v>
      </c>
      <c r="G734" t="s">
        <v>259</v>
      </c>
      <c r="H734" t="s">
        <v>5616</v>
      </c>
      <c r="I734" t="s">
        <v>5617</v>
      </c>
      <c r="J734" t="s">
        <v>5618</v>
      </c>
      <c r="K734" t="s">
        <v>5599</v>
      </c>
      <c r="L734" t="s">
        <v>5630</v>
      </c>
      <c r="M734" t="s">
        <v>814</v>
      </c>
      <c r="N734" t="s">
        <v>6580</v>
      </c>
      <c r="P734" t="s">
        <v>6581</v>
      </c>
      <c r="Q734" t="s">
        <v>801</v>
      </c>
    </row>
    <row r="735" spans="2:17" x14ac:dyDescent="0.25">
      <c r="B735" t="s">
        <v>5564</v>
      </c>
      <c r="C735" t="s">
        <v>6610</v>
      </c>
      <c r="D735">
        <v>1740</v>
      </c>
      <c r="F735" t="s">
        <v>965</v>
      </c>
      <c r="G735" t="s">
        <v>259</v>
      </c>
      <c r="H735" t="s">
        <v>5616</v>
      </c>
      <c r="I735" t="s">
        <v>5617</v>
      </c>
      <c r="J735" t="s">
        <v>5618</v>
      </c>
      <c r="K735" t="s">
        <v>5599</v>
      </c>
      <c r="L735" t="s">
        <v>5630</v>
      </c>
      <c r="M735" t="s">
        <v>814</v>
      </c>
      <c r="N735" t="s">
        <v>6583</v>
      </c>
      <c r="P735" t="s">
        <v>6584</v>
      </c>
      <c r="Q735" t="s">
        <v>801</v>
      </c>
    </row>
    <row r="736" spans="2:17" x14ac:dyDescent="0.25">
      <c r="B736" t="s">
        <v>5564</v>
      </c>
      <c r="C736" t="s">
        <v>6611</v>
      </c>
      <c r="D736">
        <v>1747</v>
      </c>
      <c r="F736" t="s">
        <v>1021</v>
      </c>
      <c r="G736" t="s">
        <v>259</v>
      </c>
      <c r="H736" t="s">
        <v>5616</v>
      </c>
      <c r="I736" t="s">
        <v>5617</v>
      </c>
      <c r="J736" t="s">
        <v>5618</v>
      </c>
      <c r="K736" t="s">
        <v>5599</v>
      </c>
      <c r="L736" t="s">
        <v>5630</v>
      </c>
      <c r="M736" t="s">
        <v>814</v>
      </c>
      <c r="N736" t="s">
        <v>6586</v>
      </c>
      <c r="P736" t="s">
        <v>6587</v>
      </c>
      <c r="Q736" t="s">
        <v>801</v>
      </c>
    </row>
    <row r="737" spans="2:17" x14ac:dyDescent="0.25">
      <c r="B737" t="s">
        <v>5564</v>
      </c>
      <c r="C737" t="s">
        <v>6612</v>
      </c>
      <c r="D737">
        <v>1764</v>
      </c>
      <c r="F737" t="s">
        <v>1151</v>
      </c>
      <c r="G737" t="s">
        <v>321</v>
      </c>
      <c r="H737" t="s">
        <v>5616</v>
      </c>
      <c r="I737" t="s">
        <v>5617</v>
      </c>
      <c r="J737" t="s">
        <v>5618</v>
      </c>
      <c r="K737" t="s">
        <v>5599</v>
      </c>
      <c r="L737" t="s">
        <v>5630</v>
      </c>
      <c r="M737" t="s">
        <v>814</v>
      </c>
      <c r="N737" t="s">
        <v>6589</v>
      </c>
      <c r="P737" t="s">
        <v>6590</v>
      </c>
      <c r="Q737" t="s">
        <v>801</v>
      </c>
    </row>
    <row r="738" spans="2:17" x14ac:dyDescent="0.25">
      <c r="B738" t="s">
        <v>5564</v>
      </c>
      <c r="C738" t="s">
        <v>6613</v>
      </c>
      <c r="D738">
        <v>1769</v>
      </c>
      <c r="F738" t="s">
        <v>1210</v>
      </c>
      <c r="G738" t="s">
        <v>398</v>
      </c>
      <c r="H738" t="s">
        <v>5616</v>
      </c>
      <c r="I738" t="s">
        <v>5617</v>
      </c>
      <c r="J738" t="s">
        <v>5618</v>
      </c>
      <c r="K738" t="s">
        <v>5582</v>
      </c>
      <c r="L738" t="s">
        <v>5630</v>
      </c>
      <c r="M738" t="s">
        <v>814</v>
      </c>
      <c r="N738" t="s">
        <v>6592</v>
      </c>
      <c r="P738" t="s">
        <v>6593</v>
      </c>
      <c r="Q738" t="s">
        <v>801</v>
      </c>
    </row>
    <row r="739" spans="2:17" x14ac:dyDescent="0.25">
      <c r="B739" t="s">
        <v>5564</v>
      </c>
      <c r="C739" t="s">
        <v>6614</v>
      </c>
      <c r="D739">
        <v>1772</v>
      </c>
      <c r="F739" t="s">
        <v>1268</v>
      </c>
      <c r="G739" t="s">
        <v>398</v>
      </c>
      <c r="H739" t="s">
        <v>5616</v>
      </c>
      <c r="I739" t="s">
        <v>5617</v>
      </c>
      <c r="J739" t="s">
        <v>5618</v>
      </c>
      <c r="K739" t="s">
        <v>5582</v>
      </c>
      <c r="L739" t="s">
        <v>5630</v>
      </c>
      <c r="M739" t="s">
        <v>814</v>
      </c>
      <c r="N739" t="s">
        <v>6595</v>
      </c>
      <c r="P739" t="s">
        <v>6596</v>
      </c>
      <c r="Q739" t="s">
        <v>801</v>
      </c>
    </row>
    <row r="740" spans="2:17" x14ac:dyDescent="0.25">
      <c r="B740" t="s">
        <v>5564</v>
      </c>
      <c r="C740" t="s">
        <v>6615</v>
      </c>
      <c r="D740">
        <v>1777</v>
      </c>
      <c r="F740" t="s">
        <v>5594</v>
      </c>
      <c r="G740" t="s">
        <v>255</v>
      </c>
      <c r="H740" t="s">
        <v>5616</v>
      </c>
      <c r="I740" t="s">
        <v>5617</v>
      </c>
      <c r="J740" t="s">
        <v>5618</v>
      </c>
      <c r="K740" t="s">
        <v>5591</v>
      </c>
      <c r="L740" t="s">
        <v>5591</v>
      </c>
      <c r="M740" t="s">
        <v>814</v>
      </c>
      <c r="N740" t="s">
        <v>6598</v>
      </c>
      <c r="P740" t="s">
        <v>6599</v>
      </c>
      <c r="Q740" t="s">
        <v>801</v>
      </c>
    </row>
    <row r="741" spans="2:17" x14ac:dyDescent="0.25">
      <c r="B741" t="s">
        <v>5564</v>
      </c>
      <c r="C741" t="s">
        <v>6616</v>
      </c>
      <c r="D741">
        <v>421</v>
      </c>
      <c r="F741" t="s">
        <v>771</v>
      </c>
      <c r="G741" t="s">
        <v>259</v>
      </c>
      <c r="H741" t="s">
        <v>5616</v>
      </c>
      <c r="I741" t="s">
        <v>5617</v>
      </c>
      <c r="J741" t="s">
        <v>5618</v>
      </c>
      <c r="K741" t="s">
        <v>5599</v>
      </c>
      <c r="L741" t="s">
        <v>5630</v>
      </c>
      <c r="M741" t="s">
        <v>778</v>
      </c>
      <c r="N741" t="s">
        <v>6577</v>
      </c>
      <c r="P741" t="s">
        <v>6578</v>
      </c>
      <c r="Q741" t="s">
        <v>782</v>
      </c>
    </row>
    <row r="742" spans="2:17" x14ac:dyDescent="0.25">
      <c r="B742" t="s">
        <v>5564</v>
      </c>
      <c r="C742" t="s">
        <v>6617</v>
      </c>
      <c r="D742">
        <v>424</v>
      </c>
      <c r="F742" t="s">
        <v>828</v>
      </c>
      <c r="G742" t="s">
        <v>259</v>
      </c>
      <c r="H742" t="s">
        <v>5616</v>
      </c>
      <c r="I742" t="s">
        <v>5617</v>
      </c>
      <c r="J742" t="s">
        <v>5618</v>
      </c>
      <c r="K742" t="s">
        <v>5599</v>
      </c>
      <c r="L742" t="s">
        <v>5630</v>
      </c>
      <c r="M742" t="s">
        <v>778</v>
      </c>
      <c r="N742" t="s">
        <v>6580</v>
      </c>
      <c r="P742" t="s">
        <v>6581</v>
      </c>
      <c r="Q742" t="s">
        <v>801</v>
      </c>
    </row>
    <row r="743" spans="2:17" x14ac:dyDescent="0.25">
      <c r="B743" t="s">
        <v>5564</v>
      </c>
      <c r="C743" t="s">
        <v>6618</v>
      </c>
      <c r="D743">
        <v>440</v>
      </c>
      <c r="F743" t="s">
        <v>965</v>
      </c>
      <c r="G743" t="s">
        <v>259</v>
      </c>
      <c r="H743" t="s">
        <v>5616</v>
      </c>
      <c r="I743" t="s">
        <v>5617</v>
      </c>
      <c r="J743" t="s">
        <v>5618</v>
      </c>
      <c r="K743" t="s">
        <v>5599</v>
      </c>
      <c r="L743" t="s">
        <v>5630</v>
      </c>
      <c r="M743" t="s">
        <v>778</v>
      </c>
      <c r="N743" t="s">
        <v>6583</v>
      </c>
      <c r="P743" t="s">
        <v>6584</v>
      </c>
      <c r="Q743" t="s">
        <v>801</v>
      </c>
    </row>
    <row r="744" spans="2:17" x14ac:dyDescent="0.25">
      <c r="B744" t="s">
        <v>5564</v>
      </c>
      <c r="C744" t="s">
        <v>6619</v>
      </c>
      <c r="D744">
        <v>447</v>
      </c>
      <c r="F744" t="s">
        <v>1021</v>
      </c>
      <c r="G744" t="s">
        <v>259</v>
      </c>
      <c r="H744" t="s">
        <v>5616</v>
      </c>
      <c r="I744" t="s">
        <v>5617</v>
      </c>
      <c r="J744" t="s">
        <v>5618</v>
      </c>
      <c r="K744" t="s">
        <v>5599</v>
      </c>
      <c r="L744" t="s">
        <v>5630</v>
      </c>
      <c r="M744" t="s">
        <v>778</v>
      </c>
      <c r="N744" t="s">
        <v>6586</v>
      </c>
      <c r="P744" t="s">
        <v>6587</v>
      </c>
      <c r="Q744" t="s">
        <v>801</v>
      </c>
    </row>
    <row r="745" spans="2:17" x14ac:dyDescent="0.25">
      <c r="B745" t="s">
        <v>5564</v>
      </c>
      <c r="C745" t="s">
        <v>6620</v>
      </c>
      <c r="D745">
        <v>464</v>
      </c>
      <c r="F745" t="s">
        <v>1151</v>
      </c>
      <c r="G745" t="s">
        <v>321</v>
      </c>
      <c r="H745" t="s">
        <v>5616</v>
      </c>
      <c r="I745" t="s">
        <v>5617</v>
      </c>
      <c r="J745" t="s">
        <v>5618</v>
      </c>
      <c r="K745" t="s">
        <v>5599</v>
      </c>
      <c r="L745" t="s">
        <v>5630</v>
      </c>
      <c r="M745" t="s">
        <v>778</v>
      </c>
      <c r="N745" t="s">
        <v>6589</v>
      </c>
      <c r="P745" t="s">
        <v>6590</v>
      </c>
      <c r="Q745" t="s">
        <v>801</v>
      </c>
    </row>
    <row r="746" spans="2:17" x14ac:dyDescent="0.25">
      <c r="B746" t="s">
        <v>5564</v>
      </c>
      <c r="C746" t="s">
        <v>6621</v>
      </c>
      <c r="D746">
        <v>469</v>
      </c>
      <c r="F746" t="s">
        <v>1210</v>
      </c>
      <c r="G746" t="s">
        <v>398</v>
      </c>
      <c r="H746" t="s">
        <v>5616</v>
      </c>
      <c r="I746" t="s">
        <v>5617</v>
      </c>
      <c r="J746" t="s">
        <v>5618</v>
      </c>
      <c r="K746" t="s">
        <v>5582</v>
      </c>
      <c r="L746" t="s">
        <v>5630</v>
      </c>
      <c r="M746" t="s">
        <v>778</v>
      </c>
      <c r="N746" t="s">
        <v>6592</v>
      </c>
      <c r="P746" t="s">
        <v>6593</v>
      </c>
      <c r="Q746" t="s">
        <v>801</v>
      </c>
    </row>
    <row r="747" spans="2:17" x14ac:dyDescent="0.25">
      <c r="B747" t="s">
        <v>5564</v>
      </c>
      <c r="C747" t="s">
        <v>6622</v>
      </c>
      <c r="D747">
        <v>472</v>
      </c>
      <c r="F747" t="s">
        <v>1268</v>
      </c>
      <c r="G747" t="s">
        <v>398</v>
      </c>
      <c r="H747" t="s">
        <v>5616</v>
      </c>
      <c r="I747" t="s">
        <v>5617</v>
      </c>
      <c r="J747" t="s">
        <v>5618</v>
      </c>
      <c r="K747" t="s">
        <v>5582</v>
      </c>
      <c r="L747" t="s">
        <v>5630</v>
      </c>
      <c r="M747" t="s">
        <v>778</v>
      </c>
      <c r="N747" t="s">
        <v>6595</v>
      </c>
      <c r="P747" t="s">
        <v>6596</v>
      </c>
      <c r="Q747" t="s">
        <v>801</v>
      </c>
    </row>
    <row r="748" spans="2:17" x14ac:dyDescent="0.25">
      <c r="B748" t="s">
        <v>5564</v>
      </c>
      <c r="C748" t="s">
        <v>6623</v>
      </c>
      <c r="D748">
        <v>477</v>
      </c>
      <c r="F748" t="s">
        <v>5594</v>
      </c>
      <c r="G748" t="s">
        <v>255</v>
      </c>
      <c r="H748" t="s">
        <v>5616</v>
      </c>
      <c r="I748" t="s">
        <v>5617</v>
      </c>
      <c r="J748" t="s">
        <v>5618</v>
      </c>
      <c r="K748" t="s">
        <v>5591</v>
      </c>
      <c r="L748" t="s">
        <v>5591</v>
      </c>
      <c r="M748" t="s">
        <v>778</v>
      </c>
      <c r="N748" t="s">
        <v>6598</v>
      </c>
      <c r="P748" t="s">
        <v>6599</v>
      </c>
      <c r="Q748" t="s">
        <v>801</v>
      </c>
    </row>
    <row r="749" spans="2:17" x14ac:dyDescent="0.25">
      <c r="B749" t="s">
        <v>5564</v>
      </c>
      <c r="C749" t="s">
        <v>6624</v>
      </c>
      <c r="D749">
        <v>545</v>
      </c>
      <c r="F749" t="s">
        <v>771</v>
      </c>
      <c r="G749" t="s">
        <v>259</v>
      </c>
      <c r="H749" t="s">
        <v>5616</v>
      </c>
      <c r="I749" t="s">
        <v>5617</v>
      </c>
      <c r="J749" t="s">
        <v>5618</v>
      </c>
      <c r="K749" t="s">
        <v>5599</v>
      </c>
      <c r="L749" t="s">
        <v>5630</v>
      </c>
      <c r="M749" t="s">
        <v>808</v>
      </c>
      <c r="N749" t="s">
        <v>799</v>
      </c>
      <c r="P749" t="s">
        <v>6578</v>
      </c>
      <c r="Q749" t="s">
        <v>801</v>
      </c>
    </row>
    <row r="750" spans="2:17" x14ac:dyDescent="0.25">
      <c r="B750" t="s">
        <v>5564</v>
      </c>
      <c r="C750" t="s">
        <v>6625</v>
      </c>
      <c r="D750">
        <v>548</v>
      </c>
      <c r="F750" t="s">
        <v>828</v>
      </c>
      <c r="G750" t="s">
        <v>259</v>
      </c>
      <c r="H750" t="s">
        <v>5616</v>
      </c>
      <c r="I750" t="s">
        <v>5617</v>
      </c>
      <c r="J750" t="s">
        <v>5618</v>
      </c>
      <c r="K750" t="s">
        <v>5599</v>
      </c>
      <c r="L750" t="s">
        <v>5630</v>
      </c>
      <c r="M750" t="s">
        <v>808</v>
      </c>
      <c r="N750" t="s">
        <v>799</v>
      </c>
      <c r="P750" t="s">
        <v>6581</v>
      </c>
      <c r="Q750" t="s">
        <v>801</v>
      </c>
    </row>
    <row r="751" spans="2:17" x14ac:dyDescent="0.25">
      <c r="B751" t="s">
        <v>5564</v>
      </c>
      <c r="C751" t="s">
        <v>6626</v>
      </c>
      <c r="D751">
        <v>564</v>
      </c>
      <c r="F751" t="s">
        <v>965</v>
      </c>
      <c r="G751" t="s">
        <v>259</v>
      </c>
      <c r="H751" t="s">
        <v>5616</v>
      </c>
      <c r="I751" t="s">
        <v>5617</v>
      </c>
      <c r="J751" t="s">
        <v>5618</v>
      </c>
      <c r="K751" t="s">
        <v>5599</v>
      </c>
      <c r="L751" t="s">
        <v>5630</v>
      </c>
      <c r="M751" t="s">
        <v>808</v>
      </c>
      <c r="N751" t="s">
        <v>799</v>
      </c>
      <c r="P751" t="s">
        <v>6584</v>
      </c>
      <c r="Q751" t="s">
        <v>801</v>
      </c>
    </row>
    <row r="752" spans="2:17" x14ac:dyDescent="0.25">
      <c r="B752" t="s">
        <v>5564</v>
      </c>
      <c r="C752" t="s">
        <v>6627</v>
      </c>
      <c r="D752">
        <v>571</v>
      </c>
      <c r="F752" t="s">
        <v>1021</v>
      </c>
      <c r="G752" t="s">
        <v>259</v>
      </c>
      <c r="H752" t="s">
        <v>5616</v>
      </c>
      <c r="I752" t="s">
        <v>5617</v>
      </c>
      <c r="J752" t="s">
        <v>5618</v>
      </c>
      <c r="K752" t="s">
        <v>5599</v>
      </c>
      <c r="L752" t="s">
        <v>5630</v>
      </c>
      <c r="M752" t="s">
        <v>808</v>
      </c>
      <c r="N752" t="s">
        <v>799</v>
      </c>
      <c r="P752" t="s">
        <v>6587</v>
      </c>
      <c r="Q752" t="s">
        <v>801</v>
      </c>
    </row>
    <row r="753" spans="1:18" x14ac:dyDescent="0.25">
      <c r="B753" t="s">
        <v>5564</v>
      </c>
      <c r="C753" t="s">
        <v>6628</v>
      </c>
      <c r="D753">
        <v>588</v>
      </c>
      <c r="F753" t="s">
        <v>1151</v>
      </c>
      <c r="G753" t="s">
        <v>321</v>
      </c>
      <c r="H753" t="s">
        <v>5616</v>
      </c>
      <c r="I753" t="s">
        <v>5617</v>
      </c>
      <c r="J753" t="s">
        <v>5618</v>
      </c>
      <c r="K753" t="s">
        <v>5599</v>
      </c>
      <c r="L753" t="s">
        <v>5630</v>
      </c>
      <c r="M753" t="s">
        <v>808</v>
      </c>
      <c r="N753" t="s">
        <v>799</v>
      </c>
      <c r="P753" t="s">
        <v>6590</v>
      </c>
      <c r="Q753" t="s">
        <v>801</v>
      </c>
    </row>
    <row r="754" spans="1:18" ht="15" customHeight="1" x14ac:dyDescent="0.25">
      <c r="B754" t="s">
        <v>5564</v>
      </c>
      <c r="C754" t="s">
        <v>6629</v>
      </c>
      <c r="D754">
        <v>593</v>
      </c>
      <c r="F754" t="s">
        <v>1210</v>
      </c>
      <c r="G754" t="s">
        <v>398</v>
      </c>
      <c r="H754" t="s">
        <v>5616</v>
      </c>
      <c r="I754" t="s">
        <v>5617</v>
      </c>
      <c r="J754" t="s">
        <v>5618</v>
      </c>
      <c r="K754" t="s">
        <v>5582</v>
      </c>
      <c r="L754" t="s">
        <v>5630</v>
      </c>
      <c r="M754" t="s">
        <v>808</v>
      </c>
      <c r="N754" t="s">
        <v>799</v>
      </c>
      <c r="P754" t="s">
        <v>6593</v>
      </c>
      <c r="Q754" t="s">
        <v>801</v>
      </c>
    </row>
    <row r="755" spans="1:18" x14ac:dyDescent="0.25">
      <c r="B755" t="s">
        <v>5564</v>
      </c>
      <c r="C755" t="s">
        <v>6630</v>
      </c>
      <c r="D755">
        <v>596</v>
      </c>
      <c r="F755" t="s">
        <v>1268</v>
      </c>
      <c r="G755" t="s">
        <v>398</v>
      </c>
      <c r="H755" t="s">
        <v>5616</v>
      </c>
      <c r="I755" t="s">
        <v>5617</v>
      </c>
      <c r="J755" t="s">
        <v>5618</v>
      </c>
      <c r="K755" t="s">
        <v>5582</v>
      </c>
      <c r="L755" t="s">
        <v>5630</v>
      </c>
      <c r="M755" t="s">
        <v>808</v>
      </c>
      <c r="N755" t="s">
        <v>799</v>
      </c>
      <c r="P755" t="s">
        <v>6596</v>
      </c>
      <c r="Q755" t="s">
        <v>801</v>
      </c>
    </row>
    <row r="756" spans="1:18" x14ac:dyDescent="0.25">
      <c r="B756" t="s">
        <v>5564</v>
      </c>
      <c r="C756" t="s">
        <v>6631</v>
      </c>
      <c r="D756">
        <v>601</v>
      </c>
      <c r="F756" t="s">
        <v>5594</v>
      </c>
      <c r="G756" t="s">
        <v>255</v>
      </c>
      <c r="H756" t="s">
        <v>5616</v>
      </c>
      <c r="I756" t="s">
        <v>5617</v>
      </c>
      <c r="J756" t="s">
        <v>5618</v>
      </c>
      <c r="K756" t="s">
        <v>5591</v>
      </c>
      <c r="L756" t="s">
        <v>5591</v>
      </c>
      <c r="M756" t="s">
        <v>808</v>
      </c>
      <c r="N756" t="s">
        <v>799</v>
      </c>
      <c r="P756" t="s">
        <v>6599</v>
      </c>
      <c r="Q756" t="s">
        <v>801</v>
      </c>
    </row>
    <row r="757" spans="1:18" x14ac:dyDescent="0.25">
      <c r="B757" t="s">
        <v>5564</v>
      </c>
      <c r="C757" t="s">
        <v>6632</v>
      </c>
      <c r="D757">
        <v>839</v>
      </c>
      <c r="F757" t="s">
        <v>771</v>
      </c>
      <c r="G757" t="s">
        <v>259</v>
      </c>
      <c r="H757" t="s">
        <v>5616</v>
      </c>
      <c r="I757" t="s">
        <v>5617</v>
      </c>
      <c r="J757" t="s">
        <v>5618</v>
      </c>
      <c r="K757" t="s">
        <v>5599</v>
      </c>
      <c r="L757" t="s">
        <v>5630</v>
      </c>
      <c r="M757" t="s">
        <v>811</v>
      </c>
      <c r="N757" t="s">
        <v>799</v>
      </c>
      <c r="P757" t="s">
        <v>6578</v>
      </c>
      <c r="Q757" t="s">
        <v>801</v>
      </c>
    </row>
    <row r="758" spans="1:18" x14ac:dyDescent="0.25">
      <c r="B758" t="s">
        <v>5564</v>
      </c>
      <c r="C758" t="s">
        <v>6633</v>
      </c>
      <c r="D758">
        <v>842</v>
      </c>
      <c r="F758" t="s">
        <v>828</v>
      </c>
      <c r="G758" t="s">
        <v>259</v>
      </c>
      <c r="H758" t="s">
        <v>5616</v>
      </c>
      <c r="I758" t="s">
        <v>5617</v>
      </c>
      <c r="J758" t="s">
        <v>5618</v>
      </c>
      <c r="K758" t="s">
        <v>5599</v>
      </c>
      <c r="L758" t="s">
        <v>5630</v>
      </c>
      <c r="M758" t="s">
        <v>811</v>
      </c>
      <c r="N758" t="s">
        <v>799</v>
      </c>
      <c r="P758" t="s">
        <v>6581</v>
      </c>
      <c r="Q758" t="s">
        <v>801</v>
      </c>
    </row>
    <row r="759" spans="1:18" x14ac:dyDescent="0.25">
      <c r="B759" t="s">
        <v>5564</v>
      </c>
      <c r="C759" t="s">
        <v>6634</v>
      </c>
      <c r="D759">
        <v>858</v>
      </c>
      <c r="F759" t="s">
        <v>965</v>
      </c>
      <c r="G759" t="s">
        <v>259</v>
      </c>
      <c r="H759" t="s">
        <v>5616</v>
      </c>
      <c r="I759" t="s">
        <v>5617</v>
      </c>
      <c r="J759" t="s">
        <v>5618</v>
      </c>
      <c r="K759" t="s">
        <v>5599</v>
      </c>
      <c r="L759" t="s">
        <v>5630</v>
      </c>
      <c r="M759" t="s">
        <v>811</v>
      </c>
      <c r="N759" t="s">
        <v>799</v>
      </c>
      <c r="P759" t="s">
        <v>6584</v>
      </c>
      <c r="Q759" t="s">
        <v>801</v>
      </c>
    </row>
    <row r="760" spans="1:18" x14ac:dyDescent="0.25">
      <c r="B760" t="s">
        <v>5564</v>
      </c>
      <c r="C760" t="s">
        <v>6635</v>
      </c>
      <c r="D760">
        <v>865</v>
      </c>
      <c r="F760" t="s">
        <v>1021</v>
      </c>
      <c r="G760" t="s">
        <v>259</v>
      </c>
      <c r="H760" t="s">
        <v>5616</v>
      </c>
      <c r="I760" t="s">
        <v>5617</v>
      </c>
      <c r="J760" t="s">
        <v>5618</v>
      </c>
      <c r="K760" t="s">
        <v>5599</v>
      </c>
      <c r="L760" t="s">
        <v>5630</v>
      </c>
      <c r="M760" t="s">
        <v>811</v>
      </c>
      <c r="N760" t="s">
        <v>799</v>
      </c>
      <c r="P760" t="s">
        <v>6587</v>
      </c>
      <c r="Q760" t="s">
        <v>801</v>
      </c>
    </row>
    <row r="761" spans="1:18" x14ac:dyDescent="0.25">
      <c r="B761" t="s">
        <v>5564</v>
      </c>
      <c r="C761" t="s">
        <v>6636</v>
      </c>
      <c r="D761">
        <v>882</v>
      </c>
      <c r="F761" t="s">
        <v>1151</v>
      </c>
      <c r="G761" t="s">
        <v>321</v>
      </c>
      <c r="H761" t="s">
        <v>5616</v>
      </c>
      <c r="I761" t="s">
        <v>5617</v>
      </c>
      <c r="J761" t="s">
        <v>5618</v>
      </c>
      <c r="K761" t="s">
        <v>5599</v>
      </c>
      <c r="L761" t="s">
        <v>5630</v>
      </c>
      <c r="M761" t="s">
        <v>811</v>
      </c>
      <c r="N761" t="s">
        <v>799</v>
      </c>
      <c r="P761" t="s">
        <v>6590</v>
      </c>
      <c r="Q761" t="s">
        <v>801</v>
      </c>
    </row>
    <row r="762" spans="1:18" x14ac:dyDescent="0.25">
      <c r="B762" t="s">
        <v>5564</v>
      </c>
      <c r="C762" t="s">
        <v>6637</v>
      </c>
      <c r="D762">
        <v>887</v>
      </c>
      <c r="F762" t="s">
        <v>1210</v>
      </c>
      <c r="G762" t="s">
        <v>398</v>
      </c>
      <c r="H762" t="s">
        <v>5616</v>
      </c>
      <c r="I762" t="s">
        <v>5617</v>
      </c>
      <c r="J762" t="s">
        <v>5618</v>
      </c>
      <c r="K762" t="s">
        <v>5582</v>
      </c>
      <c r="L762" t="s">
        <v>5630</v>
      </c>
      <c r="M762" t="s">
        <v>811</v>
      </c>
      <c r="N762" t="s">
        <v>799</v>
      </c>
      <c r="P762" t="s">
        <v>6593</v>
      </c>
      <c r="Q762" t="s">
        <v>801</v>
      </c>
    </row>
    <row r="763" spans="1:18" x14ac:dyDescent="0.25">
      <c r="B763" t="s">
        <v>5564</v>
      </c>
      <c r="C763" t="s">
        <v>6638</v>
      </c>
      <c r="D763">
        <v>890</v>
      </c>
      <c r="F763" t="s">
        <v>1268</v>
      </c>
      <c r="G763" s="2" t="s">
        <v>398</v>
      </c>
      <c r="H763" s="2" t="s">
        <v>5616</v>
      </c>
      <c r="I763" s="4" t="s">
        <v>5617</v>
      </c>
      <c r="J763" s="4" t="s">
        <v>5618</v>
      </c>
      <c r="K763" s="4" t="s">
        <v>5582</v>
      </c>
      <c r="L763" s="4" t="s">
        <v>5630</v>
      </c>
      <c r="M763" s="4" t="s">
        <v>811</v>
      </c>
      <c r="N763" s="76" t="s">
        <v>799</v>
      </c>
      <c r="O763" s="4"/>
      <c r="P763" t="s">
        <v>6596</v>
      </c>
      <c r="Q763" t="s">
        <v>801</v>
      </c>
      <c r="R763" s="4"/>
    </row>
    <row r="764" spans="1:18" x14ac:dyDescent="0.25">
      <c r="A764" s="60"/>
      <c r="B764" t="s">
        <v>5564</v>
      </c>
      <c r="C764" t="s">
        <v>6639</v>
      </c>
      <c r="D764">
        <v>895</v>
      </c>
      <c r="F764" t="s">
        <v>5594</v>
      </c>
      <c r="G764" t="s">
        <v>255</v>
      </c>
      <c r="H764" t="s">
        <v>5616</v>
      </c>
      <c r="I764" t="s">
        <v>5617</v>
      </c>
      <c r="J764" t="s">
        <v>5618</v>
      </c>
      <c r="K764" t="s">
        <v>5591</v>
      </c>
      <c r="L764" t="s">
        <v>5591</v>
      </c>
      <c r="M764" t="s">
        <v>811</v>
      </c>
      <c r="N764" t="s">
        <v>799</v>
      </c>
      <c r="P764" t="s">
        <v>6599</v>
      </c>
      <c r="Q764" t="s">
        <v>801</v>
      </c>
    </row>
  </sheetData>
  <autoFilter ref="A6:R706" xr:uid="{00000000-0001-0000-1000-000000000000}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defaultColWidth="9.109375" defaultRowHeight="13.2" outlineLevelRow="1" x14ac:dyDescent="0.25"/>
  <cols>
    <col min="1" max="1" width="20.6640625" style="22" customWidth="1"/>
    <col min="2" max="2" width="20" style="123" bestFit="1" customWidth="1"/>
    <col min="3" max="3" width="17.5546875" style="123" customWidth="1"/>
    <col min="4" max="4" width="21.109375" style="5" customWidth="1"/>
    <col min="5" max="5" width="13.33203125" style="5" customWidth="1"/>
    <col min="6" max="6" width="11" style="5" customWidth="1"/>
    <col min="7" max="7" width="9.6640625" style="123" customWidth="1"/>
    <col min="8" max="8" width="10.44140625" style="123" bestFit="1" customWidth="1"/>
    <col min="9" max="9" width="8.5546875" style="3" customWidth="1"/>
    <col min="10" max="10" width="13.5546875" style="123" customWidth="1"/>
    <col min="11" max="11" width="15.6640625" style="123" customWidth="1"/>
    <col min="12" max="14" width="9.109375" style="123" customWidth="1"/>
  </cols>
  <sheetData>
    <row r="1" spans="1:20" s="30" customFormat="1" ht="13.5" customHeight="1" thickBot="1" x14ac:dyDescent="0.3">
      <c r="A1" s="68" t="s">
        <v>229</v>
      </c>
      <c r="B1" s="62" t="s">
        <v>230</v>
      </c>
      <c r="C1" s="69"/>
      <c r="D1" s="38"/>
      <c r="E1" s="38"/>
      <c r="F1" s="38"/>
      <c r="G1" s="50"/>
      <c r="H1" s="50"/>
      <c r="I1" s="43"/>
      <c r="J1" s="50"/>
      <c r="K1" s="50"/>
      <c r="L1" s="50"/>
      <c r="N1" s="30" t="s">
        <v>231</v>
      </c>
    </row>
    <row r="2" spans="1:20" ht="13.5" customHeight="1" outlineLevel="1" thickTop="1" x14ac:dyDescent="0.25">
      <c r="A2" s="70" t="s">
        <v>232</v>
      </c>
      <c r="B2" s="20" t="s">
        <v>233</v>
      </c>
      <c r="C2" s="20" t="s">
        <v>234</v>
      </c>
      <c r="D2" s="20"/>
      <c r="E2" s="20"/>
      <c r="F2" s="20"/>
      <c r="G2" s="20" t="s">
        <v>235</v>
      </c>
      <c r="H2" s="20" t="s">
        <v>236</v>
      </c>
      <c r="I2" s="39"/>
      <c r="J2" s="20" t="s">
        <v>237</v>
      </c>
      <c r="K2" s="20"/>
      <c r="L2" s="20" t="s">
        <v>238</v>
      </c>
    </row>
    <row r="3" spans="1:20" outlineLevel="1" x14ac:dyDescent="0.25">
      <c r="A3" s="70" t="s">
        <v>239</v>
      </c>
      <c r="B3" s="20" t="s">
        <v>240</v>
      </c>
      <c r="C3" s="20"/>
      <c r="D3" s="20" t="s">
        <v>233</v>
      </c>
      <c r="E3" s="20"/>
      <c r="F3" s="20"/>
      <c r="G3" s="20"/>
      <c r="H3" s="20"/>
      <c r="I3" s="39"/>
      <c r="J3" s="20"/>
      <c r="K3" s="20"/>
      <c r="L3" s="20"/>
    </row>
    <row r="4" spans="1:20" outlineLevel="1" x14ac:dyDescent="0.25">
      <c r="A4" s="70" t="s">
        <v>239</v>
      </c>
      <c r="B4" s="20" t="s">
        <v>240</v>
      </c>
      <c r="C4" s="20"/>
      <c r="D4" s="20"/>
      <c r="E4" s="20" t="s">
        <v>233</v>
      </c>
      <c r="F4" s="20"/>
      <c r="G4" s="20"/>
      <c r="H4" s="20"/>
      <c r="I4" s="39"/>
      <c r="J4" s="20"/>
      <c r="K4" s="20"/>
      <c r="L4" s="20"/>
    </row>
    <row r="5" spans="1:20" outlineLevel="1" x14ac:dyDescent="0.25">
      <c r="A5" s="70" t="s">
        <v>239</v>
      </c>
      <c r="B5" s="20" t="s">
        <v>240</v>
      </c>
      <c r="C5" s="20"/>
      <c r="D5" s="20"/>
      <c r="E5" s="20"/>
      <c r="F5" s="20" t="s">
        <v>233</v>
      </c>
      <c r="G5" s="20"/>
      <c r="H5" s="20"/>
      <c r="I5" s="39"/>
      <c r="J5" s="20"/>
      <c r="K5" s="20"/>
      <c r="L5" s="20"/>
    </row>
    <row r="6" spans="1:20" s="31" customFormat="1" outlineLevel="1" x14ac:dyDescent="0.25">
      <c r="A6" s="71" t="s">
        <v>241</v>
      </c>
      <c r="B6" s="72" t="s">
        <v>242</v>
      </c>
      <c r="C6" s="72" t="s">
        <v>243</v>
      </c>
      <c r="D6" s="72" t="s">
        <v>242</v>
      </c>
      <c r="E6" s="72" t="s">
        <v>242</v>
      </c>
      <c r="F6" s="72" t="s">
        <v>242</v>
      </c>
      <c r="G6" s="72" t="s">
        <v>243</v>
      </c>
      <c r="H6" s="72" t="s">
        <v>244</v>
      </c>
      <c r="I6" s="46"/>
      <c r="J6" s="72" t="s">
        <v>242</v>
      </c>
      <c r="K6" s="72"/>
      <c r="L6" s="72" t="s">
        <v>245</v>
      </c>
      <c r="M6" s="55" t="s">
        <v>246</v>
      </c>
    </row>
    <row r="7" spans="1:20" s="30" customFormat="1" ht="13.5" customHeight="1" outlineLevel="1" thickBot="1" x14ac:dyDescent="0.3">
      <c r="A7" s="73" t="s">
        <v>247</v>
      </c>
      <c r="B7" s="21"/>
      <c r="C7" s="21"/>
      <c r="D7" s="21"/>
      <c r="E7" s="21"/>
      <c r="F7" s="21"/>
      <c r="G7" s="21"/>
      <c r="H7" s="21"/>
      <c r="I7" s="49"/>
      <c r="J7" s="21"/>
      <c r="K7" s="21"/>
      <c r="L7" s="21"/>
    </row>
    <row r="8" spans="1:20" ht="13.5" customHeight="1" thickTop="1" x14ac:dyDescent="0.25">
      <c r="B8" s="8" t="s">
        <v>233</v>
      </c>
      <c r="C8" s="7" t="s">
        <v>234</v>
      </c>
      <c r="D8" s="59" t="s">
        <v>234</v>
      </c>
      <c r="E8" s="59" t="s">
        <v>234</v>
      </c>
      <c r="F8" s="59" t="s">
        <v>234</v>
      </c>
      <c r="G8" s="7" t="s">
        <v>1</v>
      </c>
      <c r="H8" s="23" t="s">
        <v>248</v>
      </c>
      <c r="I8" s="33" t="s">
        <v>249</v>
      </c>
      <c r="J8" s="23" t="s">
        <v>237</v>
      </c>
      <c r="K8" s="33" t="s">
        <v>250</v>
      </c>
      <c r="L8" s="23" t="s">
        <v>238</v>
      </c>
    </row>
    <row r="9" spans="1:20" x14ac:dyDescent="0.25">
      <c r="A9" s="90" t="s">
        <v>251</v>
      </c>
      <c r="B9" s="89" t="s">
        <v>252</v>
      </c>
      <c r="C9" t="s">
        <v>253</v>
      </c>
      <c r="D9" s="5" t="s">
        <v>254</v>
      </c>
      <c r="G9" s="2" t="s">
        <v>255</v>
      </c>
      <c r="H9" t="s">
        <v>256</v>
      </c>
      <c r="I9" s="66">
        <v>830</v>
      </c>
      <c r="J9" s="2" t="s">
        <v>257</v>
      </c>
      <c r="K9">
        <v>12</v>
      </c>
      <c r="L9">
        <v>22</v>
      </c>
    </row>
    <row r="10" spans="1:20" x14ac:dyDescent="0.25">
      <c r="A10" s="91"/>
      <c r="B10" s="89" t="s">
        <v>258</v>
      </c>
      <c r="C10" t="s">
        <v>253</v>
      </c>
      <c r="D10" s="5" t="s">
        <v>254</v>
      </c>
      <c r="G10" s="2" t="s">
        <v>259</v>
      </c>
      <c r="H10" t="s">
        <v>260</v>
      </c>
      <c r="I10" s="93">
        <v>830</v>
      </c>
      <c r="J10" s="2" t="s">
        <v>257</v>
      </c>
      <c r="K10">
        <v>12</v>
      </c>
      <c r="L10">
        <v>22</v>
      </c>
    </row>
    <row r="11" spans="1:20" x14ac:dyDescent="0.25">
      <c r="A11" s="91"/>
      <c r="B11" s="89" t="s">
        <v>261</v>
      </c>
      <c r="C11" t="s">
        <v>262</v>
      </c>
      <c r="D11" s="5" t="s">
        <v>263</v>
      </c>
      <c r="G11" s="2" t="s">
        <v>255</v>
      </c>
      <c r="H11" t="s">
        <v>264</v>
      </c>
      <c r="I11" s="66">
        <v>859</v>
      </c>
      <c r="J11" s="2" t="s">
        <v>257</v>
      </c>
      <c r="K11">
        <v>12</v>
      </c>
      <c r="L11">
        <v>18</v>
      </c>
    </row>
    <row r="12" spans="1:20" x14ac:dyDescent="0.25">
      <c r="A12" s="91"/>
      <c r="B12" s="89" t="s">
        <v>265</v>
      </c>
      <c r="C12" t="s">
        <v>266</v>
      </c>
      <c r="D12" s="5" t="s">
        <v>267</v>
      </c>
      <c r="G12" s="2" t="s">
        <v>255</v>
      </c>
      <c r="H12" t="s">
        <v>268</v>
      </c>
      <c r="I12" s="66">
        <v>862</v>
      </c>
      <c r="J12" s="2" t="s">
        <v>257</v>
      </c>
      <c r="K12">
        <v>12</v>
      </c>
      <c r="L12">
        <v>18</v>
      </c>
      <c r="Q12" s="5"/>
      <c r="R12" s="2"/>
      <c r="T12" s="124"/>
    </row>
    <row r="13" spans="1:20" x14ac:dyDescent="0.25">
      <c r="A13" s="91"/>
      <c r="B13" s="89" t="s">
        <v>269</v>
      </c>
      <c r="C13" t="s">
        <v>270</v>
      </c>
      <c r="D13" s="5" t="s">
        <v>271</v>
      </c>
      <c r="G13" s="2" t="s">
        <v>259</v>
      </c>
      <c r="H13" t="s">
        <v>272</v>
      </c>
      <c r="I13" s="93">
        <v>915</v>
      </c>
      <c r="J13" s="2" t="s">
        <v>257</v>
      </c>
      <c r="K13">
        <v>12</v>
      </c>
      <c r="L13">
        <v>25</v>
      </c>
      <c r="Q13" s="5"/>
      <c r="R13" s="2"/>
      <c r="T13" s="124"/>
    </row>
    <row r="14" spans="1:20" x14ac:dyDescent="0.25">
      <c r="A14" s="91"/>
      <c r="B14" s="89" t="s">
        <v>273</v>
      </c>
      <c r="C14" t="s">
        <v>274</v>
      </c>
      <c r="D14" s="5" t="s">
        <v>275</v>
      </c>
      <c r="G14" s="2" t="s">
        <v>255</v>
      </c>
      <c r="H14" s="4" t="s">
        <v>276</v>
      </c>
      <c r="I14" s="66">
        <v>817</v>
      </c>
      <c r="J14" s="2" t="s">
        <v>257</v>
      </c>
      <c r="K14">
        <v>12</v>
      </c>
      <c r="L14">
        <v>22</v>
      </c>
      <c r="Q14" s="5"/>
      <c r="R14" s="2"/>
      <c r="T14" s="124"/>
    </row>
    <row r="15" spans="1:20" x14ac:dyDescent="0.25">
      <c r="A15" s="91"/>
      <c r="B15" s="89" t="s">
        <v>277</v>
      </c>
      <c r="C15" t="s">
        <v>278</v>
      </c>
      <c r="D15" s="5" t="s">
        <v>279</v>
      </c>
      <c r="G15" s="2" t="s">
        <v>259</v>
      </c>
      <c r="H15" s="4" t="s">
        <v>280</v>
      </c>
      <c r="I15" s="93">
        <v>997</v>
      </c>
      <c r="J15" s="2" t="s">
        <v>257</v>
      </c>
      <c r="K15">
        <v>12</v>
      </c>
      <c r="L15">
        <v>50</v>
      </c>
      <c r="Q15" s="5"/>
      <c r="R15" s="2"/>
      <c r="S15" s="4"/>
      <c r="T15" s="124"/>
    </row>
    <row r="16" spans="1:20" x14ac:dyDescent="0.25">
      <c r="A16" s="91"/>
      <c r="B16" s="89" t="s">
        <v>281</v>
      </c>
      <c r="C16" t="s">
        <v>282</v>
      </c>
      <c r="D16" s="5" t="s">
        <v>283</v>
      </c>
      <c r="G16" s="2" t="s">
        <v>259</v>
      </c>
      <c r="H16" s="4" t="s">
        <v>284</v>
      </c>
      <c r="I16" s="93">
        <v>1281</v>
      </c>
      <c r="J16" s="2" t="s">
        <v>257</v>
      </c>
      <c r="K16">
        <v>12</v>
      </c>
      <c r="L16">
        <v>70</v>
      </c>
      <c r="Q16" s="5"/>
      <c r="R16" s="2"/>
      <c r="T16" s="124"/>
    </row>
    <row r="17" spans="1:20" x14ac:dyDescent="0.25">
      <c r="A17" s="91"/>
      <c r="B17" s="89" t="s">
        <v>285</v>
      </c>
      <c r="C17" t="s">
        <v>282</v>
      </c>
      <c r="D17" s="5" t="s">
        <v>283</v>
      </c>
      <c r="G17" s="2" t="s">
        <v>286</v>
      </c>
      <c r="H17" s="4" t="s">
        <v>287</v>
      </c>
      <c r="I17" s="94">
        <v>1281</v>
      </c>
      <c r="J17" s="2" t="s">
        <v>257</v>
      </c>
      <c r="K17">
        <v>12</v>
      </c>
      <c r="L17">
        <v>70</v>
      </c>
      <c r="Q17" s="5"/>
      <c r="R17" s="2"/>
      <c r="S17" s="4"/>
      <c r="T17" s="124"/>
    </row>
    <row r="18" spans="1:20" x14ac:dyDescent="0.25">
      <c r="A18" s="91"/>
      <c r="B18" s="89" t="s">
        <v>288</v>
      </c>
      <c r="C18" t="s">
        <v>289</v>
      </c>
      <c r="D18" s="5" t="s">
        <v>290</v>
      </c>
      <c r="G18" s="2" t="s">
        <v>259</v>
      </c>
      <c r="H18" s="4" t="s">
        <v>291</v>
      </c>
      <c r="I18" s="93">
        <v>1225</v>
      </c>
      <c r="J18" s="2" t="s">
        <v>257</v>
      </c>
      <c r="K18">
        <v>12</v>
      </c>
      <c r="L18">
        <v>70</v>
      </c>
      <c r="Q18" s="5"/>
      <c r="R18" s="2"/>
      <c r="S18" s="4"/>
      <c r="T18" s="124"/>
    </row>
    <row r="19" spans="1:20" x14ac:dyDescent="0.25">
      <c r="A19" s="91"/>
      <c r="B19" s="89" t="s">
        <v>292</v>
      </c>
      <c r="C19" t="s">
        <v>289</v>
      </c>
      <c r="D19" s="5" t="s">
        <v>290</v>
      </c>
      <c r="G19" s="2" t="s">
        <v>286</v>
      </c>
      <c r="H19" t="s">
        <v>293</v>
      </c>
      <c r="I19" s="94">
        <v>1225</v>
      </c>
      <c r="J19" s="2" t="s">
        <v>257</v>
      </c>
      <c r="K19">
        <v>12</v>
      </c>
      <c r="L19">
        <v>70</v>
      </c>
      <c r="Q19" s="5"/>
      <c r="R19" s="2"/>
      <c r="S19" s="2"/>
      <c r="T19" s="124"/>
    </row>
    <row r="20" spans="1:20" x14ac:dyDescent="0.25">
      <c r="A20" s="91"/>
      <c r="B20" s="89" t="s">
        <v>294</v>
      </c>
      <c r="C20" t="s">
        <v>295</v>
      </c>
      <c r="D20" s="5" t="s">
        <v>296</v>
      </c>
      <c r="G20" s="2" t="s">
        <v>259</v>
      </c>
      <c r="H20" t="s">
        <v>297</v>
      </c>
      <c r="I20" s="93">
        <v>1225</v>
      </c>
      <c r="J20" s="2" t="s">
        <v>257</v>
      </c>
      <c r="K20">
        <v>12</v>
      </c>
      <c r="L20">
        <v>70</v>
      </c>
      <c r="Q20" s="5"/>
      <c r="R20" s="2"/>
      <c r="S20" s="2"/>
      <c r="T20" s="124"/>
    </row>
    <row r="21" spans="1:20" x14ac:dyDescent="0.25">
      <c r="A21" s="91"/>
      <c r="B21" s="89" t="s">
        <v>298</v>
      </c>
      <c r="C21" t="s">
        <v>295</v>
      </c>
      <c r="D21" s="5" t="s">
        <v>296</v>
      </c>
      <c r="G21" s="2" t="s">
        <v>286</v>
      </c>
      <c r="H21" t="s">
        <v>299</v>
      </c>
      <c r="I21" s="94">
        <v>1225</v>
      </c>
      <c r="J21" s="2" t="s">
        <v>257</v>
      </c>
      <c r="K21">
        <v>12</v>
      </c>
      <c r="L21">
        <v>70</v>
      </c>
      <c r="Q21" s="5"/>
      <c r="R21" s="2"/>
      <c r="S21" s="2"/>
      <c r="T21" s="124"/>
    </row>
    <row r="22" spans="1:20" x14ac:dyDescent="0.25">
      <c r="A22" s="91"/>
      <c r="B22" s="89" t="s">
        <v>300</v>
      </c>
      <c r="C22" t="s">
        <v>301</v>
      </c>
      <c r="D22" s="5" t="s">
        <v>302</v>
      </c>
      <c r="G22" s="2" t="s">
        <v>255</v>
      </c>
      <c r="H22" t="s">
        <v>303</v>
      </c>
      <c r="I22" s="66">
        <v>940</v>
      </c>
      <c r="J22" s="2" t="s">
        <v>257</v>
      </c>
      <c r="K22">
        <v>12</v>
      </c>
      <c r="L22">
        <v>26</v>
      </c>
      <c r="Q22" s="5"/>
      <c r="R22" s="2"/>
      <c r="S22" s="2"/>
      <c r="T22" s="124"/>
    </row>
    <row r="23" spans="1:20" x14ac:dyDescent="0.25">
      <c r="A23" s="91"/>
      <c r="B23" s="89" t="s">
        <v>304</v>
      </c>
      <c r="C23" t="s">
        <v>305</v>
      </c>
      <c r="D23" s="5" t="s">
        <v>306</v>
      </c>
      <c r="G23" s="2" t="s">
        <v>259</v>
      </c>
      <c r="H23" s="4" t="s">
        <v>307</v>
      </c>
      <c r="I23" s="93">
        <v>1027</v>
      </c>
      <c r="J23" s="2" t="s">
        <v>257</v>
      </c>
      <c r="K23">
        <v>12</v>
      </c>
      <c r="L23">
        <v>45</v>
      </c>
    </row>
    <row r="24" spans="1:20" x14ac:dyDescent="0.25">
      <c r="A24" s="91"/>
      <c r="B24" s="89" t="s">
        <v>308</v>
      </c>
      <c r="C24" t="s">
        <v>305</v>
      </c>
      <c r="D24" s="5" t="s">
        <v>306</v>
      </c>
      <c r="G24" s="2" t="s">
        <v>286</v>
      </c>
      <c r="H24" s="4" t="s">
        <v>309</v>
      </c>
      <c r="I24" s="95">
        <v>1027</v>
      </c>
      <c r="J24" s="2" t="s">
        <v>257</v>
      </c>
      <c r="K24">
        <v>12</v>
      </c>
      <c r="L24">
        <v>45</v>
      </c>
    </row>
    <row r="25" spans="1:20" x14ac:dyDescent="0.25">
      <c r="A25" s="91"/>
      <c r="B25" s="89" t="s">
        <v>310</v>
      </c>
      <c r="C25" t="s">
        <v>311</v>
      </c>
      <c r="D25" s="5" t="s">
        <v>312</v>
      </c>
      <c r="G25" s="2" t="s">
        <v>259</v>
      </c>
      <c r="H25" s="4" t="s">
        <v>313</v>
      </c>
      <c r="I25" s="93">
        <v>1256</v>
      </c>
      <c r="J25" s="2" t="s">
        <v>257</v>
      </c>
      <c r="K25">
        <v>12</v>
      </c>
      <c r="L25">
        <v>75</v>
      </c>
    </row>
    <row r="26" spans="1:20" x14ac:dyDescent="0.25">
      <c r="A26" s="91"/>
      <c r="B26" s="89" t="s">
        <v>314</v>
      </c>
      <c r="C26" t="s">
        <v>311</v>
      </c>
      <c r="D26" s="5" t="s">
        <v>312</v>
      </c>
      <c r="G26" s="2" t="s">
        <v>286</v>
      </c>
      <c r="H26" s="4" t="s">
        <v>315</v>
      </c>
      <c r="I26" s="95">
        <v>1256</v>
      </c>
      <c r="J26" s="2" t="s">
        <v>257</v>
      </c>
      <c r="K26">
        <v>12</v>
      </c>
      <c r="L26">
        <v>75</v>
      </c>
    </row>
    <row r="27" spans="1:20" x14ac:dyDescent="0.25">
      <c r="A27" s="91"/>
      <c r="B27" s="89" t="s">
        <v>316</v>
      </c>
      <c r="C27" t="s">
        <v>317</v>
      </c>
      <c r="D27" s="5" t="s">
        <v>318</v>
      </c>
      <c r="G27" s="2" t="s">
        <v>259</v>
      </c>
      <c r="H27" s="4" t="s">
        <v>319</v>
      </c>
      <c r="I27" s="93">
        <v>1645</v>
      </c>
      <c r="J27" s="2" t="s">
        <v>257</v>
      </c>
      <c r="K27">
        <v>12</v>
      </c>
      <c r="L27">
        <v>80</v>
      </c>
    </row>
    <row r="28" spans="1:20" x14ac:dyDescent="0.25">
      <c r="A28" s="91"/>
      <c r="B28" s="89" t="s">
        <v>320</v>
      </c>
      <c r="C28" t="s">
        <v>317</v>
      </c>
      <c r="D28" s="5" t="s">
        <v>318</v>
      </c>
      <c r="G28" s="2" t="s">
        <v>321</v>
      </c>
      <c r="H28" s="4" t="s">
        <v>322</v>
      </c>
      <c r="I28" s="93">
        <v>1645</v>
      </c>
      <c r="J28" s="2" t="s">
        <v>257</v>
      </c>
      <c r="K28">
        <v>12</v>
      </c>
      <c r="L28">
        <v>80</v>
      </c>
    </row>
    <row r="29" spans="1:20" x14ac:dyDescent="0.25">
      <c r="A29" s="91"/>
      <c r="B29" s="89" t="s">
        <v>323</v>
      </c>
      <c r="C29" t="s">
        <v>324</v>
      </c>
      <c r="D29" s="5" t="s">
        <v>325</v>
      </c>
      <c r="G29" s="2" t="s">
        <v>259</v>
      </c>
      <c r="H29" s="4" t="s">
        <v>326</v>
      </c>
      <c r="I29" s="93">
        <v>1140</v>
      </c>
      <c r="J29" s="2" t="s">
        <v>257</v>
      </c>
      <c r="K29">
        <v>12</v>
      </c>
      <c r="L29">
        <v>65</v>
      </c>
    </row>
    <row r="30" spans="1:20" x14ac:dyDescent="0.25">
      <c r="A30" s="91"/>
      <c r="B30" s="89" t="s">
        <v>327</v>
      </c>
      <c r="C30" t="s">
        <v>324</v>
      </c>
      <c r="D30" s="5" t="s">
        <v>325</v>
      </c>
      <c r="G30" s="2" t="s">
        <v>286</v>
      </c>
      <c r="H30" s="4" t="s">
        <v>328</v>
      </c>
      <c r="I30" s="95">
        <v>1140</v>
      </c>
      <c r="J30" s="2" t="s">
        <v>257</v>
      </c>
      <c r="K30">
        <v>12</v>
      </c>
      <c r="L30">
        <v>65</v>
      </c>
    </row>
    <row r="31" spans="1:20" x14ac:dyDescent="0.25">
      <c r="A31" s="91"/>
      <c r="B31" s="89" t="s">
        <v>329</v>
      </c>
      <c r="C31" t="s">
        <v>330</v>
      </c>
      <c r="D31" s="5" t="s">
        <v>331</v>
      </c>
      <c r="G31" s="2" t="s">
        <v>259</v>
      </c>
      <c r="H31" s="4" t="s">
        <v>332</v>
      </c>
      <c r="I31" s="93">
        <v>1367</v>
      </c>
      <c r="J31" s="2" t="s">
        <v>257</v>
      </c>
      <c r="K31">
        <v>12</v>
      </c>
      <c r="L31">
        <v>95</v>
      </c>
      <c r="Q31" s="2"/>
    </row>
    <row r="32" spans="1:20" x14ac:dyDescent="0.25">
      <c r="A32" s="91"/>
      <c r="B32" s="89" t="s">
        <v>333</v>
      </c>
      <c r="C32" t="s">
        <v>330</v>
      </c>
      <c r="D32" s="5" t="s">
        <v>331</v>
      </c>
      <c r="G32" s="2" t="s">
        <v>286</v>
      </c>
      <c r="H32" s="4" t="s">
        <v>334</v>
      </c>
      <c r="I32" s="95">
        <v>1367</v>
      </c>
      <c r="J32" s="2" t="s">
        <v>257</v>
      </c>
      <c r="K32">
        <v>12</v>
      </c>
      <c r="L32">
        <v>95</v>
      </c>
      <c r="Q32" s="4"/>
    </row>
    <row r="33" spans="1:17" x14ac:dyDescent="0.25">
      <c r="A33" s="91"/>
      <c r="B33" s="89" t="s">
        <v>335</v>
      </c>
      <c r="C33" t="s">
        <v>336</v>
      </c>
      <c r="D33" s="5" t="s">
        <v>337</v>
      </c>
      <c r="G33" s="2" t="s">
        <v>259</v>
      </c>
      <c r="H33" s="4" t="s">
        <v>338</v>
      </c>
      <c r="I33" s="93">
        <v>1701</v>
      </c>
      <c r="J33" s="2" t="s">
        <v>257</v>
      </c>
      <c r="K33">
        <v>12</v>
      </c>
      <c r="L33">
        <v>125</v>
      </c>
      <c r="Q33" s="4"/>
    </row>
    <row r="34" spans="1:17" x14ac:dyDescent="0.25">
      <c r="A34" s="91"/>
      <c r="B34" s="89" t="s">
        <v>339</v>
      </c>
      <c r="C34" t="s">
        <v>336</v>
      </c>
      <c r="D34" s="5" t="s">
        <v>337</v>
      </c>
      <c r="G34" s="2" t="s">
        <v>321</v>
      </c>
      <c r="H34" s="4" t="s">
        <v>340</v>
      </c>
      <c r="I34" s="93">
        <v>1701</v>
      </c>
      <c r="J34" s="2" t="s">
        <v>257</v>
      </c>
      <c r="K34">
        <v>12</v>
      </c>
      <c r="L34">
        <v>125</v>
      </c>
      <c r="Q34" s="4"/>
    </row>
    <row r="35" spans="1:17" x14ac:dyDescent="0.25">
      <c r="A35" s="91"/>
      <c r="B35" s="89" t="s">
        <v>341</v>
      </c>
      <c r="C35" t="s">
        <v>342</v>
      </c>
      <c r="D35" s="5" t="s">
        <v>343</v>
      </c>
      <c r="G35" s="2" t="s">
        <v>259</v>
      </c>
      <c r="H35" s="4" t="s">
        <v>344</v>
      </c>
      <c r="I35" s="125">
        <v>996</v>
      </c>
      <c r="J35" s="2" t="s">
        <v>257</v>
      </c>
      <c r="K35">
        <v>12</v>
      </c>
      <c r="L35">
        <v>35</v>
      </c>
      <c r="Q35" s="4"/>
    </row>
    <row r="36" spans="1:17" x14ac:dyDescent="0.25">
      <c r="A36" s="91"/>
      <c r="B36" s="89" t="s">
        <v>345</v>
      </c>
      <c r="C36" t="s">
        <v>346</v>
      </c>
      <c r="D36" s="5" t="s">
        <v>347</v>
      </c>
      <c r="G36" s="2" t="s">
        <v>259</v>
      </c>
      <c r="H36" s="4" t="s">
        <v>348</v>
      </c>
      <c r="I36" s="93">
        <v>1281</v>
      </c>
      <c r="J36" s="2" t="s">
        <v>257</v>
      </c>
      <c r="K36">
        <v>12</v>
      </c>
      <c r="L36">
        <v>65</v>
      </c>
      <c r="Q36" s="4"/>
    </row>
    <row r="37" spans="1:17" x14ac:dyDescent="0.25">
      <c r="A37" s="91"/>
      <c r="B37" s="89" t="s">
        <v>349</v>
      </c>
      <c r="C37" t="s">
        <v>346</v>
      </c>
      <c r="D37" s="5" t="s">
        <v>347</v>
      </c>
      <c r="G37" s="2" t="s">
        <v>286</v>
      </c>
      <c r="H37" s="4" t="s">
        <v>350</v>
      </c>
      <c r="I37" s="94">
        <v>1281</v>
      </c>
      <c r="J37" s="2" t="s">
        <v>257</v>
      </c>
      <c r="K37">
        <v>12</v>
      </c>
      <c r="L37">
        <v>65</v>
      </c>
      <c r="Q37" s="4"/>
    </row>
    <row r="38" spans="1:17" x14ac:dyDescent="0.25">
      <c r="A38" s="91"/>
      <c r="B38" s="89" t="s">
        <v>351</v>
      </c>
      <c r="C38" t="s">
        <v>352</v>
      </c>
      <c r="D38" s="5" t="s">
        <v>353</v>
      </c>
      <c r="G38" s="2" t="s">
        <v>259</v>
      </c>
      <c r="H38" s="4" t="s">
        <v>354</v>
      </c>
      <c r="I38" s="93">
        <v>1699</v>
      </c>
      <c r="J38" s="2" t="s">
        <v>257</v>
      </c>
      <c r="K38">
        <v>12</v>
      </c>
      <c r="L38">
        <v>110</v>
      </c>
      <c r="Q38" s="4"/>
    </row>
    <row r="39" spans="1:17" x14ac:dyDescent="0.25">
      <c r="A39" s="91"/>
      <c r="B39" s="89" t="s">
        <v>355</v>
      </c>
      <c r="C39" t="s">
        <v>352</v>
      </c>
      <c r="D39" s="5" t="s">
        <v>353</v>
      </c>
      <c r="G39" s="2" t="s">
        <v>321</v>
      </c>
      <c r="H39" s="4" t="s">
        <v>356</v>
      </c>
      <c r="I39" s="93">
        <v>1699</v>
      </c>
      <c r="J39" s="2" t="s">
        <v>257</v>
      </c>
      <c r="K39">
        <v>12</v>
      </c>
      <c r="L39">
        <v>110</v>
      </c>
      <c r="Q39" s="4"/>
    </row>
    <row r="40" spans="1:17" x14ac:dyDescent="0.25">
      <c r="A40" s="91"/>
      <c r="B40" s="89" t="s">
        <v>357</v>
      </c>
      <c r="C40" t="s">
        <v>358</v>
      </c>
      <c r="D40" s="5" t="s">
        <v>359</v>
      </c>
      <c r="G40" s="2" t="s">
        <v>321</v>
      </c>
      <c r="H40" s="4" t="s">
        <v>360</v>
      </c>
      <c r="I40" s="93">
        <v>2366</v>
      </c>
      <c r="J40" s="2" t="s">
        <v>257</v>
      </c>
      <c r="K40">
        <v>12</v>
      </c>
      <c r="L40">
        <v>145</v>
      </c>
      <c r="Q40" s="4"/>
    </row>
    <row r="41" spans="1:17" x14ac:dyDescent="0.25">
      <c r="A41" s="91"/>
      <c r="B41" s="89" t="s">
        <v>361</v>
      </c>
      <c r="C41" t="s">
        <v>362</v>
      </c>
      <c r="D41" s="5" t="s">
        <v>363</v>
      </c>
      <c r="G41" s="2" t="s">
        <v>321</v>
      </c>
      <c r="H41" s="4" t="s">
        <v>364</v>
      </c>
      <c r="I41" s="93">
        <v>2649</v>
      </c>
      <c r="J41" s="2" t="s">
        <v>257</v>
      </c>
      <c r="K41">
        <v>12</v>
      </c>
      <c r="L41">
        <v>145</v>
      </c>
      <c r="Q41" s="4"/>
    </row>
    <row r="42" spans="1:17" x14ac:dyDescent="0.25">
      <c r="A42" s="91"/>
      <c r="B42" s="89" t="s">
        <v>365</v>
      </c>
      <c r="C42" t="s">
        <v>366</v>
      </c>
      <c r="D42" s="5" t="s">
        <v>367</v>
      </c>
      <c r="G42" s="2" t="s">
        <v>321</v>
      </c>
      <c r="H42" s="4" t="s">
        <v>368</v>
      </c>
      <c r="I42" s="93">
        <v>3122</v>
      </c>
      <c r="J42" s="2" t="s">
        <v>257</v>
      </c>
      <c r="K42">
        <v>12</v>
      </c>
      <c r="L42">
        <v>205</v>
      </c>
      <c r="Q42" s="4"/>
    </row>
    <row r="43" spans="1:17" x14ac:dyDescent="0.25">
      <c r="A43" s="91"/>
      <c r="B43" s="89" t="s">
        <v>369</v>
      </c>
      <c r="C43" t="s">
        <v>370</v>
      </c>
      <c r="D43" s="5" t="s">
        <v>371</v>
      </c>
      <c r="G43" s="2" t="s">
        <v>259</v>
      </c>
      <c r="H43" s="4" t="s">
        <v>372</v>
      </c>
      <c r="I43" s="93">
        <v>1597</v>
      </c>
      <c r="J43" s="2" t="s">
        <v>257</v>
      </c>
      <c r="K43">
        <v>12</v>
      </c>
      <c r="L43">
        <v>88</v>
      </c>
      <c r="Q43" s="4"/>
    </row>
    <row r="44" spans="1:17" x14ac:dyDescent="0.25">
      <c r="A44" s="91"/>
      <c r="B44" s="89" t="s">
        <v>373</v>
      </c>
      <c r="C44" t="s">
        <v>370</v>
      </c>
      <c r="D44" s="5" t="s">
        <v>371</v>
      </c>
      <c r="G44" s="2" t="s">
        <v>286</v>
      </c>
      <c r="H44" s="4" t="s">
        <v>374</v>
      </c>
      <c r="I44" s="94">
        <v>1597</v>
      </c>
      <c r="J44" s="2" t="s">
        <v>257</v>
      </c>
      <c r="K44">
        <v>12</v>
      </c>
      <c r="L44">
        <v>88</v>
      </c>
      <c r="Q44" s="4"/>
    </row>
    <row r="45" spans="1:17" x14ac:dyDescent="0.25">
      <c r="A45" s="91"/>
      <c r="B45" s="89" t="s">
        <v>375</v>
      </c>
      <c r="C45" t="s">
        <v>376</v>
      </c>
      <c r="D45" s="5" t="s">
        <v>377</v>
      </c>
      <c r="G45" s="2" t="s">
        <v>259</v>
      </c>
      <c r="H45" s="4" t="s">
        <v>378</v>
      </c>
      <c r="I45" s="93">
        <v>2114</v>
      </c>
      <c r="J45" s="2" t="s">
        <v>257</v>
      </c>
      <c r="K45">
        <v>12</v>
      </c>
      <c r="L45">
        <v>138</v>
      </c>
      <c r="Q45" s="4"/>
    </row>
    <row r="46" spans="1:17" x14ac:dyDescent="0.25">
      <c r="A46" s="91"/>
      <c r="B46" s="89" t="s">
        <v>379</v>
      </c>
      <c r="C46" t="s">
        <v>376</v>
      </c>
      <c r="D46" s="5" t="s">
        <v>377</v>
      </c>
      <c r="G46" s="2" t="s">
        <v>286</v>
      </c>
      <c r="H46" s="4" t="s">
        <v>380</v>
      </c>
      <c r="I46" s="93">
        <v>2100</v>
      </c>
      <c r="J46" s="2" t="s">
        <v>257</v>
      </c>
      <c r="K46">
        <v>12</v>
      </c>
      <c r="L46">
        <v>138</v>
      </c>
      <c r="Q46" s="4"/>
    </row>
    <row r="47" spans="1:17" x14ac:dyDescent="0.25">
      <c r="A47" s="91"/>
      <c r="B47" s="89" t="s">
        <v>381</v>
      </c>
      <c r="C47" t="s">
        <v>382</v>
      </c>
      <c r="D47" s="5" t="s">
        <v>383</v>
      </c>
      <c r="G47" s="2" t="s">
        <v>321</v>
      </c>
      <c r="H47" s="4" t="s">
        <v>384</v>
      </c>
      <c r="I47" s="94">
        <v>2100</v>
      </c>
      <c r="J47" s="2" t="s">
        <v>257</v>
      </c>
      <c r="K47">
        <v>12</v>
      </c>
      <c r="L47">
        <v>138</v>
      </c>
      <c r="Q47" s="4"/>
    </row>
    <row r="48" spans="1:17" x14ac:dyDescent="0.25">
      <c r="A48" s="91"/>
      <c r="B48" s="89" t="s">
        <v>385</v>
      </c>
      <c r="C48" t="s">
        <v>386</v>
      </c>
      <c r="D48" s="5" t="s">
        <v>387</v>
      </c>
      <c r="G48" s="2" t="s">
        <v>321</v>
      </c>
      <c r="H48" s="4" t="s">
        <v>388</v>
      </c>
      <c r="I48" s="93">
        <v>3126</v>
      </c>
      <c r="J48" s="2" t="s">
        <v>257</v>
      </c>
      <c r="K48">
        <v>12</v>
      </c>
      <c r="L48">
        <v>248</v>
      </c>
    </row>
    <row r="49" spans="1:12" x14ac:dyDescent="0.25">
      <c r="A49" s="91"/>
      <c r="B49" s="89" t="s">
        <v>389</v>
      </c>
      <c r="C49" t="s">
        <v>390</v>
      </c>
      <c r="D49" s="5" t="s">
        <v>391</v>
      </c>
      <c r="G49" s="2" t="s">
        <v>321</v>
      </c>
      <c r="H49" s="4" t="s">
        <v>392</v>
      </c>
      <c r="I49" s="93">
        <v>2964</v>
      </c>
      <c r="J49" s="2" t="s">
        <v>257</v>
      </c>
      <c r="K49">
        <v>12</v>
      </c>
      <c r="L49">
        <v>248</v>
      </c>
    </row>
    <row r="50" spans="1:12" x14ac:dyDescent="0.25">
      <c r="A50" s="91"/>
      <c r="B50" s="89" t="s">
        <v>393</v>
      </c>
      <c r="C50" t="s">
        <v>394</v>
      </c>
      <c r="D50" s="5" t="s">
        <v>395</v>
      </c>
      <c r="G50" s="2" t="s">
        <v>321</v>
      </c>
      <c r="H50" s="4" t="s">
        <v>396</v>
      </c>
      <c r="I50" s="93">
        <v>5418</v>
      </c>
      <c r="J50" s="2" t="s">
        <v>257</v>
      </c>
      <c r="K50">
        <v>12</v>
      </c>
      <c r="L50">
        <v>323</v>
      </c>
    </row>
    <row r="51" spans="1:12" x14ac:dyDescent="0.25">
      <c r="A51" s="91"/>
      <c r="B51" s="89" t="s">
        <v>397</v>
      </c>
      <c r="C51" t="s">
        <v>394</v>
      </c>
      <c r="D51" s="5" t="s">
        <v>395</v>
      </c>
      <c r="G51" s="2" t="s">
        <v>398</v>
      </c>
      <c r="H51" s="4" t="s">
        <v>399</v>
      </c>
      <c r="I51" s="93">
        <v>5372</v>
      </c>
      <c r="J51" s="2" t="s">
        <v>257</v>
      </c>
      <c r="K51">
        <v>12</v>
      </c>
      <c r="L51">
        <v>323</v>
      </c>
    </row>
    <row r="52" spans="1:12" x14ac:dyDescent="0.25">
      <c r="A52" s="91"/>
      <c r="B52" s="89" t="s">
        <v>400</v>
      </c>
      <c r="C52" t="s">
        <v>401</v>
      </c>
      <c r="D52" s="5" t="s">
        <v>402</v>
      </c>
      <c r="G52" s="2" t="s">
        <v>286</v>
      </c>
      <c r="H52" s="4" t="s">
        <v>403</v>
      </c>
      <c r="I52" s="93">
        <v>2811</v>
      </c>
      <c r="J52" s="2" t="s">
        <v>257</v>
      </c>
      <c r="K52">
        <v>12</v>
      </c>
      <c r="L52">
        <v>230</v>
      </c>
    </row>
    <row r="53" spans="1:12" x14ac:dyDescent="0.25">
      <c r="A53" s="91"/>
      <c r="B53" s="89" t="s">
        <v>404</v>
      </c>
      <c r="C53" t="s">
        <v>405</v>
      </c>
      <c r="D53" s="5" t="s">
        <v>406</v>
      </c>
      <c r="G53" s="2" t="s">
        <v>321</v>
      </c>
      <c r="H53" s="4" t="s">
        <v>407</v>
      </c>
      <c r="I53" s="93">
        <v>3864</v>
      </c>
      <c r="J53" s="2" t="s">
        <v>257</v>
      </c>
      <c r="K53">
        <v>12</v>
      </c>
      <c r="L53">
        <v>258</v>
      </c>
    </row>
    <row r="54" spans="1:12" x14ac:dyDescent="0.25">
      <c r="A54" s="91"/>
      <c r="B54" s="89" t="s">
        <v>408</v>
      </c>
      <c r="C54" t="s">
        <v>405</v>
      </c>
      <c r="D54" s="5" t="s">
        <v>406</v>
      </c>
      <c r="G54" s="2" t="s">
        <v>398</v>
      </c>
      <c r="H54" s="4" t="s">
        <v>409</v>
      </c>
      <c r="I54" s="66">
        <v>3998</v>
      </c>
      <c r="J54" s="2" t="s">
        <v>257</v>
      </c>
      <c r="K54">
        <v>12</v>
      </c>
      <c r="L54">
        <v>258</v>
      </c>
    </row>
    <row r="55" spans="1:12" x14ac:dyDescent="0.25">
      <c r="A55" s="91"/>
      <c r="B55" s="89" t="s">
        <v>410</v>
      </c>
      <c r="C55" t="s">
        <v>411</v>
      </c>
      <c r="D55" s="5" t="s">
        <v>412</v>
      </c>
      <c r="G55" s="2" t="s">
        <v>398</v>
      </c>
      <c r="H55" s="4" t="s">
        <v>413</v>
      </c>
      <c r="I55" s="93">
        <v>4201</v>
      </c>
      <c r="J55" s="2" t="s">
        <v>257</v>
      </c>
      <c r="K55">
        <v>12</v>
      </c>
      <c r="L55">
        <v>264</v>
      </c>
    </row>
    <row r="56" spans="1:12" x14ac:dyDescent="0.25">
      <c r="A56" s="91"/>
      <c r="B56" s="89" t="s">
        <v>414</v>
      </c>
      <c r="C56" t="s">
        <v>415</v>
      </c>
      <c r="D56" s="5" t="s">
        <v>416</v>
      </c>
      <c r="G56" s="2" t="s">
        <v>321</v>
      </c>
      <c r="H56" s="4" t="s">
        <v>417</v>
      </c>
      <c r="I56" s="93">
        <v>3503</v>
      </c>
      <c r="J56" s="2" t="s">
        <v>257</v>
      </c>
      <c r="K56">
        <v>12</v>
      </c>
      <c r="L56">
        <v>338</v>
      </c>
    </row>
    <row r="57" spans="1:12" x14ac:dyDescent="0.25">
      <c r="A57" s="91"/>
      <c r="B57" s="89" t="s">
        <v>418</v>
      </c>
      <c r="C57" t="s">
        <v>419</v>
      </c>
      <c r="D57" s="5" t="s">
        <v>420</v>
      </c>
      <c r="G57" s="2" t="s">
        <v>321</v>
      </c>
      <c r="H57" s="4" t="s">
        <v>421</v>
      </c>
      <c r="I57" s="93">
        <v>4430</v>
      </c>
      <c r="J57" s="2" t="s">
        <v>257</v>
      </c>
      <c r="K57">
        <v>12</v>
      </c>
      <c r="L57">
        <v>338</v>
      </c>
    </row>
    <row r="58" spans="1:12" x14ac:dyDescent="0.25">
      <c r="A58" s="91"/>
      <c r="B58" s="89" t="s">
        <v>422</v>
      </c>
      <c r="C58" t="s">
        <v>419</v>
      </c>
      <c r="D58" s="5" t="s">
        <v>420</v>
      </c>
      <c r="G58" s="2" t="s">
        <v>398</v>
      </c>
      <c r="H58" s="4" t="s">
        <v>423</v>
      </c>
      <c r="I58" s="93">
        <v>4430</v>
      </c>
      <c r="J58" s="2" t="s">
        <v>257</v>
      </c>
      <c r="K58">
        <v>12</v>
      </c>
      <c r="L58">
        <v>338</v>
      </c>
    </row>
    <row r="59" spans="1:12" x14ac:dyDescent="0.25">
      <c r="A59" s="91"/>
      <c r="B59" s="89" t="s">
        <v>424</v>
      </c>
      <c r="C59" t="s">
        <v>425</v>
      </c>
      <c r="D59" s="5" t="s">
        <v>426</v>
      </c>
      <c r="G59" s="2" t="s">
        <v>398</v>
      </c>
      <c r="H59" s="4" t="s">
        <v>427</v>
      </c>
      <c r="I59" s="93">
        <v>7888</v>
      </c>
      <c r="J59" s="2" t="s">
        <v>257</v>
      </c>
      <c r="K59">
        <v>12</v>
      </c>
      <c r="L59">
        <v>334</v>
      </c>
    </row>
    <row r="60" spans="1:12" x14ac:dyDescent="0.25">
      <c r="A60" s="91"/>
      <c r="B60" s="89" t="s">
        <v>428</v>
      </c>
      <c r="C60" t="s">
        <v>429</v>
      </c>
      <c r="D60" s="5" t="s">
        <v>430</v>
      </c>
      <c r="G60" s="2" t="s">
        <v>398</v>
      </c>
      <c r="H60" s="4" t="s">
        <v>431</v>
      </c>
      <c r="I60" s="93">
        <v>4906</v>
      </c>
      <c r="J60" s="2" t="s">
        <v>257</v>
      </c>
      <c r="K60">
        <v>12</v>
      </c>
      <c r="L60">
        <v>249</v>
      </c>
    </row>
    <row r="61" spans="1:12" x14ac:dyDescent="0.25">
      <c r="A61" s="91"/>
      <c r="B61" s="89" t="s">
        <v>432</v>
      </c>
      <c r="C61" t="s">
        <v>433</v>
      </c>
      <c r="D61" s="5" t="s">
        <v>434</v>
      </c>
      <c r="G61" s="2" t="s">
        <v>398</v>
      </c>
      <c r="H61" s="4" t="s">
        <v>435</v>
      </c>
      <c r="I61" s="66">
        <v>8127</v>
      </c>
      <c r="J61" s="2" t="s">
        <v>257</v>
      </c>
      <c r="K61">
        <v>12</v>
      </c>
      <c r="L61">
        <v>409</v>
      </c>
    </row>
    <row r="62" spans="1:12" x14ac:dyDescent="0.25">
      <c r="A62" s="91"/>
      <c r="B62" s="89" t="s">
        <v>436</v>
      </c>
      <c r="C62" t="s">
        <v>437</v>
      </c>
      <c r="D62" s="5" t="s">
        <v>438</v>
      </c>
      <c r="G62" s="2" t="s">
        <v>255</v>
      </c>
      <c r="H62" s="2" t="s">
        <v>439</v>
      </c>
      <c r="I62" s="66">
        <v>925</v>
      </c>
      <c r="J62" s="2" t="s">
        <v>257</v>
      </c>
      <c r="K62">
        <v>12</v>
      </c>
      <c r="L62">
        <v>22</v>
      </c>
    </row>
    <row r="63" spans="1:12" x14ac:dyDescent="0.25">
      <c r="A63" s="91"/>
      <c r="B63" s="89" t="s">
        <v>440</v>
      </c>
      <c r="C63" t="s">
        <v>437</v>
      </c>
      <c r="D63" s="5" t="s">
        <v>438</v>
      </c>
      <c r="G63" s="2" t="s">
        <v>259</v>
      </c>
      <c r="H63" s="2" t="s">
        <v>441</v>
      </c>
      <c r="I63" s="93">
        <v>925</v>
      </c>
      <c r="J63" s="2" t="s">
        <v>257</v>
      </c>
      <c r="K63">
        <v>12</v>
      </c>
      <c r="L63">
        <v>22</v>
      </c>
    </row>
    <row r="64" spans="1:12" x14ac:dyDescent="0.25">
      <c r="A64" s="91"/>
      <c r="B64" s="89" t="s">
        <v>442</v>
      </c>
      <c r="C64" t="s">
        <v>301</v>
      </c>
      <c r="D64" s="5" t="s">
        <v>302</v>
      </c>
      <c r="G64" s="2" t="s">
        <v>259</v>
      </c>
      <c r="H64" s="2" t="s">
        <v>443</v>
      </c>
      <c r="I64" s="95">
        <v>940</v>
      </c>
      <c r="J64" s="2" t="s">
        <v>257</v>
      </c>
      <c r="K64">
        <v>12</v>
      </c>
      <c r="L64">
        <v>26</v>
      </c>
    </row>
    <row r="65" spans="1:12" x14ac:dyDescent="0.25">
      <c r="A65" s="91"/>
      <c r="B65" s="89" t="s">
        <v>444</v>
      </c>
      <c r="C65" t="s">
        <v>270</v>
      </c>
      <c r="D65" s="5" t="s">
        <v>271</v>
      </c>
      <c r="G65" s="2" t="s">
        <v>255</v>
      </c>
      <c r="H65" s="2" t="s">
        <v>445</v>
      </c>
      <c r="I65" s="66">
        <v>915</v>
      </c>
      <c r="J65" s="2" t="s">
        <v>257</v>
      </c>
      <c r="K65">
        <v>12</v>
      </c>
      <c r="L65">
        <v>25</v>
      </c>
    </row>
    <row r="66" spans="1:12" x14ac:dyDescent="0.25">
      <c r="A66" s="91"/>
      <c r="B66" s="89" t="s">
        <v>446</v>
      </c>
      <c r="C66" t="s">
        <v>278</v>
      </c>
      <c r="D66" s="5" t="s">
        <v>279</v>
      </c>
      <c r="G66" s="2" t="s">
        <v>255</v>
      </c>
      <c r="H66" s="2" t="s">
        <v>447</v>
      </c>
      <c r="I66" s="66">
        <v>997</v>
      </c>
      <c r="J66" s="2" t="s">
        <v>257</v>
      </c>
      <c r="K66">
        <v>12</v>
      </c>
      <c r="L66">
        <v>50</v>
      </c>
    </row>
    <row r="67" spans="1:12" x14ac:dyDescent="0.25">
      <c r="A67" s="91"/>
      <c r="B67" s="89" t="s">
        <v>448</v>
      </c>
      <c r="C67" t="s">
        <v>305</v>
      </c>
      <c r="D67" s="5" t="s">
        <v>306</v>
      </c>
      <c r="G67" s="2" t="s">
        <v>255</v>
      </c>
      <c r="H67" s="2" t="s">
        <v>449</v>
      </c>
      <c r="I67" s="66">
        <v>1027</v>
      </c>
      <c r="J67" s="2" t="s">
        <v>257</v>
      </c>
      <c r="K67">
        <v>12</v>
      </c>
      <c r="L67">
        <v>45</v>
      </c>
    </row>
    <row r="68" spans="1:12" x14ac:dyDescent="0.25">
      <c r="A68" s="91"/>
      <c r="B68" s="89" t="s">
        <v>450</v>
      </c>
      <c r="C68" t="s">
        <v>274</v>
      </c>
      <c r="D68" s="5" t="s">
        <v>275</v>
      </c>
      <c r="G68" s="2" t="s">
        <v>259</v>
      </c>
      <c r="H68" s="2" t="s">
        <v>451</v>
      </c>
      <c r="I68" s="94">
        <v>817</v>
      </c>
      <c r="J68" s="2" t="s">
        <v>257</v>
      </c>
      <c r="K68">
        <v>12</v>
      </c>
      <c r="L68">
        <v>22</v>
      </c>
    </row>
    <row r="69" spans="1:12" x14ac:dyDescent="0.25">
      <c r="A69" s="92"/>
      <c r="B69" s="66" t="s">
        <v>452</v>
      </c>
      <c r="C69" t="s">
        <v>453</v>
      </c>
      <c r="E69" s="5" t="s">
        <v>454</v>
      </c>
      <c r="G69" s="2" t="s">
        <v>255</v>
      </c>
      <c r="H69" t="s">
        <v>455</v>
      </c>
      <c r="I69" s="124">
        <v>1108</v>
      </c>
      <c r="J69" s="2" t="s">
        <v>456</v>
      </c>
      <c r="K69">
        <v>42</v>
      </c>
      <c r="L69">
        <v>22</v>
      </c>
    </row>
    <row r="70" spans="1:12" x14ac:dyDescent="0.25">
      <c r="A70" s="92"/>
      <c r="B70" s="66" t="s">
        <v>457</v>
      </c>
      <c r="C70" t="s">
        <v>453</v>
      </c>
      <c r="E70" s="5" t="s">
        <v>454</v>
      </c>
      <c r="G70" s="2" t="s">
        <v>259</v>
      </c>
      <c r="H70" t="s">
        <v>458</v>
      </c>
      <c r="I70" s="124">
        <v>1114</v>
      </c>
      <c r="J70" s="2" t="s">
        <v>456</v>
      </c>
      <c r="K70">
        <v>42</v>
      </c>
      <c r="L70">
        <v>22</v>
      </c>
    </row>
    <row r="71" spans="1:12" x14ac:dyDescent="0.25">
      <c r="A71" s="92"/>
      <c r="B71" s="66" t="s">
        <v>459</v>
      </c>
      <c r="C71" t="s">
        <v>460</v>
      </c>
      <c r="E71" s="5" t="s">
        <v>461</v>
      </c>
      <c r="G71" s="2" t="s">
        <v>255</v>
      </c>
      <c r="H71" t="s">
        <v>462</v>
      </c>
      <c r="I71" s="124">
        <v>1078</v>
      </c>
      <c r="J71" s="2" t="s">
        <v>456</v>
      </c>
      <c r="K71">
        <v>42</v>
      </c>
      <c r="L71">
        <v>18</v>
      </c>
    </row>
    <row r="72" spans="1:12" x14ac:dyDescent="0.25">
      <c r="A72" s="92"/>
      <c r="B72" s="66" t="s">
        <v>463</v>
      </c>
      <c r="C72" t="s">
        <v>464</v>
      </c>
      <c r="E72" s="5" t="s">
        <v>465</v>
      </c>
      <c r="G72" s="2" t="s">
        <v>255</v>
      </c>
      <c r="H72" t="s">
        <v>466</v>
      </c>
      <c r="I72" s="124">
        <v>1093</v>
      </c>
      <c r="J72" s="2" t="s">
        <v>456</v>
      </c>
      <c r="K72">
        <v>42</v>
      </c>
      <c r="L72">
        <v>18</v>
      </c>
    </row>
    <row r="73" spans="1:12" x14ac:dyDescent="0.25">
      <c r="A73" s="92"/>
      <c r="B73" s="66" t="s">
        <v>467</v>
      </c>
      <c r="C73" t="s">
        <v>468</v>
      </c>
      <c r="E73" s="5" t="s">
        <v>469</v>
      </c>
      <c r="G73" s="2" t="s">
        <v>259</v>
      </c>
      <c r="H73" t="s">
        <v>458</v>
      </c>
      <c r="I73" s="124">
        <v>1234</v>
      </c>
      <c r="J73" s="2" t="s">
        <v>456</v>
      </c>
      <c r="K73">
        <v>42</v>
      </c>
      <c r="L73">
        <v>25</v>
      </c>
    </row>
    <row r="74" spans="1:12" x14ac:dyDescent="0.25">
      <c r="A74" s="92"/>
      <c r="B74" s="66" t="s">
        <v>470</v>
      </c>
      <c r="C74" t="s">
        <v>471</v>
      </c>
      <c r="E74" s="5" t="s">
        <v>472</v>
      </c>
      <c r="G74" s="2" t="s">
        <v>255</v>
      </c>
      <c r="H74" s="4" t="s">
        <v>473</v>
      </c>
      <c r="I74" s="124">
        <v>1157</v>
      </c>
      <c r="J74" s="2" t="s">
        <v>456</v>
      </c>
      <c r="K74">
        <v>42</v>
      </c>
      <c r="L74">
        <v>22</v>
      </c>
    </row>
    <row r="75" spans="1:12" x14ac:dyDescent="0.25">
      <c r="A75" s="92"/>
      <c r="B75" s="66" t="s">
        <v>474</v>
      </c>
      <c r="C75" t="s">
        <v>475</v>
      </c>
      <c r="E75" s="5" t="s">
        <v>476</v>
      </c>
      <c r="G75" s="2" t="s">
        <v>259</v>
      </c>
      <c r="H75" s="4" t="s">
        <v>477</v>
      </c>
      <c r="I75" s="124">
        <v>1320</v>
      </c>
      <c r="J75" s="2" t="s">
        <v>456</v>
      </c>
      <c r="K75">
        <v>42</v>
      </c>
      <c r="L75">
        <v>50</v>
      </c>
    </row>
    <row r="76" spans="1:12" x14ac:dyDescent="0.25">
      <c r="A76" s="92"/>
      <c r="B76" s="66" t="s">
        <v>478</v>
      </c>
      <c r="C76" t="s">
        <v>479</v>
      </c>
      <c r="E76" s="5" t="s">
        <v>480</v>
      </c>
      <c r="G76" s="2" t="s">
        <v>259</v>
      </c>
      <c r="H76" s="4" t="s">
        <v>481</v>
      </c>
      <c r="I76" s="124">
        <v>1916</v>
      </c>
      <c r="J76" s="2" t="s">
        <v>456</v>
      </c>
      <c r="K76">
        <v>42</v>
      </c>
      <c r="L76">
        <v>70</v>
      </c>
    </row>
    <row r="77" spans="1:12" x14ac:dyDescent="0.25">
      <c r="A77" s="92"/>
      <c r="B77" s="66" t="s">
        <v>482</v>
      </c>
      <c r="C77" t="s">
        <v>479</v>
      </c>
      <c r="E77" s="5" t="s">
        <v>480</v>
      </c>
      <c r="G77" s="2" t="s">
        <v>286</v>
      </c>
      <c r="H77" s="4" t="s">
        <v>483</v>
      </c>
      <c r="I77" s="124">
        <v>2016</v>
      </c>
      <c r="J77" s="2" t="s">
        <v>456</v>
      </c>
      <c r="K77">
        <v>42</v>
      </c>
      <c r="L77">
        <v>70</v>
      </c>
    </row>
    <row r="78" spans="1:12" x14ac:dyDescent="0.25">
      <c r="A78" s="92"/>
      <c r="B78" s="66" t="s">
        <v>484</v>
      </c>
      <c r="C78" t="s">
        <v>485</v>
      </c>
      <c r="E78" s="5" t="s">
        <v>486</v>
      </c>
      <c r="G78" s="2" t="s">
        <v>259</v>
      </c>
      <c r="H78" s="4" t="s">
        <v>487</v>
      </c>
      <c r="I78" s="124">
        <v>1646</v>
      </c>
      <c r="J78" s="2" t="s">
        <v>456</v>
      </c>
      <c r="K78">
        <v>42</v>
      </c>
      <c r="L78">
        <v>70</v>
      </c>
    </row>
    <row r="79" spans="1:12" x14ac:dyDescent="0.25">
      <c r="A79" s="92"/>
      <c r="B79" s="66" t="s">
        <v>488</v>
      </c>
      <c r="C79" t="s">
        <v>485</v>
      </c>
      <c r="E79" s="5" t="s">
        <v>486</v>
      </c>
      <c r="G79" s="2" t="s">
        <v>286</v>
      </c>
      <c r="H79" t="s">
        <v>489</v>
      </c>
      <c r="I79" s="124">
        <v>1752</v>
      </c>
      <c r="J79" s="2" t="s">
        <v>456</v>
      </c>
      <c r="K79">
        <v>42</v>
      </c>
      <c r="L79">
        <v>70</v>
      </c>
    </row>
    <row r="80" spans="1:12" x14ac:dyDescent="0.25">
      <c r="A80" s="92"/>
      <c r="B80" s="66" t="s">
        <v>490</v>
      </c>
      <c r="C80" t="s">
        <v>491</v>
      </c>
      <c r="E80" s="5" t="s">
        <v>492</v>
      </c>
      <c r="G80" s="2" t="s">
        <v>259</v>
      </c>
      <c r="H80" t="s">
        <v>493</v>
      </c>
      <c r="I80" s="124">
        <v>1632</v>
      </c>
      <c r="J80" s="2" t="s">
        <v>456</v>
      </c>
      <c r="K80">
        <v>42</v>
      </c>
      <c r="L80">
        <v>70</v>
      </c>
    </row>
    <row r="81" spans="1:12" x14ac:dyDescent="0.25">
      <c r="A81" s="92"/>
      <c r="B81" s="66" t="s">
        <v>494</v>
      </c>
      <c r="C81" t="s">
        <v>491</v>
      </c>
      <c r="E81" s="5" t="s">
        <v>492</v>
      </c>
      <c r="G81" s="2" t="s">
        <v>286</v>
      </c>
      <c r="H81" t="s">
        <v>495</v>
      </c>
      <c r="I81" s="124">
        <v>1738</v>
      </c>
      <c r="J81" s="2" t="s">
        <v>456</v>
      </c>
      <c r="K81">
        <v>42</v>
      </c>
      <c r="L81">
        <v>70</v>
      </c>
    </row>
    <row r="82" spans="1:12" x14ac:dyDescent="0.25">
      <c r="A82" s="92"/>
      <c r="B82" s="66" t="s">
        <v>496</v>
      </c>
      <c r="C82" t="s">
        <v>497</v>
      </c>
      <c r="E82" s="5" t="s">
        <v>498</v>
      </c>
      <c r="G82" s="2" t="s">
        <v>255</v>
      </c>
      <c r="H82" t="s">
        <v>499</v>
      </c>
      <c r="I82" s="124">
        <v>1199</v>
      </c>
      <c r="J82" s="2" t="s">
        <v>456</v>
      </c>
      <c r="K82">
        <v>42</v>
      </c>
      <c r="L82">
        <v>26</v>
      </c>
    </row>
    <row r="83" spans="1:12" x14ac:dyDescent="0.25">
      <c r="A83" s="92"/>
      <c r="B83" s="66" t="s">
        <v>500</v>
      </c>
      <c r="C83" t="s">
        <v>501</v>
      </c>
      <c r="E83" s="5" t="s">
        <v>502</v>
      </c>
      <c r="G83" s="2" t="s">
        <v>259</v>
      </c>
      <c r="H83" s="4" t="s">
        <v>503</v>
      </c>
      <c r="I83" s="124">
        <v>1349</v>
      </c>
      <c r="J83" s="2" t="s">
        <v>456</v>
      </c>
      <c r="K83">
        <v>42</v>
      </c>
      <c r="L83">
        <v>45</v>
      </c>
    </row>
    <row r="84" spans="1:12" x14ac:dyDescent="0.25">
      <c r="A84" s="92"/>
      <c r="B84" s="66" t="s">
        <v>504</v>
      </c>
      <c r="C84" t="s">
        <v>501</v>
      </c>
      <c r="E84" s="5" t="s">
        <v>502</v>
      </c>
      <c r="G84" s="2" t="s">
        <v>286</v>
      </c>
      <c r="H84" s="4" t="s">
        <v>505</v>
      </c>
      <c r="I84" s="124">
        <v>1454</v>
      </c>
      <c r="J84" s="2" t="s">
        <v>456</v>
      </c>
      <c r="K84">
        <v>42</v>
      </c>
      <c r="L84">
        <v>45</v>
      </c>
    </row>
    <row r="85" spans="1:12" x14ac:dyDescent="0.25">
      <c r="A85" s="92"/>
      <c r="B85" s="66" t="s">
        <v>506</v>
      </c>
      <c r="C85" t="s">
        <v>507</v>
      </c>
      <c r="E85" s="5" t="s">
        <v>508</v>
      </c>
      <c r="G85" s="2" t="s">
        <v>259</v>
      </c>
      <c r="H85" s="4" t="s">
        <v>509</v>
      </c>
      <c r="I85" s="124">
        <v>1802</v>
      </c>
      <c r="J85" s="2" t="s">
        <v>456</v>
      </c>
      <c r="K85">
        <v>42</v>
      </c>
      <c r="L85">
        <v>75</v>
      </c>
    </row>
    <row r="86" spans="1:12" x14ac:dyDescent="0.25">
      <c r="A86" s="92"/>
      <c r="B86" s="66" t="s">
        <v>510</v>
      </c>
      <c r="C86" t="s">
        <v>507</v>
      </c>
      <c r="E86" s="5" t="s">
        <v>508</v>
      </c>
      <c r="G86" s="2" t="s">
        <v>286</v>
      </c>
      <c r="H86" s="4" t="s">
        <v>511</v>
      </c>
      <c r="I86" s="124">
        <v>1902</v>
      </c>
      <c r="J86" s="2" t="s">
        <v>456</v>
      </c>
      <c r="K86">
        <v>42</v>
      </c>
      <c r="L86">
        <v>75</v>
      </c>
    </row>
    <row r="87" spans="1:12" x14ac:dyDescent="0.25">
      <c r="A87" s="92"/>
      <c r="B87" s="66" t="s">
        <v>512</v>
      </c>
      <c r="C87" t="s">
        <v>513</v>
      </c>
      <c r="E87" s="5" t="s">
        <v>514</v>
      </c>
      <c r="G87" s="2" t="s">
        <v>259</v>
      </c>
      <c r="H87" s="4" t="s">
        <v>515</v>
      </c>
      <c r="I87" s="124">
        <v>2568</v>
      </c>
      <c r="J87" s="2" t="s">
        <v>456</v>
      </c>
      <c r="K87">
        <v>42</v>
      </c>
      <c r="L87">
        <v>80</v>
      </c>
    </row>
    <row r="88" spans="1:12" x14ac:dyDescent="0.25">
      <c r="A88" s="92"/>
      <c r="B88" s="66" t="s">
        <v>516</v>
      </c>
      <c r="C88" t="s">
        <v>513</v>
      </c>
      <c r="E88" s="5" t="s">
        <v>514</v>
      </c>
      <c r="G88" s="2" t="s">
        <v>321</v>
      </c>
      <c r="H88" s="4" t="s">
        <v>517</v>
      </c>
      <c r="I88" s="124">
        <v>2666</v>
      </c>
      <c r="J88" s="2" t="s">
        <v>456</v>
      </c>
      <c r="K88">
        <v>42</v>
      </c>
      <c r="L88">
        <v>80</v>
      </c>
    </row>
    <row r="89" spans="1:12" x14ac:dyDescent="0.25">
      <c r="A89" s="92"/>
      <c r="B89" s="66" t="s">
        <v>518</v>
      </c>
      <c r="C89" t="s">
        <v>519</v>
      </c>
      <c r="E89" s="5" t="s">
        <v>520</v>
      </c>
      <c r="G89" s="2" t="s">
        <v>259</v>
      </c>
      <c r="H89" s="4" t="s">
        <v>521</v>
      </c>
      <c r="I89" s="124">
        <v>1511</v>
      </c>
      <c r="J89" s="2" t="s">
        <v>456</v>
      </c>
      <c r="K89">
        <v>42</v>
      </c>
      <c r="L89">
        <v>65</v>
      </c>
    </row>
    <row r="90" spans="1:12" x14ac:dyDescent="0.25">
      <c r="A90" s="92"/>
      <c r="B90" s="66" t="s">
        <v>522</v>
      </c>
      <c r="C90" t="s">
        <v>519</v>
      </c>
      <c r="E90" s="5" t="s">
        <v>520</v>
      </c>
      <c r="G90" s="2" t="s">
        <v>286</v>
      </c>
      <c r="H90" s="4" t="s">
        <v>523</v>
      </c>
      <c r="I90" s="124">
        <v>1612</v>
      </c>
      <c r="J90" s="2" t="s">
        <v>456</v>
      </c>
      <c r="K90">
        <v>42</v>
      </c>
      <c r="L90">
        <v>65</v>
      </c>
    </row>
    <row r="91" spans="1:12" x14ac:dyDescent="0.25">
      <c r="A91" s="92"/>
      <c r="B91" s="66" t="s">
        <v>524</v>
      </c>
      <c r="C91" t="s">
        <v>525</v>
      </c>
      <c r="E91" s="5" t="s">
        <v>526</v>
      </c>
      <c r="G91" s="2" t="s">
        <v>259</v>
      </c>
      <c r="H91" s="4" t="s">
        <v>527</v>
      </c>
      <c r="I91" s="124">
        <v>2022</v>
      </c>
      <c r="J91" s="2" t="s">
        <v>456</v>
      </c>
      <c r="K91">
        <v>42</v>
      </c>
      <c r="L91">
        <v>95</v>
      </c>
    </row>
    <row r="92" spans="1:12" x14ac:dyDescent="0.25">
      <c r="A92" s="92"/>
      <c r="B92" s="66" t="s">
        <v>528</v>
      </c>
      <c r="C92" t="s">
        <v>525</v>
      </c>
      <c r="E92" s="5" t="s">
        <v>526</v>
      </c>
      <c r="G92" s="2" t="s">
        <v>286</v>
      </c>
      <c r="H92" s="4" t="s">
        <v>529</v>
      </c>
      <c r="I92" s="124">
        <v>2122</v>
      </c>
      <c r="J92" s="2" t="s">
        <v>456</v>
      </c>
      <c r="K92">
        <v>42</v>
      </c>
      <c r="L92">
        <v>95</v>
      </c>
    </row>
    <row r="93" spans="1:12" x14ac:dyDescent="0.25">
      <c r="A93" s="92"/>
      <c r="B93" s="66" t="s">
        <v>530</v>
      </c>
      <c r="C93" t="s">
        <v>531</v>
      </c>
      <c r="E93" s="5" t="s">
        <v>532</v>
      </c>
      <c r="G93" s="2" t="s">
        <v>259</v>
      </c>
      <c r="H93" s="4" t="s">
        <v>533</v>
      </c>
      <c r="I93" s="124">
        <v>2419</v>
      </c>
      <c r="J93" s="2" t="s">
        <v>456</v>
      </c>
      <c r="K93">
        <v>42</v>
      </c>
      <c r="L93">
        <v>125</v>
      </c>
    </row>
    <row r="94" spans="1:12" x14ac:dyDescent="0.25">
      <c r="A94" s="92"/>
      <c r="B94" s="66" t="s">
        <v>534</v>
      </c>
      <c r="C94" t="s">
        <v>531</v>
      </c>
      <c r="E94" s="5" t="s">
        <v>532</v>
      </c>
      <c r="G94" s="2" t="s">
        <v>321</v>
      </c>
      <c r="H94" s="4" t="s">
        <v>535</v>
      </c>
      <c r="I94" s="124">
        <v>2519</v>
      </c>
      <c r="J94" s="2" t="s">
        <v>456</v>
      </c>
      <c r="K94">
        <v>42</v>
      </c>
      <c r="L94">
        <v>125</v>
      </c>
    </row>
    <row r="95" spans="1:12" x14ac:dyDescent="0.25">
      <c r="A95" s="92"/>
      <c r="B95" s="66" t="s">
        <v>536</v>
      </c>
      <c r="C95" t="s">
        <v>537</v>
      </c>
      <c r="E95" s="5" t="s">
        <v>538</v>
      </c>
      <c r="G95" s="2" t="s">
        <v>259</v>
      </c>
      <c r="H95" s="4" t="s">
        <v>539</v>
      </c>
      <c r="I95" s="124">
        <v>1306</v>
      </c>
      <c r="J95" s="2" t="s">
        <v>456</v>
      </c>
      <c r="K95">
        <v>42</v>
      </c>
      <c r="L95">
        <v>35</v>
      </c>
    </row>
    <row r="96" spans="1:12" x14ac:dyDescent="0.25">
      <c r="A96" s="92"/>
      <c r="B96" s="66" t="s">
        <v>540</v>
      </c>
      <c r="C96" t="s">
        <v>541</v>
      </c>
      <c r="E96" s="5" t="s">
        <v>542</v>
      </c>
      <c r="G96" s="2" t="s">
        <v>259</v>
      </c>
      <c r="H96" s="4" t="s">
        <v>543</v>
      </c>
      <c r="I96" s="124">
        <v>1682</v>
      </c>
      <c r="J96" s="2" t="s">
        <v>456</v>
      </c>
      <c r="K96">
        <v>42</v>
      </c>
      <c r="L96">
        <v>65</v>
      </c>
    </row>
    <row r="97" spans="1:12" x14ac:dyDescent="0.25">
      <c r="A97" s="92"/>
      <c r="B97" s="66" t="s">
        <v>544</v>
      </c>
      <c r="C97" t="s">
        <v>541</v>
      </c>
      <c r="E97" s="5" t="s">
        <v>542</v>
      </c>
      <c r="G97" s="2" t="s">
        <v>286</v>
      </c>
      <c r="H97" s="4" t="s">
        <v>545</v>
      </c>
      <c r="I97" s="124">
        <v>1782</v>
      </c>
      <c r="J97" s="2" t="s">
        <v>456</v>
      </c>
      <c r="K97">
        <v>42</v>
      </c>
      <c r="L97">
        <v>65</v>
      </c>
    </row>
    <row r="98" spans="1:12" x14ac:dyDescent="0.25">
      <c r="A98" s="92"/>
      <c r="B98" s="66" t="s">
        <v>546</v>
      </c>
      <c r="C98" t="s">
        <v>547</v>
      </c>
      <c r="E98" s="5" t="s">
        <v>548</v>
      </c>
      <c r="G98" s="2" t="s">
        <v>259</v>
      </c>
      <c r="H98" s="4" t="s">
        <v>549</v>
      </c>
      <c r="I98" s="124">
        <v>2258</v>
      </c>
      <c r="J98" s="2" t="s">
        <v>456</v>
      </c>
      <c r="K98">
        <v>42</v>
      </c>
      <c r="L98">
        <v>110</v>
      </c>
    </row>
    <row r="99" spans="1:12" x14ac:dyDescent="0.25">
      <c r="A99" s="92"/>
      <c r="B99" s="66" t="s">
        <v>550</v>
      </c>
      <c r="C99" t="s">
        <v>547</v>
      </c>
      <c r="E99" s="5" t="s">
        <v>548</v>
      </c>
      <c r="G99" s="2" t="s">
        <v>321</v>
      </c>
      <c r="H99" s="4" t="s">
        <v>551</v>
      </c>
      <c r="I99" s="124">
        <v>2703</v>
      </c>
      <c r="J99" s="2" t="s">
        <v>456</v>
      </c>
      <c r="K99">
        <v>42</v>
      </c>
      <c r="L99">
        <v>110</v>
      </c>
    </row>
    <row r="100" spans="1:12" x14ac:dyDescent="0.25">
      <c r="A100" s="92"/>
      <c r="B100" s="66" t="s">
        <v>552</v>
      </c>
      <c r="C100" t="s">
        <v>553</v>
      </c>
      <c r="E100" s="5" t="s">
        <v>554</v>
      </c>
      <c r="G100" s="2" t="s">
        <v>321</v>
      </c>
      <c r="H100" s="4" t="s">
        <v>555</v>
      </c>
      <c r="I100" s="124">
        <v>2994</v>
      </c>
      <c r="J100" s="2" t="s">
        <v>456</v>
      </c>
      <c r="K100">
        <v>42</v>
      </c>
      <c r="L100">
        <v>145</v>
      </c>
    </row>
    <row r="101" spans="1:12" x14ac:dyDescent="0.25">
      <c r="A101" s="92"/>
      <c r="B101" s="66" t="s">
        <v>556</v>
      </c>
      <c r="C101" t="s">
        <v>557</v>
      </c>
      <c r="E101" s="5" t="s">
        <v>558</v>
      </c>
      <c r="G101" s="2" t="s">
        <v>321</v>
      </c>
      <c r="H101" s="4" t="s">
        <v>559</v>
      </c>
      <c r="I101" s="124">
        <v>3228</v>
      </c>
      <c r="J101" s="2" t="s">
        <v>456</v>
      </c>
      <c r="K101">
        <v>42</v>
      </c>
      <c r="L101">
        <v>145</v>
      </c>
    </row>
    <row r="102" spans="1:12" x14ac:dyDescent="0.25">
      <c r="A102" s="92"/>
      <c r="B102" s="66" t="s">
        <v>560</v>
      </c>
      <c r="C102" t="s">
        <v>561</v>
      </c>
      <c r="E102" s="5" t="s">
        <v>562</v>
      </c>
      <c r="G102" s="2" t="s">
        <v>321</v>
      </c>
      <c r="H102" s="4" t="s">
        <v>563</v>
      </c>
      <c r="I102" s="124">
        <v>4478</v>
      </c>
      <c r="J102" s="2" t="s">
        <v>456</v>
      </c>
      <c r="K102">
        <v>42</v>
      </c>
      <c r="L102">
        <v>205</v>
      </c>
    </row>
    <row r="103" spans="1:12" x14ac:dyDescent="0.25">
      <c r="A103" s="92"/>
      <c r="B103" s="66" t="s">
        <v>564</v>
      </c>
      <c r="C103" t="s">
        <v>565</v>
      </c>
      <c r="E103" s="5" t="s">
        <v>566</v>
      </c>
      <c r="G103" s="2" t="s">
        <v>259</v>
      </c>
      <c r="H103" s="4" t="s">
        <v>567</v>
      </c>
      <c r="I103" s="124">
        <v>2291</v>
      </c>
      <c r="J103" s="2" t="s">
        <v>456</v>
      </c>
      <c r="K103">
        <v>42</v>
      </c>
      <c r="L103">
        <v>88</v>
      </c>
    </row>
    <row r="104" spans="1:12" x14ac:dyDescent="0.25">
      <c r="A104" s="92"/>
      <c r="B104" s="66" t="s">
        <v>568</v>
      </c>
      <c r="C104" t="s">
        <v>565</v>
      </c>
      <c r="E104" s="5" t="s">
        <v>566</v>
      </c>
      <c r="G104" s="2" t="s">
        <v>286</v>
      </c>
      <c r="H104" s="4" t="s">
        <v>569</v>
      </c>
      <c r="I104" s="124">
        <v>3369</v>
      </c>
      <c r="J104" s="2" t="s">
        <v>456</v>
      </c>
      <c r="K104">
        <v>42</v>
      </c>
      <c r="L104">
        <v>88</v>
      </c>
    </row>
    <row r="105" spans="1:12" x14ac:dyDescent="0.25">
      <c r="A105" s="92"/>
      <c r="B105" s="66" t="s">
        <v>570</v>
      </c>
      <c r="C105" t="s">
        <v>571</v>
      </c>
      <c r="E105" s="5" t="s">
        <v>572</v>
      </c>
      <c r="G105" s="2" t="s">
        <v>259</v>
      </c>
      <c r="H105" s="4" t="s">
        <v>573</v>
      </c>
      <c r="I105" s="124">
        <v>2994</v>
      </c>
      <c r="J105" s="2" t="s">
        <v>456</v>
      </c>
      <c r="K105">
        <v>42</v>
      </c>
      <c r="L105">
        <v>138</v>
      </c>
    </row>
    <row r="106" spans="1:12" x14ac:dyDescent="0.25">
      <c r="A106" s="92"/>
      <c r="B106" s="66" t="s">
        <v>574</v>
      </c>
      <c r="C106" t="s">
        <v>571</v>
      </c>
      <c r="E106" s="5" t="s">
        <v>572</v>
      </c>
      <c r="G106" s="2" t="s">
        <v>286</v>
      </c>
      <c r="H106" s="4" t="s">
        <v>575</v>
      </c>
      <c r="I106" s="124">
        <v>3102</v>
      </c>
      <c r="J106" s="2" t="s">
        <v>456</v>
      </c>
      <c r="K106">
        <v>42</v>
      </c>
      <c r="L106">
        <v>138</v>
      </c>
    </row>
    <row r="107" spans="1:12" x14ac:dyDescent="0.25">
      <c r="A107" s="92"/>
      <c r="B107" s="66" t="s">
        <v>576</v>
      </c>
      <c r="C107" t="s">
        <v>577</v>
      </c>
      <c r="E107" s="5" t="s">
        <v>578</v>
      </c>
      <c r="G107" s="2" t="s">
        <v>321</v>
      </c>
      <c r="H107" s="4" t="s">
        <v>579</v>
      </c>
      <c r="I107" s="124">
        <v>3185</v>
      </c>
      <c r="J107" s="2" t="s">
        <v>456</v>
      </c>
      <c r="K107">
        <v>42</v>
      </c>
      <c r="L107">
        <v>138</v>
      </c>
    </row>
    <row r="108" spans="1:12" x14ac:dyDescent="0.25">
      <c r="A108" s="92"/>
      <c r="B108" s="66" t="s">
        <v>580</v>
      </c>
      <c r="C108" t="s">
        <v>581</v>
      </c>
      <c r="E108" s="5" t="s">
        <v>582</v>
      </c>
      <c r="G108" s="2" t="s">
        <v>321</v>
      </c>
      <c r="H108" s="4" t="s">
        <v>583</v>
      </c>
      <c r="I108" s="124">
        <v>3861</v>
      </c>
      <c r="J108" s="2" t="s">
        <v>456</v>
      </c>
      <c r="K108">
        <v>42</v>
      </c>
      <c r="L108">
        <v>248</v>
      </c>
    </row>
    <row r="109" spans="1:12" x14ac:dyDescent="0.25">
      <c r="A109" s="92"/>
      <c r="B109" s="66" t="s">
        <v>584</v>
      </c>
      <c r="C109" t="s">
        <v>585</v>
      </c>
      <c r="E109" s="5" t="s">
        <v>586</v>
      </c>
      <c r="G109" s="2" t="s">
        <v>321</v>
      </c>
      <c r="H109" s="4" t="s">
        <v>587</v>
      </c>
      <c r="I109" s="124">
        <v>4158</v>
      </c>
      <c r="J109" s="2" t="s">
        <v>456</v>
      </c>
      <c r="K109">
        <v>42</v>
      </c>
      <c r="L109">
        <v>248</v>
      </c>
    </row>
    <row r="110" spans="1:12" x14ac:dyDescent="0.25">
      <c r="A110" s="92"/>
      <c r="B110" s="66" t="s">
        <v>588</v>
      </c>
      <c r="C110" t="s">
        <v>589</v>
      </c>
      <c r="E110" s="5" t="s">
        <v>590</v>
      </c>
      <c r="G110" s="2" t="s">
        <v>321</v>
      </c>
      <c r="H110" s="4" t="s">
        <v>591</v>
      </c>
      <c r="I110" s="124">
        <v>7186</v>
      </c>
      <c r="J110" s="2" t="s">
        <v>456</v>
      </c>
      <c r="K110">
        <v>42</v>
      </c>
      <c r="L110">
        <v>323</v>
      </c>
    </row>
    <row r="111" spans="1:12" x14ac:dyDescent="0.25">
      <c r="A111" s="92"/>
      <c r="B111" s="66" t="s">
        <v>592</v>
      </c>
      <c r="C111" t="s">
        <v>589</v>
      </c>
      <c r="E111" s="5" t="s">
        <v>590</v>
      </c>
      <c r="G111" s="2" t="s">
        <v>398</v>
      </c>
      <c r="H111" s="4" t="s">
        <v>593</v>
      </c>
      <c r="I111" s="124">
        <v>8796</v>
      </c>
      <c r="J111" s="2" t="s">
        <v>456</v>
      </c>
      <c r="K111">
        <v>42</v>
      </c>
      <c r="L111">
        <v>323</v>
      </c>
    </row>
    <row r="112" spans="1:12" x14ac:dyDescent="0.25">
      <c r="A112" s="92"/>
      <c r="B112" s="66" t="s">
        <v>594</v>
      </c>
      <c r="C112" t="s">
        <v>595</v>
      </c>
      <c r="E112" s="5" t="s">
        <v>596</v>
      </c>
      <c r="G112" s="2" t="s">
        <v>286</v>
      </c>
      <c r="H112" s="4" t="s">
        <v>597</v>
      </c>
      <c r="I112" s="124">
        <v>3788</v>
      </c>
      <c r="J112" s="2" t="s">
        <v>456</v>
      </c>
      <c r="K112">
        <v>42</v>
      </c>
      <c r="L112">
        <v>230</v>
      </c>
    </row>
    <row r="113" spans="1:19" x14ac:dyDescent="0.25">
      <c r="A113" s="92"/>
      <c r="B113" s="66" t="s">
        <v>598</v>
      </c>
      <c r="C113" t="s">
        <v>599</v>
      </c>
      <c r="E113" s="5" t="s">
        <v>600</v>
      </c>
      <c r="G113" s="2" t="s">
        <v>321</v>
      </c>
      <c r="H113" s="4" t="s">
        <v>601</v>
      </c>
      <c r="I113" s="124">
        <v>4419</v>
      </c>
      <c r="J113" s="2" t="s">
        <v>456</v>
      </c>
      <c r="K113">
        <v>42</v>
      </c>
      <c r="L113">
        <v>258</v>
      </c>
    </row>
    <row r="114" spans="1:19" x14ac:dyDescent="0.25">
      <c r="A114" s="92"/>
      <c r="B114" s="66" t="s">
        <v>602</v>
      </c>
      <c r="C114" t="s">
        <v>599</v>
      </c>
      <c r="E114" s="5" t="s">
        <v>600</v>
      </c>
      <c r="G114" s="2" t="s">
        <v>398</v>
      </c>
      <c r="H114" s="4" t="s">
        <v>603</v>
      </c>
      <c r="I114" s="124">
        <v>4761</v>
      </c>
      <c r="J114" s="2" t="s">
        <v>456</v>
      </c>
      <c r="K114">
        <v>42</v>
      </c>
      <c r="L114">
        <v>258</v>
      </c>
    </row>
    <row r="115" spans="1:19" x14ac:dyDescent="0.25">
      <c r="A115" s="92"/>
      <c r="B115" s="66" t="s">
        <v>604</v>
      </c>
      <c r="C115" t="s">
        <v>605</v>
      </c>
      <c r="E115" s="5" t="s">
        <v>606</v>
      </c>
      <c r="G115" s="2" t="s">
        <v>398</v>
      </c>
      <c r="H115" s="4" t="s">
        <v>607</v>
      </c>
      <c r="I115" s="124">
        <v>6015</v>
      </c>
      <c r="J115" s="2" t="s">
        <v>456</v>
      </c>
      <c r="K115">
        <v>42</v>
      </c>
      <c r="L115">
        <v>264</v>
      </c>
    </row>
    <row r="116" spans="1:19" x14ac:dyDescent="0.25">
      <c r="A116" s="92"/>
      <c r="B116" s="66" t="s">
        <v>608</v>
      </c>
      <c r="C116" t="s">
        <v>609</v>
      </c>
      <c r="E116" s="5" t="s">
        <v>610</v>
      </c>
      <c r="G116" s="2" t="s">
        <v>321</v>
      </c>
      <c r="H116" s="4" t="s">
        <v>611</v>
      </c>
      <c r="I116" s="124">
        <v>4560</v>
      </c>
      <c r="J116" s="2" t="s">
        <v>456</v>
      </c>
      <c r="K116">
        <v>42</v>
      </c>
      <c r="L116">
        <v>338</v>
      </c>
    </row>
    <row r="117" spans="1:19" x14ac:dyDescent="0.25">
      <c r="A117" s="92"/>
      <c r="B117" s="66" t="s">
        <v>612</v>
      </c>
      <c r="C117" t="s">
        <v>613</v>
      </c>
      <c r="E117" s="5" t="s">
        <v>614</v>
      </c>
      <c r="G117" s="2" t="s">
        <v>321</v>
      </c>
      <c r="H117" s="4" t="s">
        <v>615</v>
      </c>
      <c r="I117" s="124">
        <v>5230</v>
      </c>
      <c r="J117" s="2" t="s">
        <v>456</v>
      </c>
      <c r="K117">
        <v>42</v>
      </c>
      <c r="L117">
        <v>338</v>
      </c>
    </row>
    <row r="118" spans="1:19" x14ac:dyDescent="0.25">
      <c r="A118" s="92"/>
      <c r="B118" s="66" t="s">
        <v>616</v>
      </c>
      <c r="C118" t="s">
        <v>613</v>
      </c>
      <c r="E118" s="5" t="s">
        <v>614</v>
      </c>
      <c r="G118" s="2" t="s">
        <v>398</v>
      </c>
      <c r="H118" s="4" t="s">
        <v>617</v>
      </c>
      <c r="I118" s="124">
        <v>5356</v>
      </c>
      <c r="J118" s="2" t="s">
        <v>456</v>
      </c>
      <c r="K118">
        <v>42</v>
      </c>
      <c r="L118">
        <v>338</v>
      </c>
    </row>
    <row r="119" spans="1:19" x14ac:dyDescent="0.25">
      <c r="A119" s="92"/>
      <c r="B119" s="66" t="s">
        <v>618</v>
      </c>
      <c r="C119" t="s">
        <v>619</v>
      </c>
      <c r="E119" s="5" t="s">
        <v>620</v>
      </c>
      <c r="G119" s="2" t="s">
        <v>398</v>
      </c>
      <c r="H119" s="4" t="s">
        <v>621</v>
      </c>
      <c r="I119" s="124">
        <v>8322</v>
      </c>
      <c r="J119" s="2" t="s">
        <v>456</v>
      </c>
      <c r="K119">
        <v>42</v>
      </c>
      <c r="L119">
        <v>334</v>
      </c>
    </row>
    <row r="120" spans="1:19" x14ac:dyDescent="0.25">
      <c r="A120" s="92"/>
      <c r="B120" s="66" t="s">
        <v>622</v>
      </c>
      <c r="C120" t="s">
        <v>623</v>
      </c>
      <c r="E120" s="5" t="s">
        <v>624</v>
      </c>
      <c r="G120" s="2" t="s">
        <v>398</v>
      </c>
      <c r="H120" s="4" t="s">
        <v>625</v>
      </c>
      <c r="I120" s="124">
        <v>6981</v>
      </c>
      <c r="J120" s="2" t="s">
        <v>456</v>
      </c>
      <c r="K120">
        <v>42</v>
      </c>
      <c r="L120">
        <v>249</v>
      </c>
    </row>
    <row r="121" spans="1:19" x14ac:dyDescent="0.25">
      <c r="A121" s="92"/>
      <c r="B121" s="66" t="s">
        <v>626</v>
      </c>
      <c r="C121" t="s">
        <v>627</v>
      </c>
      <c r="E121" s="5" t="s">
        <v>628</v>
      </c>
      <c r="G121" s="2" t="s">
        <v>398</v>
      </c>
      <c r="H121" s="4" t="s">
        <v>629</v>
      </c>
      <c r="I121" s="124">
        <v>11075</v>
      </c>
      <c r="J121" s="2" t="s">
        <v>456</v>
      </c>
      <c r="K121">
        <v>42</v>
      </c>
      <c r="L121">
        <v>409</v>
      </c>
    </row>
    <row r="122" spans="1:19" x14ac:dyDescent="0.25">
      <c r="A122" s="92"/>
      <c r="B122" s="66" t="s">
        <v>630</v>
      </c>
      <c r="C122" t="s">
        <v>631</v>
      </c>
      <c r="F122" s="5" t="s">
        <v>632</v>
      </c>
      <c r="G122" s="2" t="s">
        <v>259</v>
      </c>
      <c r="H122" t="s">
        <v>633</v>
      </c>
      <c r="I122">
        <v>830</v>
      </c>
      <c r="J122" s="2" t="s">
        <v>257</v>
      </c>
      <c r="K122">
        <v>12</v>
      </c>
      <c r="L122">
        <v>22</v>
      </c>
      <c r="Q122" s="5"/>
      <c r="R122" s="2"/>
    </row>
    <row r="123" spans="1:19" x14ac:dyDescent="0.25">
      <c r="A123" s="92"/>
      <c r="B123" s="66" t="s">
        <v>634</v>
      </c>
      <c r="C123" t="s">
        <v>635</v>
      </c>
      <c r="F123" s="5" t="s">
        <v>636</v>
      </c>
      <c r="G123" s="2" t="s">
        <v>259</v>
      </c>
      <c r="H123" t="s">
        <v>458</v>
      </c>
      <c r="I123">
        <v>915</v>
      </c>
      <c r="J123" s="2" t="s">
        <v>257</v>
      </c>
      <c r="K123">
        <v>12</v>
      </c>
      <c r="L123">
        <v>25</v>
      </c>
      <c r="Q123" s="5"/>
      <c r="R123" s="2"/>
    </row>
    <row r="124" spans="1:19" x14ac:dyDescent="0.25">
      <c r="A124" s="92"/>
      <c r="B124" s="66" t="s">
        <v>637</v>
      </c>
      <c r="C124" t="s">
        <v>638</v>
      </c>
      <c r="F124" s="5" t="s">
        <v>639</v>
      </c>
      <c r="G124" s="2" t="s">
        <v>259</v>
      </c>
      <c r="H124" s="4" t="s">
        <v>477</v>
      </c>
      <c r="I124">
        <v>997</v>
      </c>
      <c r="J124" s="2" t="s">
        <v>257</v>
      </c>
      <c r="K124">
        <v>12</v>
      </c>
      <c r="L124">
        <v>50</v>
      </c>
      <c r="Q124" s="5"/>
      <c r="R124" s="2"/>
    </row>
    <row r="125" spans="1:19" x14ac:dyDescent="0.25">
      <c r="A125" s="92"/>
      <c r="B125" s="66" t="s">
        <v>640</v>
      </c>
      <c r="C125" t="s">
        <v>641</v>
      </c>
      <c r="F125" s="5" t="s">
        <v>642</v>
      </c>
      <c r="G125" s="2" t="s">
        <v>259</v>
      </c>
      <c r="H125" s="4" t="s">
        <v>481</v>
      </c>
      <c r="I125">
        <v>1281</v>
      </c>
      <c r="J125" s="2" t="s">
        <v>257</v>
      </c>
      <c r="K125">
        <v>12</v>
      </c>
      <c r="L125">
        <v>70</v>
      </c>
      <c r="Q125" s="5"/>
      <c r="R125" s="2"/>
    </row>
    <row r="126" spans="1:19" x14ac:dyDescent="0.25">
      <c r="A126" s="92"/>
      <c r="B126" s="66" t="s">
        <v>643</v>
      </c>
      <c r="C126" t="s">
        <v>641</v>
      </c>
      <c r="F126" s="5" t="s">
        <v>642</v>
      </c>
      <c r="G126" s="2" t="s">
        <v>286</v>
      </c>
      <c r="H126" s="4" t="s">
        <v>483</v>
      </c>
      <c r="J126" s="2" t="s">
        <v>257</v>
      </c>
      <c r="K126">
        <v>12</v>
      </c>
      <c r="L126">
        <v>70</v>
      </c>
      <c r="Q126" s="5"/>
      <c r="R126" s="2"/>
    </row>
    <row r="127" spans="1:19" x14ac:dyDescent="0.25">
      <c r="A127" s="92"/>
      <c r="B127" s="66" t="s">
        <v>644</v>
      </c>
      <c r="C127" t="s">
        <v>645</v>
      </c>
      <c r="F127" s="5" t="s">
        <v>646</v>
      </c>
      <c r="G127" s="2" t="s">
        <v>259</v>
      </c>
      <c r="H127" s="4" t="s">
        <v>487</v>
      </c>
      <c r="I127">
        <v>1225</v>
      </c>
      <c r="J127" s="2" t="s">
        <v>257</v>
      </c>
      <c r="K127">
        <v>12</v>
      </c>
      <c r="L127">
        <v>70</v>
      </c>
      <c r="Q127" s="5"/>
      <c r="R127" s="2"/>
      <c r="S127" s="4"/>
    </row>
    <row r="128" spans="1:19" x14ac:dyDescent="0.25">
      <c r="A128" s="92"/>
      <c r="B128" s="66" t="s">
        <v>647</v>
      </c>
      <c r="C128" t="s">
        <v>645</v>
      </c>
      <c r="F128" s="5" t="s">
        <v>646</v>
      </c>
      <c r="G128" s="2" t="s">
        <v>286</v>
      </c>
      <c r="H128" t="s">
        <v>489</v>
      </c>
      <c r="J128" s="2" t="s">
        <v>257</v>
      </c>
      <c r="K128">
        <v>12</v>
      </c>
      <c r="L128">
        <v>70</v>
      </c>
      <c r="Q128" s="5"/>
      <c r="R128" s="2"/>
      <c r="S128" s="4"/>
    </row>
    <row r="129" spans="1:19" x14ac:dyDescent="0.25">
      <c r="A129" s="92"/>
      <c r="B129" s="66" t="s">
        <v>648</v>
      </c>
      <c r="C129" t="s">
        <v>649</v>
      </c>
      <c r="F129" s="5" t="s">
        <v>650</v>
      </c>
      <c r="G129" s="2" t="s">
        <v>259</v>
      </c>
      <c r="H129" t="s">
        <v>493</v>
      </c>
      <c r="I129">
        <v>1225</v>
      </c>
      <c r="J129" s="2" t="s">
        <v>257</v>
      </c>
      <c r="K129">
        <v>12</v>
      </c>
      <c r="L129">
        <v>70</v>
      </c>
      <c r="Q129" s="5"/>
      <c r="R129" s="2"/>
      <c r="S129" s="4"/>
    </row>
    <row r="130" spans="1:19" x14ac:dyDescent="0.25">
      <c r="A130" s="92"/>
      <c r="B130" s="66" t="s">
        <v>651</v>
      </c>
      <c r="C130" t="s">
        <v>649</v>
      </c>
      <c r="F130" s="5" t="s">
        <v>650</v>
      </c>
      <c r="G130" s="2" t="s">
        <v>286</v>
      </c>
      <c r="H130" t="s">
        <v>495</v>
      </c>
      <c r="J130" s="2" t="s">
        <v>257</v>
      </c>
      <c r="K130">
        <v>12</v>
      </c>
      <c r="L130">
        <v>70</v>
      </c>
      <c r="Q130" s="5"/>
      <c r="R130" s="2"/>
      <c r="S130" s="4"/>
    </row>
    <row r="131" spans="1:19" x14ac:dyDescent="0.25">
      <c r="A131" s="92"/>
      <c r="B131" s="66" t="s">
        <v>652</v>
      </c>
      <c r="C131" t="s">
        <v>653</v>
      </c>
      <c r="F131" s="5" t="s">
        <v>654</v>
      </c>
      <c r="G131" s="2" t="s">
        <v>259</v>
      </c>
      <c r="H131" s="4" t="s">
        <v>503</v>
      </c>
      <c r="I131">
        <v>1027</v>
      </c>
      <c r="J131" s="2" t="s">
        <v>257</v>
      </c>
      <c r="K131">
        <v>12</v>
      </c>
      <c r="L131">
        <v>45</v>
      </c>
      <c r="Q131" s="5"/>
      <c r="R131" s="2"/>
      <c r="S131" s="4"/>
    </row>
    <row r="132" spans="1:19" x14ac:dyDescent="0.25">
      <c r="A132" s="92"/>
      <c r="B132" s="66" t="s">
        <v>655</v>
      </c>
      <c r="C132" t="s">
        <v>653</v>
      </c>
      <c r="F132" s="5" t="s">
        <v>654</v>
      </c>
      <c r="G132" s="2" t="s">
        <v>286</v>
      </c>
      <c r="H132" s="4" t="s">
        <v>505</v>
      </c>
      <c r="J132" s="2" t="s">
        <v>257</v>
      </c>
      <c r="K132">
        <v>12</v>
      </c>
      <c r="L132">
        <v>45</v>
      </c>
      <c r="Q132" s="5"/>
      <c r="R132" s="2"/>
    </row>
    <row r="133" spans="1:19" x14ac:dyDescent="0.25">
      <c r="A133" s="92"/>
      <c r="B133" s="66" t="s">
        <v>656</v>
      </c>
      <c r="C133" t="s">
        <v>657</v>
      </c>
      <c r="F133" s="5" t="s">
        <v>658</v>
      </c>
      <c r="G133" s="2" t="s">
        <v>259</v>
      </c>
      <c r="H133" s="4" t="s">
        <v>509</v>
      </c>
      <c r="I133">
        <v>1256</v>
      </c>
      <c r="J133" s="2" t="s">
        <v>257</v>
      </c>
      <c r="K133">
        <v>12</v>
      </c>
      <c r="L133">
        <v>75</v>
      </c>
      <c r="Q133" s="5"/>
      <c r="R133" s="2"/>
    </row>
    <row r="134" spans="1:19" x14ac:dyDescent="0.25">
      <c r="A134" s="92"/>
      <c r="B134" s="66" t="s">
        <v>659</v>
      </c>
      <c r="C134" t="s">
        <v>657</v>
      </c>
      <c r="F134" s="5" t="s">
        <v>658</v>
      </c>
      <c r="G134" s="2" t="s">
        <v>286</v>
      </c>
      <c r="H134" s="4" t="s">
        <v>511</v>
      </c>
      <c r="J134" s="2" t="s">
        <v>257</v>
      </c>
      <c r="K134">
        <v>12</v>
      </c>
      <c r="L134">
        <v>75</v>
      </c>
      <c r="Q134" s="5"/>
      <c r="R134" s="2"/>
    </row>
    <row r="135" spans="1:19" x14ac:dyDescent="0.25">
      <c r="A135" s="92"/>
      <c r="B135" s="66" t="s">
        <v>660</v>
      </c>
      <c r="C135" t="s">
        <v>661</v>
      </c>
      <c r="F135" s="5" t="s">
        <v>662</v>
      </c>
      <c r="G135" s="2" t="s">
        <v>259</v>
      </c>
      <c r="H135" s="4" t="s">
        <v>515</v>
      </c>
      <c r="I135">
        <v>1645</v>
      </c>
      <c r="J135" s="2" t="s">
        <v>257</v>
      </c>
      <c r="K135">
        <v>12</v>
      </c>
      <c r="L135">
        <v>80</v>
      </c>
      <c r="Q135" s="5"/>
      <c r="R135" s="2"/>
    </row>
    <row r="136" spans="1:19" x14ac:dyDescent="0.25">
      <c r="A136" s="92"/>
      <c r="B136" s="66" t="s">
        <v>663</v>
      </c>
      <c r="C136" t="s">
        <v>661</v>
      </c>
      <c r="F136" s="5" t="s">
        <v>662</v>
      </c>
      <c r="G136" s="2" t="s">
        <v>321</v>
      </c>
      <c r="H136" s="4" t="s">
        <v>517</v>
      </c>
      <c r="J136" s="2" t="s">
        <v>257</v>
      </c>
      <c r="K136">
        <v>12</v>
      </c>
      <c r="L136">
        <v>80</v>
      </c>
      <c r="Q136" s="5"/>
      <c r="R136" s="2"/>
      <c r="S136" s="4"/>
    </row>
    <row r="137" spans="1:19" x14ac:dyDescent="0.25">
      <c r="A137" s="92"/>
      <c r="B137" s="66" t="s">
        <v>664</v>
      </c>
      <c r="C137" t="s">
        <v>665</v>
      </c>
      <c r="F137" s="5" t="s">
        <v>666</v>
      </c>
      <c r="G137" s="2" t="s">
        <v>259</v>
      </c>
      <c r="H137" s="4" t="s">
        <v>521</v>
      </c>
      <c r="J137" s="2" t="s">
        <v>257</v>
      </c>
      <c r="K137">
        <v>12</v>
      </c>
      <c r="L137">
        <v>65</v>
      </c>
      <c r="Q137" s="5"/>
      <c r="R137" s="2"/>
      <c r="S137" s="4"/>
    </row>
    <row r="138" spans="1:19" x14ac:dyDescent="0.25">
      <c r="A138" s="92"/>
      <c r="B138" s="66" t="s">
        <v>667</v>
      </c>
      <c r="C138" t="s">
        <v>665</v>
      </c>
      <c r="F138" s="5" t="s">
        <v>666</v>
      </c>
      <c r="G138" s="2" t="s">
        <v>286</v>
      </c>
      <c r="H138" s="4" t="s">
        <v>523</v>
      </c>
      <c r="J138" s="2" t="s">
        <v>257</v>
      </c>
      <c r="K138">
        <v>12</v>
      </c>
      <c r="L138">
        <v>65</v>
      </c>
      <c r="Q138" s="5"/>
      <c r="R138" s="2"/>
      <c r="S138" s="4"/>
    </row>
    <row r="139" spans="1:19" x14ac:dyDescent="0.25">
      <c r="A139" s="92"/>
      <c r="B139" s="66" t="s">
        <v>668</v>
      </c>
      <c r="C139" t="s">
        <v>669</v>
      </c>
      <c r="F139" s="5" t="s">
        <v>670</v>
      </c>
      <c r="G139" s="2" t="s">
        <v>259</v>
      </c>
      <c r="H139" s="4" t="s">
        <v>527</v>
      </c>
      <c r="I139">
        <v>1367</v>
      </c>
      <c r="J139" s="2" t="s">
        <v>257</v>
      </c>
      <c r="K139">
        <v>12</v>
      </c>
      <c r="L139">
        <v>95</v>
      </c>
      <c r="Q139" s="5"/>
      <c r="R139" s="2"/>
      <c r="S139" s="4"/>
    </row>
    <row r="140" spans="1:19" x14ac:dyDescent="0.25">
      <c r="A140" s="92"/>
      <c r="B140" s="66" t="s">
        <v>671</v>
      </c>
      <c r="C140" t="s">
        <v>669</v>
      </c>
      <c r="F140" s="5" t="s">
        <v>670</v>
      </c>
      <c r="G140" s="2" t="s">
        <v>286</v>
      </c>
      <c r="H140" s="4" t="s">
        <v>529</v>
      </c>
      <c r="J140" s="2" t="s">
        <v>257</v>
      </c>
      <c r="K140">
        <v>12</v>
      </c>
      <c r="L140">
        <v>95</v>
      </c>
      <c r="Q140" s="5"/>
      <c r="R140" s="2"/>
      <c r="S140" s="4"/>
    </row>
    <row r="141" spans="1:19" x14ac:dyDescent="0.25">
      <c r="A141" s="92"/>
      <c r="B141" s="66" t="s">
        <v>672</v>
      </c>
      <c r="C141" t="s">
        <v>673</v>
      </c>
      <c r="F141" s="5" t="s">
        <v>674</v>
      </c>
      <c r="G141" s="2" t="s">
        <v>259</v>
      </c>
      <c r="H141" s="4" t="s">
        <v>533</v>
      </c>
      <c r="I141">
        <v>1701</v>
      </c>
      <c r="J141" s="2" t="s">
        <v>257</v>
      </c>
      <c r="K141">
        <v>12</v>
      </c>
      <c r="L141">
        <v>125</v>
      </c>
      <c r="Q141" s="5"/>
      <c r="R141" s="2"/>
      <c r="S141" s="4"/>
    </row>
    <row r="142" spans="1:19" x14ac:dyDescent="0.25">
      <c r="A142" s="92"/>
      <c r="B142" s="66" t="s">
        <v>675</v>
      </c>
      <c r="C142" t="s">
        <v>673</v>
      </c>
      <c r="F142" s="5" t="s">
        <v>674</v>
      </c>
      <c r="G142" s="2" t="s">
        <v>321</v>
      </c>
      <c r="H142" s="4" t="s">
        <v>535</v>
      </c>
      <c r="I142">
        <v>1701</v>
      </c>
      <c r="J142" s="2" t="s">
        <v>257</v>
      </c>
      <c r="K142">
        <v>12</v>
      </c>
      <c r="L142">
        <v>125</v>
      </c>
      <c r="Q142" s="5"/>
      <c r="R142" s="2"/>
      <c r="S142" s="4"/>
    </row>
    <row r="143" spans="1:19" x14ac:dyDescent="0.25">
      <c r="A143" s="92"/>
      <c r="B143" s="66" t="s">
        <v>676</v>
      </c>
      <c r="C143" t="s">
        <v>677</v>
      </c>
      <c r="F143" s="5" t="s">
        <v>678</v>
      </c>
      <c r="G143" s="2" t="s">
        <v>259</v>
      </c>
      <c r="H143" s="4" t="s">
        <v>543</v>
      </c>
      <c r="I143">
        <v>1281</v>
      </c>
      <c r="J143" s="2" t="s">
        <v>257</v>
      </c>
      <c r="K143">
        <v>12</v>
      </c>
      <c r="L143">
        <v>65</v>
      </c>
      <c r="Q143" s="5"/>
      <c r="R143" s="2"/>
      <c r="S143" s="4"/>
    </row>
    <row r="144" spans="1:19" x14ac:dyDescent="0.25">
      <c r="A144" s="92"/>
      <c r="B144" s="66" t="s">
        <v>679</v>
      </c>
      <c r="C144" t="s">
        <v>677</v>
      </c>
      <c r="F144" s="5" t="s">
        <v>678</v>
      </c>
      <c r="G144" s="2" t="s">
        <v>286</v>
      </c>
      <c r="H144" s="4" t="s">
        <v>545</v>
      </c>
      <c r="J144" s="2" t="s">
        <v>257</v>
      </c>
      <c r="K144">
        <v>12</v>
      </c>
      <c r="L144">
        <v>65</v>
      </c>
      <c r="Q144" s="5"/>
      <c r="R144" s="2"/>
      <c r="S144" s="4"/>
    </row>
    <row r="145" spans="1:19" x14ac:dyDescent="0.25">
      <c r="A145" s="92"/>
      <c r="B145" s="66" t="s">
        <v>680</v>
      </c>
      <c r="C145" t="s">
        <v>681</v>
      </c>
      <c r="F145" s="5" t="s">
        <v>682</v>
      </c>
      <c r="G145" s="2" t="s">
        <v>259</v>
      </c>
      <c r="H145" s="4" t="s">
        <v>549</v>
      </c>
      <c r="I145">
        <v>1645</v>
      </c>
      <c r="J145" s="2" t="s">
        <v>257</v>
      </c>
      <c r="K145">
        <v>12</v>
      </c>
      <c r="L145">
        <v>110</v>
      </c>
      <c r="Q145" s="5"/>
      <c r="R145" s="2"/>
      <c r="S145" s="4"/>
    </row>
    <row r="146" spans="1:19" x14ac:dyDescent="0.25">
      <c r="A146" s="92"/>
      <c r="B146" s="66" t="s">
        <v>683</v>
      </c>
      <c r="C146" t="s">
        <v>681</v>
      </c>
      <c r="F146" s="5" t="s">
        <v>682</v>
      </c>
      <c r="G146" s="2" t="s">
        <v>321</v>
      </c>
      <c r="H146" s="4" t="s">
        <v>551</v>
      </c>
      <c r="J146" s="2" t="s">
        <v>257</v>
      </c>
      <c r="K146">
        <v>12</v>
      </c>
      <c r="L146">
        <v>110</v>
      </c>
      <c r="Q146" s="5"/>
      <c r="R146" s="2"/>
      <c r="S146" s="4"/>
    </row>
    <row r="147" spans="1:19" x14ac:dyDescent="0.25">
      <c r="A147" s="92"/>
      <c r="B147" s="66" t="s">
        <v>684</v>
      </c>
      <c r="C147" t="s">
        <v>685</v>
      </c>
      <c r="F147" s="5" t="s">
        <v>686</v>
      </c>
      <c r="G147" s="2" t="s">
        <v>321</v>
      </c>
      <c r="H147" s="4" t="s">
        <v>555</v>
      </c>
      <c r="I147">
        <v>2178</v>
      </c>
      <c r="J147" s="2" t="s">
        <v>257</v>
      </c>
      <c r="K147">
        <v>12</v>
      </c>
      <c r="L147">
        <v>145</v>
      </c>
      <c r="Q147" s="5"/>
      <c r="R147" s="2"/>
      <c r="S147" s="4"/>
    </row>
    <row r="148" spans="1:19" x14ac:dyDescent="0.25">
      <c r="A148" s="92"/>
      <c r="B148" s="66" t="s">
        <v>687</v>
      </c>
      <c r="C148" t="s">
        <v>688</v>
      </c>
      <c r="F148" s="5" t="s">
        <v>689</v>
      </c>
      <c r="G148" s="2" t="s">
        <v>321</v>
      </c>
      <c r="H148" s="4" t="s">
        <v>559</v>
      </c>
      <c r="I148">
        <v>2422</v>
      </c>
      <c r="J148" s="2" t="s">
        <v>257</v>
      </c>
      <c r="K148">
        <v>12</v>
      </c>
      <c r="L148">
        <v>145</v>
      </c>
      <c r="Q148" s="5"/>
      <c r="R148" s="2"/>
      <c r="S148" s="4"/>
    </row>
    <row r="149" spans="1:19" x14ac:dyDescent="0.25">
      <c r="A149" s="92"/>
      <c r="B149" s="66" t="s">
        <v>690</v>
      </c>
      <c r="C149" t="s">
        <v>691</v>
      </c>
      <c r="F149" s="5" t="s">
        <v>692</v>
      </c>
      <c r="G149" s="2" t="s">
        <v>321</v>
      </c>
      <c r="H149" s="4" t="s">
        <v>563</v>
      </c>
      <c r="I149">
        <v>3122</v>
      </c>
      <c r="J149" s="2" t="s">
        <v>257</v>
      </c>
      <c r="K149">
        <v>12</v>
      </c>
      <c r="L149">
        <v>205</v>
      </c>
      <c r="Q149" s="5"/>
      <c r="R149" s="2"/>
      <c r="S149" s="4"/>
    </row>
    <row r="150" spans="1:19" x14ac:dyDescent="0.25">
      <c r="A150" s="92"/>
      <c r="B150" s="66" t="s">
        <v>693</v>
      </c>
      <c r="C150" t="s">
        <v>694</v>
      </c>
      <c r="F150" s="5" t="s">
        <v>695</v>
      </c>
      <c r="G150" s="2" t="s">
        <v>259</v>
      </c>
      <c r="H150" s="4" t="s">
        <v>567</v>
      </c>
      <c r="I150">
        <v>1597</v>
      </c>
      <c r="J150" s="2" t="s">
        <v>257</v>
      </c>
      <c r="K150">
        <v>12</v>
      </c>
      <c r="L150">
        <v>88</v>
      </c>
      <c r="Q150" s="5"/>
      <c r="R150" s="2"/>
      <c r="S150" s="4"/>
    </row>
    <row r="151" spans="1:19" x14ac:dyDescent="0.25">
      <c r="A151" s="92"/>
      <c r="B151" s="66" t="s">
        <v>696</v>
      </c>
      <c r="C151" t="s">
        <v>694</v>
      </c>
      <c r="F151" s="5" t="s">
        <v>695</v>
      </c>
      <c r="G151" s="2" t="s">
        <v>286</v>
      </c>
      <c r="H151" s="4" t="s">
        <v>569</v>
      </c>
      <c r="J151" s="2" t="s">
        <v>257</v>
      </c>
      <c r="K151">
        <v>12</v>
      </c>
      <c r="L151">
        <v>88</v>
      </c>
      <c r="Q151" s="5"/>
      <c r="R151" s="2"/>
      <c r="S151" s="4"/>
    </row>
    <row r="152" spans="1:19" x14ac:dyDescent="0.25">
      <c r="A152" s="92"/>
      <c r="B152" s="66" t="s">
        <v>697</v>
      </c>
      <c r="C152" t="s">
        <v>698</v>
      </c>
      <c r="F152" s="5" t="s">
        <v>699</v>
      </c>
      <c r="G152" s="2" t="s">
        <v>259</v>
      </c>
      <c r="H152" s="4" t="s">
        <v>573</v>
      </c>
      <c r="I152">
        <v>2074</v>
      </c>
      <c r="J152" s="2" t="s">
        <v>257</v>
      </c>
      <c r="K152">
        <v>12</v>
      </c>
      <c r="L152">
        <v>138</v>
      </c>
      <c r="Q152" s="5"/>
      <c r="R152" s="2"/>
      <c r="S152" s="4"/>
    </row>
    <row r="153" spans="1:19" x14ac:dyDescent="0.25">
      <c r="A153" s="92"/>
      <c r="B153" s="66" t="s">
        <v>700</v>
      </c>
      <c r="C153" t="s">
        <v>698</v>
      </c>
      <c r="F153" s="5" t="s">
        <v>699</v>
      </c>
      <c r="G153" s="2" t="s">
        <v>286</v>
      </c>
      <c r="H153" s="4" t="s">
        <v>575</v>
      </c>
      <c r="I153">
        <v>2074</v>
      </c>
      <c r="J153" s="2" t="s">
        <v>257</v>
      </c>
      <c r="K153">
        <v>12</v>
      </c>
      <c r="L153">
        <v>138</v>
      </c>
      <c r="Q153" s="5"/>
      <c r="R153" s="2"/>
      <c r="S153" s="4"/>
    </row>
    <row r="154" spans="1:19" x14ac:dyDescent="0.25">
      <c r="A154" s="92"/>
      <c r="B154" s="66" t="s">
        <v>701</v>
      </c>
      <c r="C154" t="s">
        <v>702</v>
      </c>
      <c r="F154" s="5" t="s">
        <v>703</v>
      </c>
      <c r="G154" s="2" t="s">
        <v>321</v>
      </c>
      <c r="H154" s="4" t="s">
        <v>579</v>
      </c>
      <c r="J154" s="2" t="s">
        <v>257</v>
      </c>
      <c r="K154">
        <v>12</v>
      </c>
      <c r="L154">
        <v>138</v>
      </c>
      <c r="Q154" s="5"/>
      <c r="R154" s="2"/>
      <c r="S154" s="4"/>
    </row>
    <row r="155" spans="1:19" x14ac:dyDescent="0.25">
      <c r="A155" s="92"/>
      <c r="B155" s="66" t="s">
        <v>704</v>
      </c>
      <c r="C155" t="s">
        <v>705</v>
      </c>
      <c r="F155" s="5" t="s">
        <v>706</v>
      </c>
      <c r="G155" s="2" t="s">
        <v>321</v>
      </c>
      <c r="H155" s="4" t="s">
        <v>583</v>
      </c>
      <c r="I155">
        <v>2884</v>
      </c>
      <c r="J155" s="2" t="s">
        <v>257</v>
      </c>
      <c r="K155">
        <v>12</v>
      </c>
      <c r="L155">
        <v>248</v>
      </c>
      <c r="Q155" s="5"/>
      <c r="R155" s="2"/>
      <c r="S155" s="4"/>
    </row>
    <row r="156" spans="1:19" x14ac:dyDescent="0.25">
      <c r="A156" s="92"/>
      <c r="B156" s="66" t="s">
        <v>707</v>
      </c>
      <c r="C156" t="s">
        <v>708</v>
      </c>
      <c r="F156" s="5" t="s">
        <v>709</v>
      </c>
      <c r="G156" s="2" t="s">
        <v>321</v>
      </c>
      <c r="H156" s="4" t="s">
        <v>587</v>
      </c>
      <c r="I156">
        <v>2871</v>
      </c>
      <c r="J156" s="2" t="s">
        <v>257</v>
      </c>
      <c r="K156">
        <v>12</v>
      </c>
      <c r="L156">
        <v>248</v>
      </c>
      <c r="Q156" s="5"/>
      <c r="R156" s="2"/>
      <c r="S156" s="4"/>
    </row>
    <row r="157" spans="1:19" x14ac:dyDescent="0.25">
      <c r="A157" s="92"/>
      <c r="B157" s="66" t="s">
        <v>710</v>
      </c>
      <c r="C157" t="s">
        <v>711</v>
      </c>
      <c r="F157" s="5" t="s">
        <v>712</v>
      </c>
      <c r="G157" s="2" t="s">
        <v>321</v>
      </c>
      <c r="H157" s="4" t="s">
        <v>591</v>
      </c>
      <c r="I157">
        <v>5218</v>
      </c>
      <c r="J157" s="2" t="s">
        <v>257</v>
      </c>
      <c r="K157">
        <v>12</v>
      </c>
      <c r="L157">
        <v>323</v>
      </c>
      <c r="Q157" s="5"/>
      <c r="R157" s="2"/>
      <c r="S157" s="4"/>
    </row>
    <row r="158" spans="1:19" x14ac:dyDescent="0.25">
      <c r="A158" s="92"/>
      <c r="B158" s="66" t="s">
        <v>713</v>
      </c>
      <c r="C158" t="s">
        <v>711</v>
      </c>
      <c r="F158" s="5" t="s">
        <v>712</v>
      </c>
      <c r="G158" s="2" t="s">
        <v>398</v>
      </c>
      <c r="H158" s="4" t="s">
        <v>593</v>
      </c>
      <c r="J158" s="2" t="s">
        <v>257</v>
      </c>
      <c r="K158">
        <v>12</v>
      </c>
      <c r="L158">
        <v>323</v>
      </c>
      <c r="Q158" s="5"/>
      <c r="R158" s="2"/>
      <c r="S158" s="4"/>
    </row>
    <row r="159" spans="1:19" x14ac:dyDescent="0.25">
      <c r="A159" s="92"/>
      <c r="B159" s="66" t="s">
        <v>714</v>
      </c>
      <c r="C159" t="s">
        <v>715</v>
      </c>
      <c r="F159" s="5" t="s">
        <v>716</v>
      </c>
      <c r="G159" s="2" t="s">
        <v>286</v>
      </c>
      <c r="H159" s="4" t="s">
        <v>597</v>
      </c>
      <c r="I159">
        <v>2620</v>
      </c>
      <c r="J159" s="2" t="s">
        <v>257</v>
      </c>
      <c r="K159">
        <v>12</v>
      </c>
      <c r="L159">
        <v>230</v>
      </c>
      <c r="Q159" s="5"/>
      <c r="R159" s="2"/>
      <c r="S159" s="4"/>
    </row>
    <row r="160" spans="1:19" x14ac:dyDescent="0.25">
      <c r="A160" s="92"/>
      <c r="B160" s="66" t="s">
        <v>717</v>
      </c>
      <c r="C160" t="s">
        <v>718</v>
      </c>
      <c r="F160" s="5" t="s">
        <v>719</v>
      </c>
      <c r="G160" s="2" t="s">
        <v>321</v>
      </c>
      <c r="H160" s="4" t="s">
        <v>601</v>
      </c>
      <c r="I160">
        <v>3477</v>
      </c>
      <c r="J160" s="2" t="s">
        <v>257</v>
      </c>
      <c r="K160">
        <v>12</v>
      </c>
      <c r="L160">
        <v>258</v>
      </c>
      <c r="Q160" s="5"/>
      <c r="R160" s="2"/>
      <c r="S160" s="4"/>
    </row>
    <row r="161" spans="1:19" x14ac:dyDescent="0.25">
      <c r="A161" s="92"/>
      <c r="B161" s="66" t="s">
        <v>720</v>
      </c>
      <c r="C161" t="s">
        <v>718</v>
      </c>
      <c r="F161" s="5" t="s">
        <v>719</v>
      </c>
      <c r="G161" s="2" t="s">
        <v>398</v>
      </c>
      <c r="H161" s="4" t="s">
        <v>603</v>
      </c>
      <c r="J161" s="2" t="s">
        <v>257</v>
      </c>
      <c r="K161">
        <v>12</v>
      </c>
      <c r="L161">
        <v>258</v>
      </c>
      <c r="Q161" s="5"/>
      <c r="R161" s="2"/>
      <c r="S161" s="4"/>
    </row>
    <row r="162" spans="1:19" x14ac:dyDescent="0.25">
      <c r="A162" s="92"/>
      <c r="B162" s="66" t="s">
        <v>721</v>
      </c>
      <c r="C162" t="s">
        <v>722</v>
      </c>
      <c r="F162" s="5" t="s">
        <v>723</v>
      </c>
      <c r="G162" s="2" t="s">
        <v>398</v>
      </c>
      <c r="H162" s="4" t="s">
        <v>607</v>
      </c>
      <c r="I162">
        <v>4201</v>
      </c>
      <c r="J162" s="2" t="s">
        <v>257</v>
      </c>
      <c r="K162">
        <v>12</v>
      </c>
      <c r="L162">
        <v>264</v>
      </c>
      <c r="Q162" s="5"/>
      <c r="R162" s="2"/>
      <c r="S162" s="4"/>
    </row>
    <row r="163" spans="1:19" x14ac:dyDescent="0.25">
      <c r="A163" s="92"/>
      <c r="B163" s="66" t="s">
        <v>724</v>
      </c>
      <c r="C163" t="s">
        <v>725</v>
      </c>
      <c r="F163" s="5" t="s">
        <v>726</v>
      </c>
      <c r="G163" s="2" t="s">
        <v>321</v>
      </c>
      <c r="H163" s="4" t="s">
        <v>611</v>
      </c>
      <c r="I163">
        <v>3333</v>
      </c>
      <c r="J163" s="2" t="s">
        <v>257</v>
      </c>
      <c r="K163">
        <v>12</v>
      </c>
      <c r="L163">
        <v>338</v>
      </c>
      <c r="Q163" s="5"/>
      <c r="R163" s="2"/>
      <c r="S163" s="4"/>
    </row>
    <row r="164" spans="1:19" x14ac:dyDescent="0.25">
      <c r="A164" s="92"/>
      <c r="B164" s="66" t="s">
        <v>727</v>
      </c>
      <c r="C164" t="s">
        <v>728</v>
      </c>
      <c r="F164" s="5" t="s">
        <v>729</v>
      </c>
      <c r="G164" s="2" t="s">
        <v>321</v>
      </c>
      <c r="H164" s="4" t="s">
        <v>615</v>
      </c>
      <c r="I164">
        <v>4018</v>
      </c>
      <c r="J164" s="2" t="s">
        <v>257</v>
      </c>
      <c r="K164">
        <v>12</v>
      </c>
      <c r="L164">
        <v>338</v>
      </c>
      <c r="Q164" s="5"/>
      <c r="R164" s="2"/>
      <c r="S164" s="4"/>
    </row>
    <row r="165" spans="1:19" x14ac:dyDescent="0.25">
      <c r="A165" s="92"/>
      <c r="B165" s="66" t="s">
        <v>730</v>
      </c>
      <c r="C165" t="s">
        <v>728</v>
      </c>
      <c r="F165" s="5" t="s">
        <v>729</v>
      </c>
      <c r="G165" s="2" t="s">
        <v>398</v>
      </c>
      <c r="H165" s="4" t="s">
        <v>617</v>
      </c>
      <c r="I165">
        <v>4018</v>
      </c>
      <c r="J165" s="2" t="s">
        <v>257</v>
      </c>
      <c r="K165">
        <v>12</v>
      </c>
      <c r="L165">
        <v>338</v>
      </c>
      <c r="Q165" s="5"/>
      <c r="R165" s="2"/>
      <c r="S165" s="4"/>
    </row>
    <row r="166" spans="1:19" x14ac:dyDescent="0.25">
      <c r="A166" s="92"/>
      <c r="B166" s="66" t="s">
        <v>731</v>
      </c>
      <c r="C166" t="s">
        <v>732</v>
      </c>
      <c r="F166" s="5" t="s">
        <v>733</v>
      </c>
      <c r="G166" s="2" t="s">
        <v>398</v>
      </c>
      <c r="H166" s="4" t="s">
        <v>621</v>
      </c>
      <c r="I166">
        <v>7391</v>
      </c>
      <c r="J166" s="2" t="s">
        <v>257</v>
      </c>
      <c r="K166">
        <v>12</v>
      </c>
      <c r="L166">
        <v>334</v>
      </c>
      <c r="Q166" s="5"/>
      <c r="R166" s="2"/>
      <c r="S166" s="4"/>
    </row>
    <row r="167" spans="1:19" x14ac:dyDescent="0.25">
      <c r="A167" s="92"/>
      <c r="B167" s="66" t="s">
        <v>734</v>
      </c>
      <c r="C167" t="s">
        <v>732</v>
      </c>
      <c r="F167" s="5" t="s">
        <v>733</v>
      </c>
      <c r="G167" s="2" t="s">
        <v>735</v>
      </c>
      <c r="H167" s="4" t="s">
        <v>736</v>
      </c>
      <c r="J167" s="2" t="s">
        <v>257</v>
      </c>
      <c r="K167">
        <v>12</v>
      </c>
      <c r="L167">
        <v>334</v>
      </c>
      <c r="Q167" s="5"/>
      <c r="R167" s="2"/>
      <c r="S167" s="4"/>
    </row>
    <row r="168" spans="1:19" x14ac:dyDescent="0.25">
      <c r="A168" s="92"/>
      <c r="B168" s="66" t="s">
        <v>737</v>
      </c>
      <c r="C168" t="s">
        <v>738</v>
      </c>
      <c r="F168" s="5" t="s">
        <v>739</v>
      </c>
      <c r="G168" s="2" t="s">
        <v>398</v>
      </c>
      <c r="H168" s="4" t="s">
        <v>625</v>
      </c>
      <c r="I168">
        <v>4906</v>
      </c>
      <c r="J168" s="2" t="s">
        <v>257</v>
      </c>
      <c r="K168">
        <v>12</v>
      </c>
      <c r="L168">
        <v>249</v>
      </c>
      <c r="Q168" s="5"/>
      <c r="R168" s="2"/>
      <c r="S168" s="4"/>
    </row>
    <row r="169" spans="1:19" x14ac:dyDescent="0.25">
      <c r="A169" s="92"/>
      <c r="B169" s="66" t="s">
        <v>740</v>
      </c>
      <c r="C169" t="s">
        <v>741</v>
      </c>
      <c r="F169" s="5" t="s">
        <v>742</v>
      </c>
      <c r="G169" s="2" t="s">
        <v>398</v>
      </c>
      <c r="H169" s="4" t="s">
        <v>629</v>
      </c>
      <c r="J169" s="2" t="s">
        <v>257</v>
      </c>
      <c r="K169">
        <v>12</v>
      </c>
      <c r="L169">
        <v>409</v>
      </c>
      <c r="Q169" s="5"/>
      <c r="R169" s="2"/>
      <c r="S169" s="4"/>
    </row>
    <row r="170" spans="1:19" x14ac:dyDescent="0.25">
      <c r="A170" s="92"/>
      <c r="B170" s="66" t="s">
        <v>743</v>
      </c>
      <c r="C170" t="s">
        <v>741</v>
      </c>
      <c r="F170" s="5" t="s">
        <v>742</v>
      </c>
      <c r="G170" s="2" t="s">
        <v>735</v>
      </c>
      <c r="H170" s="4" t="s">
        <v>744</v>
      </c>
      <c r="I170">
        <v>7222</v>
      </c>
      <c r="J170" s="2" t="s">
        <v>257</v>
      </c>
      <c r="K170">
        <v>12</v>
      </c>
      <c r="L170">
        <v>409</v>
      </c>
      <c r="Q170" s="5"/>
      <c r="R170" s="2"/>
      <c r="S170" s="4"/>
    </row>
    <row r="171" spans="1:19" x14ac:dyDescent="0.25">
      <c r="A171" s="92"/>
      <c r="B171" s="66" t="s">
        <v>745</v>
      </c>
      <c r="C171" t="s">
        <v>746</v>
      </c>
      <c r="F171" s="5" t="s">
        <v>747</v>
      </c>
      <c r="G171" s="2" t="s">
        <v>748</v>
      </c>
      <c r="H171" s="4" t="s">
        <v>749</v>
      </c>
      <c r="I171" s="124">
        <v>18543</v>
      </c>
      <c r="J171" s="2" t="s">
        <v>257</v>
      </c>
      <c r="K171">
        <v>12</v>
      </c>
      <c r="L171">
        <v>1607</v>
      </c>
      <c r="Q171" s="5"/>
      <c r="R171" s="2"/>
      <c r="S171" s="4"/>
    </row>
    <row r="172" spans="1:19" x14ac:dyDescent="0.25">
      <c r="A172" s="91"/>
      <c r="B172" s="66" t="s">
        <v>750</v>
      </c>
      <c r="C172" t="s">
        <v>342</v>
      </c>
      <c r="D172" s="5" t="s">
        <v>343</v>
      </c>
      <c r="G172" s="2" t="s">
        <v>255</v>
      </c>
      <c r="H172" s="4" t="s">
        <v>539</v>
      </c>
      <c r="I172" s="124">
        <v>1306</v>
      </c>
      <c r="J172" s="2" t="s">
        <v>257</v>
      </c>
      <c r="K172">
        <v>12</v>
      </c>
      <c r="L172">
        <v>35</v>
      </c>
      <c r="Q172" s="5"/>
      <c r="R172" s="2"/>
      <c r="S172" s="4"/>
    </row>
    <row r="173" spans="1:19" x14ac:dyDescent="0.25">
      <c r="A173" s="92"/>
      <c r="B173" s="66" t="s">
        <v>751</v>
      </c>
      <c r="C173" t="s">
        <v>752</v>
      </c>
      <c r="E173" s="5" t="s">
        <v>753</v>
      </c>
      <c r="G173" s="2" t="s">
        <v>259</v>
      </c>
      <c r="H173" s="4" t="s">
        <v>539</v>
      </c>
      <c r="I173" s="124">
        <v>1306</v>
      </c>
      <c r="J173" s="2" t="s">
        <v>456</v>
      </c>
      <c r="K173">
        <v>42</v>
      </c>
      <c r="L173">
        <v>35</v>
      </c>
    </row>
    <row r="174" spans="1:19" x14ac:dyDescent="0.25">
      <c r="A174" s="91"/>
      <c r="B174" s="66" t="s">
        <v>754</v>
      </c>
      <c r="C174" t="s">
        <v>755</v>
      </c>
      <c r="D174" s="5" t="s">
        <v>756</v>
      </c>
      <c r="G174" s="2" t="s">
        <v>259</v>
      </c>
      <c r="H174" s="4" t="s">
        <v>344</v>
      </c>
      <c r="I174" s="125">
        <v>996</v>
      </c>
      <c r="J174" s="2" t="s">
        <v>257</v>
      </c>
      <c r="K174">
        <v>12</v>
      </c>
      <c r="L174">
        <v>35</v>
      </c>
      <c r="Q174" s="4"/>
    </row>
    <row r="175" spans="1:19" x14ac:dyDescent="0.25">
      <c r="A175" s="91"/>
      <c r="B175" s="66" t="s">
        <v>757</v>
      </c>
      <c r="C175" t="s">
        <v>755</v>
      </c>
      <c r="D175" s="5" t="s">
        <v>756</v>
      </c>
      <c r="G175" s="2" t="s">
        <v>255</v>
      </c>
      <c r="H175" s="4" t="s">
        <v>539</v>
      </c>
      <c r="I175" s="124">
        <v>1306</v>
      </c>
      <c r="J175" s="2" t="s">
        <v>257</v>
      </c>
      <c r="K175">
        <v>12</v>
      </c>
      <c r="L175">
        <v>35</v>
      </c>
      <c r="Q175" s="5"/>
      <c r="R175" s="2"/>
      <c r="S175" s="4"/>
    </row>
    <row r="176" spans="1:19" x14ac:dyDescent="0.25">
      <c r="A176" s="90" t="s">
        <v>246</v>
      </c>
      <c r="I176" s="4"/>
      <c r="Q176" s="5"/>
      <c r="R176" s="2"/>
      <c r="S176" s="4"/>
    </row>
    <row r="177" spans="9:19" x14ac:dyDescent="0.25">
      <c r="I177" s="4"/>
      <c r="Q177" s="5"/>
      <c r="R177" s="2"/>
      <c r="S177" s="4"/>
    </row>
    <row r="192" spans="9:19" x14ac:dyDescent="0.25">
      <c r="I192" s="4"/>
      <c r="O192" s="5"/>
      <c r="P192" s="4"/>
    </row>
    <row r="193" spans="15:16" x14ac:dyDescent="0.25">
      <c r="O193" s="5"/>
      <c r="P193" s="4"/>
    </row>
    <row r="194" spans="15:16" x14ac:dyDescent="0.25">
      <c r="O194" s="5"/>
      <c r="P194" s="4"/>
    </row>
    <row r="195" spans="15:16" x14ac:dyDescent="0.25">
      <c r="O195" s="5"/>
      <c r="P195" s="4"/>
    </row>
    <row r="196" spans="15:16" x14ac:dyDescent="0.25">
      <c r="O196" s="5"/>
      <c r="P196" s="4"/>
    </row>
    <row r="197" spans="15:16" x14ac:dyDescent="0.25">
      <c r="O197" s="5"/>
      <c r="P197" s="4"/>
    </row>
  </sheetData>
  <autoFilter ref="B8:L176" xr:uid="{00000000-0009-0000-0000-000001000000}"/>
  <dataValidations count="1">
    <dataValidation type="list" allowBlank="1" showInputMessage="1" showErrorMessage="1" errorTitle="Invalid Attribute Type" error="Please select an attribute type from the dropdown list." sqref="B6:L6" xr:uid="{00000000-0002-0000-0100-000000000000}">
      <formula1>"text, double, short, calculation, compatibility rule, string expression, boolean, description,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defaultColWidth="9.109375" defaultRowHeight="13.2" outlineLevelRow="1" x14ac:dyDescent="0.25"/>
  <cols>
    <col min="1" max="1" width="20.6640625" style="22" customWidth="1"/>
    <col min="2" max="2" width="6.44140625" style="123" customWidth="1"/>
    <col min="3" max="3" width="22.33203125" style="123" bestFit="1" customWidth="1"/>
    <col min="4" max="4" width="8.33203125" style="123" customWidth="1"/>
    <col min="5" max="5" width="31.44140625" style="123" customWidth="1"/>
    <col min="6" max="6" width="31.88671875" style="123" customWidth="1"/>
    <col min="7" max="7" width="37.33203125" style="123" customWidth="1"/>
    <col min="8" max="8" width="5.6640625" style="123" customWidth="1"/>
    <col min="9" max="9" width="20.6640625" style="123" customWidth="1"/>
    <col min="10" max="11" width="16.109375" style="123" customWidth="1"/>
    <col min="12" max="12" width="39" style="123" customWidth="1"/>
    <col min="13" max="13" width="10.6640625" style="123" customWidth="1"/>
    <col min="14" max="14" width="9" style="123" bestFit="1" customWidth="1"/>
    <col min="15" max="15" width="39.109375" style="123" bestFit="1" customWidth="1"/>
    <col min="16" max="16" width="10.33203125" style="3" bestFit="1" customWidth="1"/>
    <col min="17" max="17" width="12.33203125" style="2" customWidth="1"/>
  </cols>
  <sheetData>
    <row r="1" spans="1:23" s="30" customFormat="1" ht="13.5" customHeight="1" thickBot="1" x14ac:dyDescent="0.3">
      <c r="A1" s="68" t="s">
        <v>229</v>
      </c>
      <c r="B1" s="62" t="s">
        <v>758</v>
      </c>
      <c r="C1" s="69"/>
      <c r="D1" s="69"/>
      <c r="E1" s="69"/>
      <c r="F1" s="50"/>
      <c r="G1" s="50"/>
      <c r="H1" s="50"/>
      <c r="I1" s="50"/>
      <c r="J1" s="50"/>
      <c r="K1" s="50"/>
      <c r="L1" s="50"/>
      <c r="M1" s="50"/>
      <c r="N1" s="50"/>
      <c r="O1" s="50"/>
      <c r="P1" s="43"/>
      <c r="Q1" s="19"/>
      <c r="R1" s="50"/>
      <c r="W1" s="30" t="s">
        <v>231</v>
      </c>
    </row>
    <row r="2" spans="1:23" ht="13.5" customHeight="1" outlineLevel="1" thickTop="1" x14ac:dyDescent="0.25">
      <c r="A2" s="70" t="s">
        <v>759</v>
      </c>
      <c r="B2" s="20"/>
      <c r="C2" s="20" t="str">
        <f>IF($A$6="Full Data", "ID", "")</f>
        <v>ID</v>
      </c>
      <c r="D2" s="20" t="str">
        <f>IF($A$6="Quick Price", "ID", "")</f>
        <v/>
      </c>
      <c r="E2" s="20" t="str">
        <f>IF($A$6="Full Data","Model","")</f>
        <v>Model</v>
      </c>
      <c r="F2" s="20" t="str">
        <f>IF($A$6="Full Data","CaseMaterial","")</f>
        <v>CaseMaterial</v>
      </c>
      <c r="G2" s="20"/>
      <c r="H2" s="20" t="str">
        <f>IF($A$6="Full Data","PacoMatlCode","")</f>
        <v>PacoMatlCode</v>
      </c>
      <c r="I2" s="20" t="str">
        <f>IF($A$6="Full Data","WearRingMaterial","")</f>
        <v>WearRingMaterial</v>
      </c>
      <c r="J2" s="20" t="str">
        <f>IF($A$6="Full Data","FlangeConfiguration","")</f>
        <v>FlangeConfiguration</v>
      </c>
      <c r="K2" s="20" t="str">
        <f>IF($A$6="Full Data","CodeX","")</f>
        <v>CodeX</v>
      </c>
      <c r="L2" s="20" t="str">
        <f>IF($A$6="Full Data","Coating","")</f>
        <v>Coating</v>
      </c>
      <c r="M2" s="20"/>
      <c r="N2" s="20" t="str">
        <f>IF($A$6="Full Data","BOM","")</f>
        <v>BOM</v>
      </c>
      <c r="O2" s="20"/>
      <c r="P2" s="20" t="s">
        <v>236</v>
      </c>
      <c r="Q2" s="20" t="str">
        <f>IF($A$6="Full Data","LeadtimeID","")</f>
        <v>LeadtimeID</v>
      </c>
      <c r="R2" s="20"/>
    </row>
    <row r="3" spans="1:23" outlineLevel="1" x14ac:dyDescent="0.25">
      <c r="A3" s="70" t="str">
        <f>IF($A$6="Full Data", "PumpOptions", "BasicOptionsDynamicDesc")</f>
        <v>PumpOptions</v>
      </c>
      <c r="B3" s="20"/>
      <c r="C3" s="20" t="str">
        <f>IF($A$6="Full Data", "PriceList", "")</f>
        <v>PriceList</v>
      </c>
      <c r="D3" s="20" t="str">
        <f>IF($A$6="Quick Price", "PriceList", 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3" s="31" customFormat="1" outlineLevel="1" x14ac:dyDescent="0.25">
      <c r="A4" s="71" t="s">
        <v>241</v>
      </c>
      <c r="B4" s="72"/>
      <c r="C4" s="72" t="str">
        <f>IF($A$6="Full Data", "pointer-merge", "")</f>
        <v>pointer-merge</v>
      </c>
      <c r="D4" s="72" t="str">
        <f>IF($A$6="Quick Price","pointer-merge","")</f>
        <v/>
      </c>
      <c r="E4" s="72" t="str">
        <f>IF($A$6="Full Data","text","")</f>
        <v>text</v>
      </c>
      <c r="F4" s="72" t="str">
        <f>IF($A$6="Full Data","text","")</f>
        <v>text</v>
      </c>
      <c r="G4" s="72" t="s">
        <v>244</v>
      </c>
      <c r="H4" s="72" t="str">
        <f>IF($A$6="Full Data","text","")</f>
        <v>text</v>
      </c>
      <c r="I4" s="72" t="str">
        <f>IF($A$6="Full Data","text","")</f>
        <v>text</v>
      </c>
      <c r="J4" s="72" t="str">
        <f>IF($A$6="Full Data","text","")</f>
        <v>text</v>
      </c>
      <c r="K4" s="72" t="str">
        <f>IF($A$6="Full Data","text","")</f>
        <v>text</v>
      </c>
      <c r="L4" s="72" t="str">
        <f>IF($A$6="Full Data","text","")</f>
        <v>text</v>
      </c>
      <c r="M4" s="72"/>
      <c r="N4" s="72" t="str">
        <f>IF($A$6="Full Data","text","")</f>
        <v>text</v>
      </c>
      <c r="O4" s="72"/>
      <c r="P4" s="72" t="s">
        <v>242</v>
      </c>
      <c r="Q4" s="72" t="s">
        <v>244</v>
      </c>
      <c r="R4" s="72"/>
      <c r="S4" s="55" t="s">
        <v>246</v>
      </c>
    </row>
    <row r="5" spans="1:23" s="30" customFormat="1" ht="13.5" customHeight="1" outlineLevel="1" thickBot="1" x14ac:dyDescent="0.3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49"/>
      <c r="Q5" s="21"/>
      <c r="R5" s="21"/>
    </row>
    <row r="6" spans="1:23" ht="13.5" customHeight="1" thickTop="1" x14ac:dyDescent="0.25">
      <c r="A6" s="41" t="s">
        <v>760</v>
      </c>
      <c r="B6" s="7" t="s">
        <v>761</v>
      </c>
      <c r="C6" s="7" t="s">
        <v>233</v>
      </c>
      <c r="D6" s="7" t="s">
        <v>233</v>
      </c>
      <c r="E6" s="7" t="s">
        <v>234</v>
      </c>
      <c r="F6" s="7" t="s">
        <v>762</v>
      </c>
      <c r="G6" s="8" t="s">
        <v>763</v>
      </c>
      <c r="H6" s="7" t="s">
        <v>764</v>
      </c>
      <c r="I6" s="7" t="s">
        <v>765</v>
      </c>
      <c r="J6" s="7" t="s">
        <v>766</v>
      </c>
      <c r="K6" s="7" t="s">
        <v>1</v>
      </c>
      <c r="L6" s="7"/>
      <c r="M6" s="7" t="s">
        <v>767</v>
      </c>
      <c r="N6" s="7" t="s">
        <v>768</v>
      </c>
      <c r="O6" s="32" t="s">
        <v>28</v>
      </c>
      <c r="P6" s="23" t="s">
        <v>248</v>
      </c>
      <c r="Q6" s="23" t="s">
        <v>237</v>
      </c>
      <c r="R6" s="33" t="s">
        <v>769</v>
      </c>
    </row>
    <row r="7" spans="1:23" x14ac:dyDescent="0.25">
      <c r="A7" s="74" t="s">
        <v>251</v>
      </c>
      <c r="B7" t="str">
        <f t="shared" ref="B7:B70" si="0">IF(AND(H7="C30",I7="B18",L7="Coating_Standard"),"Y","N")</f>
        <v>N</v>
      </c>
      <c r="C7" t="s">
        <v>770</v>
      </c>
      <c r="D7" t="str">
        <f t="shared" ref="D7:D38" si="1">IF(B7="Y",C7,"")</f>
        <v/>
      </c>
      <c r="E7" t="s">
        <v>771</v>
      </c>
      <c r="F7" s="2" t="s">
        <v>772</v>
      </c>
      <c r="G7" t="s">
        <v>773</v>
      </c>
      <c r="H7" s="2" t="s">
        <v>774</v>
      </c>
      <c r="I7" s="4" t="s">
        <v>775</v>
      </c>
      <c r="J7" s="2" t="s">
        <v>776</v>
      </c>
      <c r="K7" s="2" t="s">
        <v>777</v>
      </c>
      <c r="L7" s="2" t="s">
        <v>778</v>
      </c>
      <c r="M7" s="2" t="s">
        <v>779</v>
      </c>
      <c r="N7" s="1">
        <v>96699228</v>
      </c>
      <c r="O7" s="2" t="s">
        <v>780</v>
      </c>
      <c r="P7" t="s">
        <v>781</v>
      </c>
      <c r="Q7" s="2" t="s">
        <v>782</v>
      </c>
      <c r="R7">
        <v>0</v>
      </c>
    </row>
    <row r="8" spans="1:23" x14ac:dyDescent="0.25">
      <c r="B8" t="str">
        <f t="shared" si="0"/>
        <v>N</v>
      </c>
      <c r="C8" t="s">
        <v>783</v>
      </c>
      <c r="D8" t="str">
        <f t="shared" si="1"/>
        <v/>
      </c>
      <c r="E8" t="s">
        <v>771</v>
      </c>
      <c r="F8" s="2" t="s">
        <v>772</v>
      </c>
      <c r="G8" t="s">
        <v>773</v>
      </c>
      <c r="H8" s="2" t="s">
        <v>774</v>
      </c>
      <c r="I8" t="s">
        <v>784</v>
      </c>
      <c r="J8" s="2" t="s">
        <v>776</v>
      </c>
      <c r="K8" s="2" t="s">
        <v>777</v>
      </c>
      <c r="L8" s="2" t="s">
        <v>778</v>
      </c>
      <c r="M8" s="2" t="s">
        <v>779</v>
      </c>
      <c r="N8" s="2">
        <v>96898128</v>
      </c>
      <c r="O8" s="2" t="s">
        <v>785</v>
      </c>
      <c r="P8" t="s">
        <v>781</v>
      </c>
      <c r="Q8" s="2" t="s">
        <v>782</v>
      </c>
      <c r="R8">
        <v>0</v>
      </c>
    </row>
    <row r="9" spans="1:23" x14ac:dyDescent="0.25">
      <c r="B9" t="str">
        <f t="shared" si="0"/>
        <v>N</v>
      </c>
      <c r="C9" t="s">
        <v>786</v>
      </c>
      <c r="D9" t="str">
        <f t="shared" si="1"/>
        <v/>
      </c>
      <c r="E9" t="s">
        <v>771</v>
      </c>
      <c r="F9" s="2" t="s">
        <v>787</v>
      </c>
      <c r="G9" t="s">
        <v>788</v>
      </c>
      <c r="H9" s="2" t="s">
        <v>789</v>
      </c>
      <c r="I9" s="4" t="s">
        <v>784</v>
      </c>
      <c r="J9" s="2" t="s">
        <v>790</v>
      </c>
      <c r="K9" s="2" t="s">
        <v>791</v>
      </c>
      <c r="L9" s="2" t="s">
        <v>778</v>
      </c>
      <c r="M9" s="2" t="s">
        <v>792</v>
      </c>
      <c r="N9" s="1" t="s">
        <v>793</v>
      </c>
      <c r="O9" s="2" t="s">
        <v>794</v>
      </c>
      <c r="P9" t="s">
        <v>795</v>
      </c>
      <c r="Q9" s="2" t="s">
        <v>796</v>
      </c>
      <c r="R9">
        <v>126</v>
      </c>
    </row>
    <row r="10" spans="1:23" x14ac:dyDescent="0.25">
      <c r="B10" t="str">
        <f t="shared" si="0"/>
        <v>N</v>
      </c>
      <c r="C10" t="s">
        <v>797</v>
      </c>
      <c r="D10" t="str">
        <f t="shared" si="1"/>
        <v/>
      </c>
      <c r="E10" t="s">
        <v>771</v>
      </c>
      <c r="F10" s="2" t="s">
        <v>772</v>
      </c>
      <c r="G10" t="s">
        <v>773</v>
      </c>
      <c r="H10" s="2" t="s">
        <v>774</v>
      </c>
      <c r="I10" s="4" t="s">
        <v>775</v>
      </c>
      <c r="J10" s="2" t="s">
        <v>776</v>
      </c>
      <c r="K10" s="2" t="s">
        <v>777</v>
      </c>
      <c r="L10" s="2" t="s">
        <v>798</v>
      </c>
      <c r="M10" s="2" t="s">
        <v>779</v>
      </c>
      <c r="N10" s="1" t="s">
        <v>799</v>
      </c>
      <c r="O10" s="2" t="s">
        <v>800</v>
      </c>
      <c r="P10" t="s">
        <v>781</v>
      </c>
      <c r="Q10" s="2" t="s">
        <v>801</v>
      </c>
    </row>
    <row r="11" spans="1:23" x14ac:dyDescent="0.25">
      <c r="B11" t="str">
        <f t="shared" si="0"/>
        <v>N</v>
      </c>
      <c r="C11" t="s">
        <v>802</v>
      </c>
      <c r="D11" t="str">
        <f t="shared" si="1"/>
        <v/>
      </c>
      <c r="E11" t="s">
        <v>771</v>
      </c>
      <c r="F11" s="2" t="s">
        <v>772</v>
      </c>
      <c r="G11" t="s">
        <v>773</v>
      </c>
      <c r="H11" s="2" t="s">
        <v>774</v>
      </c>
      <c r="I11" s="4" t="s">
        <v>803</v>
      </c>
      <c r="J11" s="2" t="s">
        <v>776</v>
      </c>
      <c r="K11" s="2" t="s">
        <v>777</v>
      </c>
      <c r="L11" s="2" t="s">
        <v>798</v>
      </c>
      <c r="M11" s="2" t="s">
        <v>779</v>
      </c>
      <c r="N11" s="1" t="s">
        <v>799</v>
      </c>
      <c r="O11" s="2" t="s">
        <v>800</v>
      </c>
      <c r="P11" t="s">
        <v>781</v>
      </c>
      <c r="Q11" s="2" t="s">
        <v>801</v>
      </c>
    </row>
    <row r="12" spans="1:23" x14ac:dyDescent="0.25">
      <c r="B12" t="str">
        <f t="shared" si="0"/>
        <v>N</v>
      </c>
      <c r="C12" t="s">
        <v>804</v>
      </c>
      <c r="D12" t="str">
        <f t="shared" si="1"/>
        <v/>
      </c>
      <c r="E12" t="s">
        <v>771</v>
      </c>
      <c r="F12" s="2" t="s">
        <v>772</v>
      </c>
      <c r="G12" t="s">
        <v>773</v>
      </c>
      <c r="H12" s="2" t="s">
        <v>774</v>
      </c>
      <c r="I12" s="4" t="s">
        <v>775</v>
      </c>
      <c r="J12" s="2" t="s">
        <v>776</v>
      </c>
      <c r="K12" s="2" t="s">
        <v>777</v>
      </c>
      <c r="L12" s="2" t="s">
        <v>805</v>
      </c>
      <c r="M12" s="2" t="s">
        <v>779</v>
      </c>
      <c r="N12" s="1" t="s">
        <v>799</v>
      </c>
      <c r="O12" s="2" t="s">
        <v>800</v>
      </c>
      <c r="P12" t="s">
        <v>781</v>
      </c>
      <c r="Q12" s="2" t="s">
        <v>801</v>
      </c>
    </row>
    <row r="13" spans="1:23" x14ac:dyDescent="0.25">
      <c r="B13" t="str">
        <f t="shared" si="0"/>
        <v>N</v>
      </c>
      <c r="C13" t="s">
        <v>806</v>
      </c>
      <c r="D13" t="str">
        <f t="shared" si="1"/>
        <v/>
      </c>
      <c r="E13" t="s">
        <v>771</v>
      </c>
      <c r="F13" s="2" t="s">
        <v>772</v>
      </c>
      <c r="G13" t="s">
        <v>773</v>
      </c>
      <c r="H13" s="2" t="s">
        <v>774</v>
      </c>
      <c r="I13" s="4" t="s">
        <v>803</v>
      </c>
      <c r="J13" s="2" t="s">
        <v>776</v>
      </c>
      <c r="K13" s="2" t="s">
        <v>777</v>
      </c>
      <c r="L13" s="2" t="s">
        <v>805</v>
      </c>
      <c r="M13" s="2" t="s">
        <v>779</v>
      </c>
      <c r="N13" s="1" t="s">
        <v>799</v>
      </c>
      <c r="O13" s="2" t="s">
        <v>800</v>
      </c>
      <c r="P13" t="s">
        <v>781</v>
      </c>
      <c r="Q13" s="2" t="s">
        <v>801</v>
      </c>
    </row>
    <row r="14" spans="1:23" x14ac:dyDescent="0.25">
      <c r="B14" t="str">
        <f t="shared" si="0"/>
        <v>N</v>
      </c>
      <c r="C14" t="s">
        <v>807</v>
      </c>
      <c r="D14" t="str">
        <f t="shared" si="1"/>
        <v/>
      </c>
      <c r="E14" t="s">
        <v>771</v>
      </c>
      <c r="F14" s="2" t="s">
        <v>772</v>
      </c>
      <c r="G14" t="s">
        <v>773</v>
      </c>
      <c r="H14" s="2" t="s">
        <v>774</v>
      </c>
      <c r="I14" s="4" t="s">
        <v>775</v>
      </c>
      <c r="J14" s="2" t="s">
        <v>776</v>
      </c>
      <c r="K14" s="2" t="s">
        <v>777</v>
      </c>
      <c r="L14" s="2" t="s">
        <v>808</v>
      </c>
      <c r="M14" s="2" t="s">
        <v>779</v>
      </c>
      <c r="N14" s="1" t="s">
        <v>799</v>
      </c>
      <c r="O14" s="2" t="s">
        <v>800</v>
      </c>
      <c r="P14" t="s">
        <v>781</v>
      </c>
      <c r="Q14" s="2" t="s">
        <v>801</v>
      </c>
    </row>
    <row r="15" spans="1:23" x14ac:dyDescent="0.25">
      <c r="B15" t="str">
        <f t="shared" si="0"/>
        <v>N</v>
      </c>
      <c r="C15" t="s">
        <v>809</v>
      </c>
      <c r="D15" t="str">
        <f t="shared" si="1"/>
        <v/>
      </c>
      <c r="E15" t="s">
        <v>771</v>
      </c>
      <c r="F15" s="2" t="s">
        <v>772</v>
      </c>
      <c r="G15" t="s">
        <v>773</v>
      </c>
      <c r="H15" s="2" t="s">
        <v>774</v>
      </c>
      <c r="I15" s="4" t="s">
        <v>803</v>
      </c>
      <c r="J15" s="2" t="s">
        <v>776</v>
      </c>
      <c r="K15" s="2" t="s">
        <v>777</v>
      </c>
      <c r="L15" s="2" t="s">
        <v>808</v>
      </c>
      <c r="M15" s="2" t="s">
        <v>779</v>
      </c>
      <c r="N15" s="1" t="s">
        <v>799</v>
      </c>
      <c r="O15" s="2" t="s">
        <v>800</v>
      </c>
      <c r="P15" t="s">
        <v>781</v>
      </c>
      <c r="Q15" s="2" t="s">
        <v>801</v>
      </c>
    </row>
    <row r="16" spans="1:23" x14ac:dyDescent="0.25">
      <c r="B16" t="str">
        <f t="shared" si="0"/>
        <v>N</v>
      </c>
      <c r="C16" t="s">
        <v>810</v>
      </c>
      <c r="D16" t="str">
        <f t="shared" si="1"/>
        <v/>
      </c>
      <c r="E16" t="s">
        <v>771</v>
      </c>
      <c r="F16" s="2" t="s">
        <v>772</v>
      </c>
      <c r="G16" t="s">
        <v>773</v>
      </c>
      <c r="H16" s="2" t="s">
        <v>774</v>
      </c>
      <c r="I16" s="4" t="s">
        <v>775</v>
      </c>
      <c r="J16" s="2" t="s">
        <v>776</v>
      </c>
      <c r="K16" s="2" t="s">
        <v>777</v>
      </c>
      <c r="L16" s="2" t="s">
        <v>811</v>
      </c>
      <c r="M16" s="2" t="s">
        <v>779</v>
      </c>
      <c r="N16" s="1" t="s">
        <v>799</v>
      </c>
      <c r="O16" s="2" t="s">
        <v>800</v>
      </c>
      <c r="P16" t="s">
        <v>781</v>
      </c>
      <c r="Q16" s="2" t="s">
        <v>801</v>
      </c>
    </row>
    <row r="17" spans="2:18" x14ac:dyDescent="0.25">
      <c r="B17" t="str">
        <f t="shared" si="0"/>
        <v>N</v>
      </c>
      <c r="C17" t="s">
        <v>812</v>
      </c>
      <c r="D17" t="str">
        <f t="shared" si="1"/>
        <v/>
      </c>
      <c r="E17" t="s">
        <v>771</v>
      </c>
      <c r="F17" s="2" t="s">
        <v>772</v>
      </c>
      <c r="G17" t="s">
        <v>773</v>
      </c>
      <c r="H17" s="2" t="s">
        <v>774</v>
      </c>
      <c r="I17" s="4" t="s">
        <v>803</v>
      </c>
      <c r="J17" s="2" t="s">
        <v>776</v>
      </c>
      <c r="K17" s="2" t="s">
        <v>777</v>
      </c>
      <c r="L17" s="2" t="s">
        <v>811</v>
      </c>
      <c r="M17" s="2" t="s">
        <v>779</v>
      </c>
      <c r="N17" s="1" t="s">
        <v>799</v>
      </c>
      <c r="O17" s="2" t="s">
        <v>800</v>
      </c>
      <c r="P17" t="s">
        <v>781</v>
      </c>
      <c r="Q17" s="2" t="s">
        <v>801</v>
      </c>
    </row>
    <row r="18" spans="2:18" x14ac:dyDescent="0.25">
      <c r="B18" t="str">
        <f t="shared" si="0"/>
        <v>N</v>
      </c>
      <c r="C18" t="s">
        <v>813</v>
      </c>
      <c r="D18" t="str">
        <f t="shared" si="1"/>
        <v/>
      </c>
      <c r="E18" t="s">
        <v>771</v>
      </c>
      <c r="F18" s="2" t="s">
        <v>772</v>
      </c>
      <c r="G18" t="s">
        <v>773</v>
      </c>
      <c r="H18" s="2" t="s">
        <v>774</v>
      </c>
      <c r="I18" s="4" t="s">
        <v>775</v>
      </c>
      <c r="J18" s="2" t="s">
        <v>776</v>
      </c>
      <c r="K18" s="2" t="s">
        <v>777</v>
      </c>
      <c r="L18" s="2" t="s">
        <v>814</v>
      </c>
      <c r="M18" s="2" t="s">
        <v>779</v>
      </c>
      <c r="N18" s="1" t="s">
        <v>799</v>
      </c>
      <c r="O18" s="2" t="s">
        <v>800</v>
      </c>
      <c r="P18" t="s">
        <v>781</v>
      </c>
      <c r="Q18" s="2" t="s">
        <v>801</v>
      </c>
    </row>
    <row r="19" spans="2:18" x14ac:dyDescent="0.25">
      <c r="B19" t="str">
        <f t="shared" si="0"/>
        <v>N</v>
      </c>
      <c r="C19" t="s">
        <v>815</v>
      </c>
      <c r="D19" t="str">
        <f t="shared" si="1"/>
        <v/>
      </c>
      <c r="E19" t="s">
        <v>771</v>
      </c>
      <c r="F19" s="2" t="s">
        <v>772</v>
      </c>
      <c r="G19" t="s">
        <v>773</v>
      </c>
      <c r="H19" s="2" t="s">
        <v>774</v>
      </c>
      <c r="I19" s="4" t="s">
        <v>803</v>
      </c>
      <c r="J19" s="2" t="s">
        <v>776</v>
      </c>
      <c r="K19" s="2" t="s">
        <v>777</v>
      </c>
      <c r="L19" s="2" t="s">
        <v>814</v>
      </c>
      <c r="M19" s="2" t="s">
        <v>779</v>
      </c>
      <c r="N19" s="1" t="s">
        <v>799</v>
      </c>
      <c r="O19" s="2" t="s">
        <v>800</v>
      </c>
      <c r="P19" t="s">
        <v>781</v>
      </c>
      <c r="Q19" s="2" t="s">
        <v>801</v>
      </c>
    </row>
    <row r="20" spans="2:18" x14ac:dyDescent="0.25">
      <c r="B20" t="str">
        <f t="shared" si="0"/>
        <v>N</v>
      </c>
      <c r="C20" t="s">
        <v>816</v>
      </c>
      <c r="D20" t="str">
        <f t="shared" si="1"/>
        <v/>
      </c>
      <c r="E20" t="s">
        <v>817</v>
      </c>
      <c r="F20" s="2" t="s">
        <v>772</v>
      </c>
      <c r="G20" t="s">
        <v>773</v>
      </c>
      <c r="H20" s="2" t="s">
        <v>774</v>
      </c>
      <c r="I20" s="4" t="s">
        <v>818</v>
      </c>
      <c r="J20" s="2" t="s">
        <v>776</v>
      </c>
      <c r="K20" s="2" t="s">
        <v>819</v>
      </c>
      <c r="L20" s="2" t="s">
        <v>778</v>
      </c>
      <c r="M20" s="2" t="s">
        <v>779</v>
      </c>
      <c r="N20" s="1" t="s">
        <v>820</v>
      </c>
      <c r="O20" t="s">
        <v>821</v>
      </c>
      <c r="P20" t="s">
        <v>781</v>
      </c>
      <c r="Q20" s="2" t="s">
        <v>801</v>
      </c>
    </row>
    <row r="21" spans="2:18" x14ac:dyDescent="0.25">
      <c r="B21" t="str">
        <f t="shared" si="0"/>
        <v>N</v>
      </c>
      <c r="C21" t="s">
        <v>822</v>
      </c>
      <c r="D21" t="str">
        <f t="shared" si="1"/>
        <v/>
      </c>
      <c r="E21" t="s">
        <v>817</v>
      </c>
      <c r="F21" s="2" t="s">
        <v>772</v>
      </c>
      <c r="G21" t="s">
        <v>773</v>
      </c>
      <c r="H21" s="2" t="s">
        <v>774</v>
      </c>
      <c r="I21" s="4" t="s">
        <v>818</v>
      </c>
      <c r="J21" s="2" t="s">
        <v>776</v>
      </c>
      <c r="K21" s="2" t="s">
        <v>819</v>
      </c>
      <c r="L21" s="2" t="s">
        <v>798</v>
      </c>
      <c r="M21" s="2" t="s">
        <v>779</v>
      </c>
      <c r="N21" s="2" t="s">
        <v>799</v>
      </c>
      <c r="O21" s="2" t="s">
        <v>800</v>
      </c>
      <c r="P21" t="s">
        <v>781</v>
      </c>
      <c r="Q21" s="2" t="s">
        <v>801</v>
      </c>
    </row>
    <row r="22" spans="2:18" x14ac:dyDescent="0.25">
      <c r="B22" t="str">
        <f t="shared" si="0"/>
        <v>N</v>
      </c>
      <c r="C22" t="s">
        <v>823</v>
      </c>
      <c r="D22" t="str">
        <f t="shared" si="1"/>
        <v/>
      </c>
      <c r="E22" t="s">
        <v>817</v>
      </c>
      <c r="F22" s="2" t="s">
        <v>772</v>
      </c>
      <c r="G22" t="s">
        <v>773</v>
      </c>
      <c r="H22" s="2" t="s">
        <v>774</v>
      </c>
      <c r="I22" s="4" t="s">
        <v>818</v>
      </c>
      <c r="J22" s="2" t="s">
        <v>776</v>
      </c>
      <c r="K22" s="2" t="s">
        <v>819</v>
      </c>
      <c r="L22" s="2" t="s">
        <v>805</v>
      </c>
      <c r="M22" s="2" t="s">
        <v>779</v>
      </c>
      <c r="N22" s="2" t="s">
        <v>799</v>
      </c>
      <c r="O22" s="2" t="s">
        <v>800</v>
      </c>
      <c r="P22" t="s">
        <v>781</v>
      </c>
      <c r="Q22" s="2" t="s">
        <v>801</v>
      </c>
    </row>
    <row r="23" spans="2:18" x14ac:dyDescent="0.25">
      <c r="B23" t="str">
        <f t="shared" si="0"/>
        <v>N</v>
      </c>
      <c r="C23" t="s">
        <v>824</v>
      </c>
      <c r="D23" t="str">
        <f t="shared" si="1"/>
        <v/>
      </c>
      <c r="E23" t="s">
        <v>817</v>
      </c>
      <c r="F23" s="2" t="s">
        <v>772</v>
      </c>
      <c r="G23" t="s">
        <v>773</v>
      </c>
      <c r="H23" s="2" t="s">
        <v>774</v>
      </c>
      <c r="I23" s="4" t="s">
        <v>818</v>
      </c>
      <c r="J23" s="2" t="s">
        <v>776</v>
      </c>
      <c r="K23" s="2" t="s">
        <v>819</v>
      </c>
      <c r="L23" s="2" t="s">
        <v>808</v>
      </c>
      <c r="M23" s="2" t="s">
        <v>779</v>
      </c>
      <c r="N23" s="2" t="s">
        <v>799</v>
      </c>
      <c r="O23" s="2" t="s">
        <v>800</v>
      </c>
      <c r="P23" t="s">
        <v>781</v>
      </c>
      <c r="Q23" s="2" t="s">
        <v>801</v>
      </c>
    </row>
    <row r="24" spans="2:18" x14ac:dyDescent="0.25">
      <c r="B24" t="str">
        <f t="shared" si="0"/>
        <v>N</v>
      </c>
      <c r="C24" t="s">
        <v>825</v>
      </c>
      <c r="D24" t="str">
        <f t="shared" si="1"/>
        <v/>
      </c>
      <c r="E24" t="s">
        <v>817</v>
      </c>
      <c r="F24" s="2" t="s">
        <v>772</v>
      </c>
      <c r="G24" t="s">
        <v>773</v>
      </c>
      <c r="H24" s="2" t="s">
        <v>774</v>
      </c>
      <c r="I24" s="4" t="s">
        <v>818</v>
      </c>
      <c r="J24" s="2" t="s">
        <v>776</v>
      </c>
      <c r="K24" s="2" t="s">
        <v>819</v>
      </c>
      <c r="L24" s="2" t="s">
        <v>811</v>
      </c>
      <c r="M24" s="2" t="s">
        <v>779</v>
      </c>
      <c r="N24" s="2" t="s">
        <v>799</v>
      </c>
      <c r="O24" s="2" t="s">
        <v>800</v>
      </c>
      <c r="P24" t="s">
        <v>781</v>
      </c>
      <c r="Q24" s="2" t="s">
        <v>801</v>
      </c>
    </row>
    <row r="25" spans="2:18" x14ac:dyDescent="0.25">
      <c r="B25" t="str">
        <f t="shared" si="0"/>
        <v>N</v>
      </c>
      <c r="C25" t="s">
        <v>826</v>
      </c>
      <c r="D25" t="str">
        <f t="shared" si="1"/>
        <v/>
      </c>
      <c r="E25" t="s">
        <v>817</v>
      </c>
      <c r="F25" s="2" t="s">
        <v>772</v>
      </c>
      <c r="G25" t="s">
        <v>773</v>
      </c>
      <c r="H25" s="2" t="s">
        <v>774</v>
      </c>
      <c r="I25" s="4" t="s">
        <v>818</v>
      </c>
      <c r="J25" s="2" t="s">
        <v>776</v>
      </c>
      <c r="K25" s="2" t="s">
        <v>819</v>
      </c>
      <c r="L25" s="2" t="s">
        <v>814</v>
      </c>
      <c r="M25" s="2" t="s">
        <v>779</v>
      </c>
      <c r="N25" s="2" t="s">
        <v>799</v>
      </c>
      <c r="O25" s="2" t="s">
        <v>800</v>
      </c>
      <c r="P25" t="s">
        <v>781</v>
      </c>
      <c r="Q25" s="2" t="s">
        <v>801</v>
      </c>
    </row>
    <row r="26" spans="2:18" x14ac:dyDescent="0.25">
      <c r="B26" t="str">
        <f t="shared" si="0"/>
        <v>N</v>
      </c>
      <c r="C26" t="s">
        <v>827</v>
      </c>
      <c r="D26" t="str">
        <f t="shared" si="1"/>
        <v/>
      </c>
      <c r="E26" t="s">
        <v>828</v>
      </c>
      <c r="F26" s="2" t="s">
        <v>772</v>
      </c>
      <c r="G26" t="s">
        <v>773</v>
      </c>
      <c r="H26" s="2" t="s">
        <v>774</v>
      </c>
      <c r="I26" s="4" t="s">
        <v>775</v>
      </c>
      <c r="J26" s="2" t="s">
        <v>776</v>
      </c>
      <c r="K26" s="2" t="s">
        <v>829</v>
      </c>
      <c r="L26" s="2" t="s">
        <v>778</v>
      </c>
      <c r="M26" s="2" t="s">
        <v>779</v>
      </c>
      <c r="N26" s="1" t="s">
        <v>830</v>
      </c>
      <c r="O26" t="s">
        <v>831</v>
      </c>
      <c r="P26" t="s">
        <v>781</v>
      </c>
      <c r="Q26" s="2" t="s">
        <v>782</v>
      </c>
      <c r="R26">
        <v>0</v>
      </c>
    </row>
    <row r="27" spans="2:18" x14ac:dyDescent="0.25">
      <c r="B27" t="str">
        <f t="shared" si="0"/>
        <v>N</v>
      </c>
      <c r="C27" t="s">
        <v>832</v>
      </c>
      <c r="D27" t="str">
        <f t="shared" si="1"/>
        <v/>
      </c>
      <c r="E27" t="s">
        <v>828</v>
      </c>
      <c r="F27" s="2" t="s">
        <v>772</v>
      </c>
      <c r="G27" t="s">
        <v>773</v>
      </c>
      <c r="H27" s="2" t="s">
        <v>774</v>
      </c>
      <c r="I27" s="4" t="s">
        <v>784</v>
      </c>
      <c r="J27" s="2" t="s">
        <v>776</v>
      </c>
      <c r="K27" s="2" t="s">
        <v>829</v>
      </c>
      <c r="L27" s="2" t="s">
        <v>778</v>
      </c>
      <c r="M27" s="2" t="s">
        <v>779</v>
      </c>
      <c r="N27" s="2">
        <v>96898129</v>
      </c>
      <c r="O27" s="2"/>
      <c r="P27" t="s">
        <v>781</v>
      </c>
      <c r="Q27" s="2" t="s">
        <v>782</v>
      </c>
      <c r="R27">
        <v>0</v>
      </c>
    </row>
    <row r="28" spans="2:18" x14ac:dyDescent="0.25">
      <c r="B28" t="str">
        <f t="shared" si="0"/>
        <v>N</v>
      </c>
      <c r="C28" t="s">
        <v>833</v>
      </c>
      <c r="D28" t="str">
        <f t="shared" si="1"/>
        <v/>
      </c>
      <c r="E28" t="s">
        <v>828</v>
      </c>
      <c r="F28" s="2" t="s">
        <v>787</v>
      </c>
      <c r="G28" t="s">
        <v>788</v>
      </c>
      <c r="H28" s="2" t="s">
        <v>789</v>
      </c>
      <c r="I28" t="s">
        <v>784</v>
      </c>
      <c r="J28" s="2" t="s">
        <v>790</v>
      </c>
      <c r="K28" s="2" t="s">
        <v>834</v>
      </c>
      <c r="L28" s="2" t="s">
        <v>778</v>
      </c>
      <c r="M28" s="2" t="s">
        <v>792</v>
      </c>
      <c r="N28" s="1" t="s">
        <v>835</v>
      </c>
      <c r="O28" t="s">
        <v>836</v>
      </c>
      <c r="P28" t="s">
        <v>837</v>
      </c>
      <c r="Q28" s="2" t="s">
        <v>796</v>
      </c>
      <c r="R28">
        <v>126</v>
      </c>
    </row>
    <row r="29" spans="2:18" x14ac:dyDescent="0.25">
      <c r="B29" t="str">
        <f t="shared" si="0"/>
        <v>N</v>
      </c>
      <c r="C29" t="s">
        <v>838</v>
      </c>
      <c r="D29" t="str">
        <f t="shared" si="1"/>
        <v/>
      </c>
      <c r="E29" t="s">
        <v>828</v>
      </c>
      <c r="F29" s="2" t="s">
        <v>772</v>
      </c>
      <c r="G29" t="s">
        <v>773</v>
      </c>
      <c r="H29" s="2" t="s">
        <v>774</v>
      </c>
      <c r="I29" s="4" t="s">
        <v>775</v>
      </c>
      <c r="J29" s="2" t="s">
        <v>776</v>
      </c>
      <c r="K29" s="2" t="s">
        <v>829</v>
      </c>
      <c r="L29" t="s">
        <v>798</v>
      </c>
      <c r="M29" s="2" t="s">
        <v>779</v>
      </c>
      <c r="N29" s="1" t="s">
        <v>799</v>
      </c>
      <c r="P29" t="s">
        <v>781</v>
      </c>
      <c r="Q29" s="2" t="s">
        <v>801</v>
      </c>
    </row>
    <row r="30" spans="2:18" x14ac:dyDescent="0.25">
      <c r="B30" t="str">
        <f t="shared" si="0"/>
        <v>N</v>
      </c>
      <c r="C30" t="s">
        <v>839</v>
      </c>
      <c r="D30" t="str">
        <f t="shared" si="1"/>
        <v/>
      </c>
      <c r="E30" t="s">
        <v>828</v>
      </c>
      <c r="F30" s="2" t="s">
        <v>772</v>
      </c>
      <c r="G30" t="s">
        <v>773</v>
      </c>
      <c r="H30" s="2" t="s">
        <v>774</v>
      </c>
      <c r="I30" s="4" t="s">
        <v>803</v>
      </c>
      <c r="J30" s="2" t="s">
        <v>776</v>
      </c>
      <c r="K30" s="2" t="s">
        <v>829</v>
      </c>
      <c r="L30" t="s">
        <v>798</v>
      </c>
      <c r="M30" s="2" t="s">
        <v>779</v>
      </c>
      <c r="N30" s="1" t="s">
        <v>799</v>
      </c>
      <c r="P30" t="s">
        <v>781</v>
      </c>
      <c r="Q30" s="2" t="s">
        <v>801</v>
      </c>
    </row>
    <row r="31" spans="2:18" x14ac:dyDescent="0.25">
      <c r="B31" t="str">
        <f t="shared" si="0"/>
        <v>N</v>
      </c>
      <c r="C31" t="s">
        <v>840</v>
      </c>
      <c r="D31" t="str">
        <f t="shared" si="1"/>
        <v/>
      </c>
      <c r="E31" t="s">
        <v>828</v>
      </c>
      <c r="F31" s="2" t="s">
        <v>772</v>
      </c>
      <c r="G31" t="s">
        <v>773</v>
      </c>
      <c r="H31" s="2" t="s">
        <v>774</v>
      </c>
      <c r="I31" s="4" t="s">
        <v>775</v>
      </c>
      <c r="J31" s="2" t="s">
        <v>776</v>
      </c>
      <c r="K31" s="2" t="s">
        <v>829</v>
      </c>
      <c r="L31" t="s">
        <v>805</v>
      </c>
      <c r="M31" s="2" t="s">
        <v>779</v>
      </c>
      <c r="N31" s="1" t="s">
        <v>799</v>
      </c>
      <c r="P31" t="s">
        <v>781</v>
      </c>
      <c r="Q31" s="2" t="s">
        <v>801</v>
      </c>
    </row>
    <row r="32" spans="2:18" x14ac:dyDescent="0.25">
      <c r="B32" t="str">
        <f t="shared" si="0"/>
        <v>N</v>
      </c>
      <c r="C32" t="s">
        <v>841</v>
      </c>
      <c r="D32" t="str">
        <f t="shared" si="1"/>
        <v/>
      </c>
      <c r="E32" t="s">
        <v>828</v>
      </c>
      <c r="F32" s="2" t="s">
        <v>772</v>
      </c>
      <c r="G32" t="s">
        <v>773</v>
      </c>
      <c r="H32" s="2" t="s">
        <v>774</v>
      </c>
      <c r="I32" s="4" t="s">
        <v>803</v>
      </c>
      <c r="J32" s="2" t="s">
        <v>776</v>
      </c>
      <c r="K32" s="2" t="s">
        <v>829</v>
      </c>
      <c r="L32" t="s">
        <v>805</v>
      </c>
      <c r="M32" s="2" t="s">
        <v>779</v>
      </c>
      <c r="N32" s="1" t="s">
        <v>799</v>
      </c>
      <c r="P32" t="s">
        <v>781</v>
      </c>
      <c r="Q32" s="2" t="s">
        <v>801</v>
      </c>
    </row>
    <row r="33" spans="2:18" x14ac:dyDescent="0.25">
      <c r="B33" t="str">
        <f t="shared" si="0"/>
        <v>N</v>
      </c>
      <c r="C33" t="s">
        <v>842</v>
      </c>
      <c r="D33" t="str">
        <f t="shared" si="1"/>
        <v/>
      </c>
      <c r="E33" t="s">
        <v>828</v>
      </c>
      <c r="F33" s="2" t="s">
        <v>772</v>
      </c>
      <c r="G33" t="s">
        <v>773</v>
      </c>
      <c r="H33" s="2" t="s">
        <v>774</v>
      </c>
      <c r="I33" s="4" t="s">
        <v>775</v>
      </c>
      <c r="J33" s="2" t="s">
        <v>776</v>
      </c>
      <c r="K33" s="2" t="s">
        <v>829</v>
      </c>
      <c r="L33" t="s">
        <v>808</v>
      </c>
      <c r="M33" s="2" t="s">
        <v>779</v>
      </c>
      <c r="N33" s="1" t="s">
        <v>799</v>
      </c>
      <c r="P33" t="s">
        <v>781</v>
      </c>
      <c r="Q33" s="2" t="s">
        <v>801</v>
      </c>
    </row>
    <row r="34" spans="2:18" x14ac:dyDescent="0.25">
      <c r="B34" t="str">
        <f t="shared" si="0"/>
        <v>N</v>
      </c>
      <c r="C34" t="s">
        <v>843</v>
      </c>
      <c r="D34" t="str">
        <f t="shared" si="1"/>
        <v/>
      </c>
      <c r="E34" t="s">
        <v>828</v>
      </c>
      <c r="F34" s="2" t="s">
        <v>772</v>
      </c>
      <c r="G34" t="s">
        <v>773</v>
      </c>
      <c r="H34" s="2" t="s">
        <v>774</v>
      </c>
      <c r="I34" s="4" t="s">
        <v>803</v>
      </c>
      <c r="J34" s="2" t="s">
        <v>776</v>
      </c>
      <c r="K34" s="2" t="s">
        <v>829</v>
      </c>
      <c r="L34" t="s">
        <v>808</v>
      </c>
      <c r="M34" s="2" t="s">
        <v>779</v>
      </c>
      <c r="N34" s="1" t="s">
        <v>799</v>
      </c>
      <c r="O34" s="2"/>
      <c r="P34" t="s">
        <v>781</v>
      </c>
      <c r="Q34" s="2" t="s">
        <v>801</v>
      </c>
    </row>
    <row r="35" spans="2:18" x14ac:dyDescent="0.25">
      <c r="B35" t="str">
        <f t="shared" si="0"/>
        <v>N</v>
      </c>
      <c r="C35" t="s">
        <v>844</v>
      </c>
      <c r="D35" t="str">
        <f t="shared" si="1"/>
        <v/>
      </c>
      <c r="E35" t="s">
        <v>828</v>
      </c>
      <c r="F35" s="2" t="s">
        <v>772</v>
      </c>
      <c r="G35" t="s">
        <v>773</v>
      </c>
      <c r="H35" s="2" t="s">
        <v>774</v>
      </c>
      <c r="I35" s="4" t="s">
        <v>775</v>
      </c>
      <c r="J35" s="2" t="s">
        <v>776</v>
      </c>
      <c r="K35" s="2" t="s">
        <v>829</v>
      </c>
      <c r="L35" t="s">
        <v>811</v>
      </c>
      <c r="M35" s="2" t="s">
        <v>779</v>
      </c>
      <c r="N35" s="1" t="s">
        <v>799</v>
      </c>
      <c r="O35" s="2"/>
      <c r="P35" t="s">
        <v>781</v>
      </c>
      <c r="Q35" s="2" t="s">
        <v>801</v>
      </c>
    </row>
    <row r="36" spans="2:18" x14ac:dyDescent="0.25">
      <c r="B36" t="str">
        <f t="shared" si="0"/>
        <v>N</v>
      </c>
      <c r="C36" t="s">
        <v>845</v>
      </c>
      <c r="D36" t="str">
        <f t="shared" si="1"/>
        <v/>
      </c>
      <c r="E36" t="s">
        <v>828</v>
      </c>
      <c r="F36" s="2" t="s">
        <v>772</v>
      </c>
      <c r="G36" t="s">
        <v>773</v>
      </c>
      <c r="H36" s="2" t="s">
        <v>774</v>
      </c>
      <c r="I36" s="4" t="s">
        <v>803</v>
      </c>
      <c r="J36" s="2" t="s">
        <v>776</v>
      </c>
      <c r="K36" s="2" t="s">
        <v>829</v>
      </c>
      <c r="L36" t="s">
        <v>811</v>
      </c>
      <c r="M36" s="2" t="s">
        <v>779</v>
      </c>
      <c r="N36" s="1" t="s">
        <v>799</v>
      </c>
      <c r="P36" t="s">
        <v>781</v>
      </c>
      <c r="Q36" s="2" t="s">
        <v>801</v>
      </c>
    </row>
    <row r="37" spans="2:18" x14ac:dyDescent="0.25">
      <c r="B37" t="str">
        <f t="shared" si="0"/>
        <v>N</v>
      </c>
      <c r="C37" t="s">
        <v>846</v>
      </c>
      <c r="D37" t="str">
        <f t="shared" si="1"/>
        <v/>
      </c>
      <c r="E37" t="s">
        <v>828</v>
      </c>
      <c r="F37" s="2" t="s">
        <v>772</v>
      </c>
      <c r="G37" t="s">
        <v>773</v>
      </c>
      <c r="H37" s="2" t="s">
        <v>774</v>
      </c>
      <c r="I37" s="4" t="s">
        <v>775</v>
      </c>
      <c r="J37" s="2" t="s">
        <v>776</v>
      </c>
      <c r="K37" s="2" t="s">
        <v>829</v>
      </c>
      <c r="L37" t="s">
        <v>814</v>
      </c>
      <c r="M37" s="2" t="s">
        <v>779</v>
      </c>
      <c r="N37" s="1" t="s">
        <v>799</v>
      </c>
      <c r="O37" s="2"/>
      <c r="P37" t="s">
        <v>781</v>
      </c>
      <c r="Q37" s="2" t="s">
        <v>801</v>
      </c>
    </row>
    <row r="38" spans="2:18" x14ac:dyDescent="0.25">
      <c r="B38" t="str">
        <f t="shared" si="0"/>
        <v>N</v>
      </c>
      <c r="C38" t="s">
        <v>847</v>
      </c>
      <c r="D38" t="str">
        <f t="shared" si="1"/>
        <v/>
      </c>
      <c r="E38" t="s">
        <v>828</v>
      </c>
      <c r="F38" s="2" t="s">
        <v>772</v>
      </c>
      <c r="G38" t="s">
        <v>773</v>
      </c>
      <c r="H38" s="2" t="s">
        <v>774</v>
      </c>
      <c r="I38" s="4" t="s">
        <v>803</v>
      </c>
      <c r="J38" s="2" t="s">
        <v>776</v>
      </c>
      <c r="K38" s="2" t="s">
        <v>829</v>
      </c>
      <c r="L38" t="s">
        <v>814</v>
      </c>
      <c r="M38" s="2" t="s">
        <v>779</v>
      </c>
      <c r="N38" s="1" t="s">
        <v>799</v>
      </c>
      <c r="P38" t="s">
        <v>781</v>
      </c>
      <c r="Q38" s="2" t="s">
        <v>801</v>
      </c>
    </row>
    <row r="39" spans="2:18" x14ac:dyDescent="0.25">
      <c r="B39" t="str">
        <f t="shared" si="0"/>
        <v>N</v>
      </c>
      <c r="C39" t="s">
        <v>848</v>
      </c>
      <c r="D39" t="str">
        <f t="shared" ref="D39:D58" si="2">IF(B39="Y",C39,"")</f>
        <v/>
      </c>
      <c r="E39" t="s">
        <v>849</v>
      </c>
      <c r="F39" s="2" t="s">
        <v>772</v>
      </c>
      <c r="G39" t="s">
        <v>773</v>
      </c>
      <c r="H39" s="2" t="s">
        <v>774</v>
      </c>
      <c r="I39" s="4" t="s">
        <v>775</v>
      </c>
      <c r="J39" s="2" t="s">
        <v>776</v>
      </c>
      <c r="K39" s="2" t="s">
        <v>777</v>
      </c>
      <c r="L39" s="2" t="s">
        <v>778</v>
      </c>
      <c r="M39" s="2" t="s">
        <v>779</v>
      </c>
      <c r="N39" s="1" t="s">
        <v>850</v>
      </c>
      <c r="O39" t="s">
        <v>851</v>
      </c>
      <c r="P39" t="s">
        <v>781</v>
      </c>
      <c r="Q39" s="2" t="s">
        <v>782</v>
      </c>
      <c r="R39">
        <v>0</v>
      </c>
    </row>
    <row r="40" spans="2:18" x14ac:dyDescent="0.25">
      <c r="B40" t="str">
        <f t="shared" si="0"/>
        <v>N</v>
      </c>
      <c r="C40" t="s">
        <v>852</v>
      </c>
      <c r="D40" t="str">
        <f t="shared" si="2"/>
        <v/>
      </c>
      <c r="E40" t="s">
        <v>849</v>
      </c>
      <c r="F40" s="2" t="s">
        <v>772</v>
      </c>
      <c r="G40" t="s">
        <v>773</v>
      </c>
      <c r="H40" s="2" t="s">
        <v>774</v>
      </c>
      <c r="I40" s="4" t="s">
        <v>784</v>
      </c>
      <c r="J40" s="2" t="s">
        <v>776</v>
      </c>
      <c r="K40" s="2" t="s">
        <v>777</v>
      </c>
      <c r="L40" s="2" t="s">
        <v>778</v>
      </c>
      <c r="M40" s="2" t="s">
        <v>779</v>
      </c>
      <c r="N40" s="2">
        <v>96699478</v>
      </c>
      <c r="O40" t="s">
        <v>853</v>
      </c>
      <c r="P40" t="s">
        <v>781</v>
      </c>
      <c r="Q40" s="2" t="s">
        <v>782</v>
      </c>
      <c r="R40">
        <v>0</v>
      </c>
    </row>
    <row r="41" spans="2:18" x14ac:dyDescent="0.25">
      <c r="B41" t="str">
        <f t="shared" si="0"/>
        <v>N</v>
      </c>
      <c r="C41" t="s">
        <v>854</v>
      </c>
      <c r="D41" t="str">
        <f t="shared" si="2"/>
        <v/>
      </c>
      <c r="E41" t="s">
        <v>849</v>
      </c>
      <c r="F41" s="2" t="s">
        <v>772</v>
      </c>
      <c r="G41" t="s">
        <v>773</v>
      </c>
      <c r="H41" s="2" t="s">
        <v>774</v>
      </c>
      <c r="I41" s="4" t="s">
        <v>775</v>
      </c>
      <c r="J41" s="2" t="s">
        <v>776</v>
      </c>
      <c r="K41" s="2" t="s">
        <v>777</v>
      </c>
      <c r="L41" s="2" t="s">
        <v>798</v>
      </c>
      <c r="M41" s="2" t="s">
        <v>779</v>
      </c>
      <c r="N41" s="1" t="s">
        <v>799</v>
      </c>
      <c r="O41" s="2" t="s">
        <v>800</v>
      </c>
      <c r="P41" t="s">
        <v>781</v>
      </c>
      <c r="Q41" s="2" t="s">
        <v>801</v>
      </c>
    </row>
    <row r="42" spans="2:18" x14ac:dyDescent="0.25">
      <c r="B42" t="str">
        <f t="shared" si="0"/>
        <v>N</v>
      </c>
      <c r="C42" t="s">
        <v>855</v>
      </c>
      <c r="D42" t="str">
        <f t="shared" si="2"/>
        <v/>
      </c>
      <c r="E42" t="s">
        <v>849</v>
      </c>
      <c r="F42" s="2" t="s">
        <v>772</v>
      </c>
      <c r="G42" t="s">
        <v>773</v>
      </c>
      <c r="H42" s="2" t="s">
        <v>774</v>
      </c>
      <c r="I42" s="4" t="s">
        <v>803</v>
      </c>
      <c r="J42" s="2" t="s">
        <v>776</v>
      </c>
      <c r="K42" s="2" t="s">
        <v>777</v>
      </c>
      <c r="L42" s="2" t="s">
        <v>798</v>
      </c>
      <c r="M42" s="2" t="s">
        <v>779</v>
      </c>
      <c r="N42" s="1" t="s">
        <v>799</v>
      </c>
      <c r="O42" s="2" t="s">
        <v>800</v>
      </c>
      <c r="P42" t="s">
        <v>781</v>
      </c>
      <c r="Q42" s="2" t="s">
        <v>801</v>
      </c>
    </row>
    <row r="43" spans="2:18" x14ac:dyDescent="0.25">
      <c r="B43" t="str">
        <f t="shared" si="0"/>
        <v>N</v>
      </c>
      <c r="C43" t="s">
        <v>856</v>
      </c>
      <c r="D43" t="str">
        <f t="shared" si="2"/>
        <v/>
      </c>
      <c r="E43" t="s">
        <v>849</v>
      </c>
      <c r="F43" s="2" t="s">
        <v>772</v>
      </c>
      <c r="G43" t="s">
        <v>773</v>
      </c>
      <c r="H43" s="2" t="s">
        <v>774</v>
      </c>
      <c r="I43" s="4" t="s">
        <v>775</v>
      </c>
      <c r="J43" s="2" t="s">
        <v>776</v>
      </c>
      <c r="K43" s="2" t="s">
        <v>777</v>
      </c>
      <c r="L43" s="2" t="s">
        <v>805</v>
      </c>
      <c r="M43" s="2" t="s">
        <v>779</v>
      </c>
      <c r="N43" s="1" t="s">
        <v>799</v>
      </c>
      <c r="O43" s="2" t="s">
        <v>800</v>
      </c>
      <c r="P43" t="s">
        <v>781</v>
      </c>
      <c r="Q43" s="2" t="s">
        <v>801</v>
      </c>
    </row>
    <row r="44" spans="2:18" x14ac:dyDescent="0.25">
      <c r="B44" t="str">
        <f t="shared" si="0"/>
        <v>N</v>
      </c>
      <c r="C44" t="s">
        <v>857</v>
      </c>
      <c r="D44" t="str">
        <f t="shared" si="2"/>
        <v/>
      </c>
      <c r="E44" t="s">
        <v>849</v>
      </c>
      <c r="F44" s="2" t="s">
        <v>772</v>
      </c>
      <c r="G44" t="s">
        <v>773</v>
      </c>
      <c r="H44" s="2" t="s">
        <v>774</v>
      </c>
      <c r="I44" s="4" t="s">
        <v>803</v>
      </c>
      <c r="J44" s="2" t="s">
        <v>776</v>
      </c>
      <c r="K44" s="2" t="s">
        <v>777</v>
      </c>
      <c r="L44" s="2" t="s">
        <v>805</v>
      </c>
      <c r="M44" s="2" t="s">
        <v>779</v>
      </c>
      <c r="N44" s="1" t="s">
        <v>799</v>
      </c>
      <c r="O44" s="2" t="s">
        <v>800</v>
      </c>
      <c r="P44" t="s">
        <v>781</v>
      </c>
      <c r="Q44" s="2" t="s">
        <v>801</v>
      </c>
    </row>
    <row r="45" spans="2:18" x14ac:dyDescent="0.25">
      <c r="B45" t="str">
        <f t="shared" si="0"/>
        <v>N</v>
      </c>
      <c r="C45" t="s">
        <v>858</v>
      </c>
      <c r="D45" t="str">
        <f t="shared" si="2"/>
        <v/>
      </c>
      <c r="E45" t="s">
        <v>849</v>
      </c>
      <c r="F45" s="2" t="s">
        <v>772</v>
      </c>
      <c r="G45" t="s">
        <v>773</v>
      </c>
      <c r="H45" s="2" t="s">
        <v>774</v>
      </c>
      <c r="I45" s="4" t="s">
        <v>775</v>
      </c>
      <c r="J45" s="2" t="s">
        <v>776</v>
      </c>
      <c r="K45" s="2" t="s">
        <v>777</v>
      </c>
      <c r="L45" s="2" t="s">
        <v>808</v>
      </c>
      <c r="M45" s="2" t="s">
        <v>779</v>
      </c>
      <c r="N45" s="1" t="s">
        <v>799</v>
      </c>
      <c r="O45" s="2" t="s">
        <v>800</v>
      </c>
      <c r="P45" t="s">
        <v>781</v>
      </c>
      <c r="Q45" s="2" t="s">
        <v>801</v>
      </c>
    </row>
    <row r="46" spans="2:18" x14ac:dyDescent="0.25">
      <c r="B46" t="str">
        <f t="shared" si="0"/>
        <v>N</v>
      </c>
      <c r="C46" t="s">
        <v>859</v>
      </c>
      <c r="D46" t="str">
        <f t="shared" si="2"/>
        <v/>
      </c>
      <c r="E46" t="s">
        <v>849</v>
      </c>
      <c r="F46" s="2" t="s">
        <v>772</v>
      </c>
      <c r="G46" t="s">
        <v>773</v>
      </c>
      <c r="H46" s="2" t="s">
        <v>774</v>
      </c>
      <c r="I46" s="4" t="s">
        <v>803</v>
      </c>
      <c r="J46" s="2" t="s">
        <v>776</v>
      </c>
      <c r="K46" s="2" t="s">
        <v>777</v>
      </c>
      <c r="L46" s="2" t="s">
        <v>808</v>
      </c>
      <c r="M46" s="2" t="s">
        <v>779</v>
      </c>
      <c r="N46" s="1" t="s">
        <v>799</v>
      </c>
      <c r="O46" s="2" t="s">
        <v>800</v>
      </c>
      <c r="P46" t="s">
        <v>781</v>
      </c>
      <c r="Q46" s="2" t="s">
        <v>801</v>
      </c>
    </row>
    <row r="47" spans="2:18" x14ac:dyDescent="0.25">
      <c r="B47" t="str">
        <f t="shared" si="0"/>
        <v>N</v>
      </c>
      <c r="C47" t="s">
        <v>860</v>
      </c>
      <c r="D47" t="str">
        <f t="shared" si="2"/>
        <v/>
      </c>
      <c r="E47" t="s">
        <v>849</v>
      </c>
      <c r="F47" s="2" t="s">
        <v>772</v>
      </c>
      <c r="G47" t="s">
        <v>773</v>
      </c>
      <c r="H47" s="2" t="s">
        <v>774</v>
      </c>
      <c r="I47" s="4" t="s">
        <v>775</v>
      </c>
      <c r="J47" s="2" t="s">
        <v>776</v>
      </c>
      <c r="K47" s="2" t="s">
        <v>777</v>
      </c>
      <c r="L47" s="2" t="s">
        <v>811</v>
      </c>
      <c r="M47" s="2" t="s">
        <v>779</v>
      </c>
      <c r="N47" s="1" t="s">
        <v>799</v>
      </c>
      <c r="O47" s="2" t="s">
        <v>800</v>
      </c>
      <c r="P47" t="s">
        <v>781</v>
      </c>
      <c r="Q47" s="2" t="s">
        <v>801</v>
      </c>
    </row>
    <row r="48" spans="2:18" x14ac:dyDescent="0.25">
      <c r="B48" t="str">
        <f t="shared" si="0"/>
        <v>N</v>
      </c>
      <c r="C48" t="s">
        <v>861</v>
      </c>
      <c r="D48" t="str">
        <f t="shared" si="2"/>
        <v/>
      </c>
      <c r="E48" t="s">
        <v>849</v>
      </c>
      <c r="F48" s="2" t="s">
        <v>772</v>
      </c>
      <c r="G48" t="s">
        <v>773</v>
      </c>
      <c r="H48" s="2" t="s">
        <v>774</v>
      </c>
      <c r="I48" s="4" t="s">
        <v>803</v>
      </c>
      <c r="J48" s="2" t="s">
        <v>776</v>
      </c>
      <c r="K48" s="2" t="s">
        <v>777</v>
      </c>
      <c r="L48" s="2" t="s">
        <v>811</v>
      </c>
      <c r="M48" s="2" t="s">
        <v>779</v>
      </c>
      <c r="N48" s="1" t="s">
        <v>799</v>
      </c>
      <c r="O48" s="2" t="s">
        <v>800</v>
      </c>
      <c r="P48" t="s">
        <v>781</v>
      </c>
      <c r="Q48" s="2" t="s">
        <v>801</v>
      </c>
    </row>
    <row r="49" spans="2:18" x14ac:dyDescent="0.25">
      <c r="B49" t="str">
        <f t="shared" si="0"/>
        <v>N</v>
      </c>
      <c r="C49" t="s">
        <v>862</v>
      </c>
      <c r="D49" t="str">
        <f t="shared" si="2"/>
        <v/>
      </c>
      <c r="E49" t="s">
        <v>849</v>
      </c>
      <c r="F49" s="2" t="s">
        <v>772</v>
      </c>
      <c r="G49" t="s">
        <v>773</v>
      </c>
      <c r="H49" s="2" t="s">
        <v>774</v>
      </c>
      <c r="I49" s="4" t="s">
        <v>775</v>
      </c>
      <c r="J49" s="2" t="s">
        <v>776</v>
      </c>
      <c r="K49" s="2" t="s">
        <v>777</v>
      </c>
      <c r="L49" s="2" t="s">
        <v>814</v>
      </c>
      <c r="M49" s="2" t="s">
        <v>779</v>
      </c>
      <c r="N49" s="1" t="s">
        <v>799</v>
      </c>
      <c r="O49" s="2" t="s">
        <v>800</v>
      </c>
      <c r="P49" t="s">
        <v>781</v>
      </c>
      <c r="Q49" s="2" t="s">
        <v>801</v>
      </c>
    </row>
    <row r="50" spans="2:18" x14ac:dyDescent="0.25">
      <c r="B50" t="str">
        <f t="shared" si="0"/>
        <v>N</v>
      </c>
      <c r="C50" t="s">
        <v>863</v>
      </c>
      <c r="D50" t="str">
        <f t="shared" si="2"/>
        <v/>
      </c>
      <c r="E50" t="s">
        <v>849</v>
      </c>
      <c r="F50" s="2" t="s">
        <v>772</v>
      </c>
      <c r="G50" t="s">
        <v>773</v>
      </c>
      <c r="H50" s="2" t="s">
        <v>774</v>
      </c>
      <c r="I50" s="4" t="s">
        <v>803</v>
      </c>
      <c r="J50" s="2" t="s">
        <v>776</v>
      </c>
      <c r="K50" s="2" t="s">
        <v>777</v>
      </c>
      <c r="L50" s="2" t="s">
        <v>814</v>
      </c>
      <c r="M50" s="2" t="s">
        <v>779</v>
      </c>
      <c r="N50" s="1" t="s">
        <v>799</v>
      </c>
      <c r="O50" s="2" t="s">
        <v>800</v>
      </c>
      <c r="P50" t="s">
        <v>781</v>
      </c>
      <c r="Q50" s="2" t="s">
        <v>801</v>
      </c>
    </row>
    <row r="51" spans="2:18" x14ac:dyDescent="0.25">
      <c r="B51" t="str">
        <f t="shared" si="0"/>
        <v>N</v>
      </c>
      <c r="C51" t="s">
        <v>864</v>
      </c>
      <c r="D51" t="str">
        <f t="shared" si="2"/>
        <v/>
      </c>
      <c r="E51" t="s">
        <v>865</v>
      </c>
      <c r="F51" s="2" t="s">
        <v>772</v>
      </c>
      <c r="G51" t="s">
        <v>773</v>
      </c>
      <c r="H51" s="2" t="s">
        <v>774</v>
      </c>
      <c r="I51" s="4" t="s">
        <v>775</v>
      </c>
      <c r="J51" s="2" t="s">
        <v>776</v>
      </c>
      <c r="K51" s="2" t="s">
        <v>866</v>
      </c>
      <c r="L51" s="2" t="s">
        <v>778</v>
      </c>
      <c r="M51" s="2" t="s">
        <v>779</v>
      </c>
      <c r="N51" s="1" t="s">
        <v>867</v>
      </c>
      <c r="O51" t="s">
        <v>868</v>
      </c>
      <c r="P51" t="s">
        <v>781</v>
      </c>
      <c r="Q51" s="2" t="s">
        <v>782</v>
      </c>
      <c r="R51">
        <v>0</v>
      </c>
    </row>
    <row r="52" spans="2:18" x14ac:dyDescent="0.25">
      <c r="B52" t="str">
        <f t="shared" si="0"/>
        <v>N</v>
      </c>
      <c r="C52" t="s">
        <v>869</v>
      </c>
      <c r="D52" t="str">
        <f t="shared" si="2"/>
        <v/>
      </c>
      <c r="E52" t="s">
        <v>865</v>
      </c>
      <c r="F52" s="2" t="s">
        <v>772</v>
      </c>
      <c r="G52" t="s">
        <v>773</v>
      </c>
      <c r="H52" s="2" t="s">
        <v>774</v>
      </c>
      <c r="I52" s="4" t="s">
        <v>784</v>
      </c>
      <c r="J52" s="2" t="s">
        <v>776</v>
      </c>
      <c r="K52" s="2" t="s">
        <v>866</v>
      </c>
      <c r="L52" s="2" t="s">
        <v>778</v>
      </c>
      <c r="M52" s="2" t="s">
        <v>779</v>
      </c>
      <c r="N52" s="2">
        <v>96699486</v>
      </c>
      <c r="P52" t="s">
        <v>781</v>
      </c>
      <c r="Q52" s="2" t="s">
        <v>782</v>
      </c>
      <c r="R52">
        <v>0</v>
      </c>
    </row>
    <row r="53" spans="2:18" x14ac:dyDescent="0.25">
      <c r="B53" t="str">
        <f t="shared" si="0"/>
        <v>N</v>
      </c>
      <c r="C53" t="s">
        <v>870</v>
      </c>
      <c r="D53" t="str">
        <f t="shared" si="2"/>
        <v/>
      </c>
      <c r="E53" t="s">
        <v>865</v>
      </c>
      <c r="F53" s="2" t="s">
        <v>787</v>
      </c>
      <c r="G53" t="s">
        <v>788</v>
      </c>
      <c r="H53" s="2" t="s">
        <v>789</v>
      </c>
      <c r="I53" t="s">
        <v>784</v>
      </c>
      <c r="J53" s="2" t="s">
        <v>790</v>
      </c>
      <c r="K53" s="2" t="s">
        <v>791</v>
      </c>
      <c r="L53" s="2" t="s">
        <v>778</v>
      </c>
      <c r="M53" s="2" t="s">
        <v>792</v>
      </c>
      <c r="N53" s="1" t="s">
        <v>871</v>
      </c>
      <c r="O53" t="s">
        <v>872</v>
      </c>
      <c r="P53" t="s">
        <v>873</v>
      </c>
      <c r="Q53" s="2" t="s">
        <v>796</v>
      </c>
      <c r="R53">
        <v>126</v>
      </c>
    </row>
    <row r="54" spans="2:18" x14ac:dyDescent="0.25">
      <c r="B54" t="str">
        <f t="shared" si="0"/>
        <v>N</v>
      </c>
      <c r="C54" t="s">
        <v>874</v>
      </c>
      <c r="D54" t="str">
        <f t="shared" si="2"/>
        <v/>
      </c>
      <c r="E54" t="s">
        <v>865</v>
      </c>
      <c r="F54" s="2" t="s">
        <v>772</v>
      </c>
      <c r="G54" t="s">
        <v>773</v>
      </c>
      <c r="H54" s="2" t="s">
        <v>774</v>
      </c>
      <c r="I54" s="4" t="s">
        <v>784</v>
      </c>
      <c r="J54" s="2" t="s">
        <v>776</v>
      </c>
      <c r="K54" s="2" t="s">
        <v>866</v>
      </c>
      <c r="L54" s="2" t="s">
        <v>798</v>
      </c>
      <c r="M54" s="2" t="s">
        <v>779</v>
      </c>
      <c r="N54" s="1">
        <v>98563770</v>
      </c>
      <c r="O54" s="2" t="s">
        <v>800</v>
      </c>
      <c r="P54" t="s">
        <v>781</v>
      </c>
      <c r="Q54" s="2" t="s">
        <v>801</v>
      </c>
    </row>
    <row r="55" spans="2:18" x14ac:dyDescent="0.25">
      <c r="B55" t="str">
        <f t="shared" si="0"/>
        <v>N</v>
      </c>
      <c r="C55" t="s">
        <v>875</v>
      </c>
      <c r="D55" t="str">
        <f t="shared" si="2"/>
        <v/>
      </c>
      <c r="E55" t="s">
        <v>865</v>
      </c>
      <c r="F55" s="2" t="s">
        <v>772</v>
      </c>
      <c r="G55" t="s">
        <v>773</v>
      </c>
      <c r="H55" s="2" t="s">
        <v>774</v>
      </c>
      <c r="I55" s="4" t="s">
        <v>784</v>
      </c>
      <c r="J55" s="2" t="s">
        <v>776</v>
      </c>
      <c r="K55" s="2" t="s">
        <v>866</v>
      </c>
      <c r="L55" s="2" t="s">
        <v>805</v>
      </c>
      <c r="M55" s="2" t="s">
        <v>779</v>
      </c>
      <c r="N55" s="1">
        <v>98563770</v>
      </c>
      <c r="O55" s="2" t="s">
        <v>800</v>
      </c>
      <c r="P55" t="s">
        <v>781</v>
      </c>
      <c r="Q55" s="2" t="s">
        <v>801</v>
      </c>
    </row>
    <row r="56" spans="2:18" x14ac:dyDescent="0.25">
      <c r="B56" t="str">
        <f t="shared" si="0"/>
        <v>N</v>
      </c>
      <c r="C56" t="s">
        <v>876</v>
      </c>
      <c r="D56" t="str">
        <f t="shared" si="2"/>
        <v/>
      </c>
      <c r="E56" t="s">
        <v>865</v>
      </c>
      <c r="F56" s="2" t="s">
        <v>772</v>
      </c>
      <c r="G56" t="s">
        <v>773</v>
      </c>
      <c r="H56" s="2" t="s">
        <v>774</v>
      </c>
      <c r="I56" t="s">
        <v>784</v>
      </c>
      <c r="J56" s="2" t="s">
        <v>776</v>
      </c>
      <c r="K56" s="2" t="s">
        <v>866</v>
      </c>
      <c r="L56" s="2" t="s">
        <v>808</v>
      </c>
      <c r="M56" s="2" t="s">
        <v>779</v>
      </c>
      <c r="N56" s="1">
        <v>98563770</v>
      </c>
      <c r="O56" s="2" t="s">
        <v>800</v>
      </c>
      <c r="P56" t="s">
        <v>781</v>
      </c>
      <c r="Q56" s="2" t="s">
        <v>801</v>
      </c>
    </row>
    <row r="57" spans="2:18" x14ac:dyDescent="0.25">
      <c r="B57" t="str">
        <f t="shared" si="0"/>
        <v>N</v>
      </c>
      <c r="C57" t="s">
        <v>877</v>
      </c>
      <c r="D57" t="str">
        <f t="shared" si="2"/>
        <v/>
      </c>
      <c r="E57" t="s">
        <v>865</v>
      </c>
      <c r="F57" s="2" t="s">
        <v>772</v>
      </c>
      <c r="G57" t="s">
        <v>773</v>
      </c>
      <c r="H57" s="2" t="s">
        <v>774</v>
      </c>
      <c r="I57" t="s">
        <v>784</v>
      </c>
      <c r="J57" s="2" t="s">
        <v>776</v>
      </c>
      <c r="K57" s="2" t="s">
        <v>866</v>
      </c>
      <c r="L57" s="2" t="s">
        <v>811</v>
      </c>
      <c r="M57" s="2" t="s">
        <v>779</v>
      </c>
      <c r="N57" s="1">
        <v>98563770</v>
      </c>
      <c r="O57" s="2" t="s">
        <v>800</v>
      </c>
      <c r="P57" t="s">
        <v>781</v>
      </c>
      <c r="Q57" s="2" t="s">
        <v>801</v>
      </c>
    </row>
    <row r="58" spans="2:18" x14ac:dyDescent="0.25">
      <c r="B58" t="str">
        <f t="shared" si="0"/>
        <v>N</v>
      </c>
      <c r="C58" t="s">
        <v>878</v>
      </c>
      <c r="D58" t="str">
        <f t="shared" si="2"/>
        <v/>
      </c>
      <c r="E58" t="s">
        <v>865</v>
      </c>
      <c r="F58" s="2" t="s">
        <v>772</v>
      </c>
      <c r="G58" t="s">
        <v>773</v>
      </c>
      <c r="H58" s="2" t="s">
        <v>774</v>
      </c>
      <c r="I58" s="4" t="s">
        <v>775</v>
      </c>
      <c r="J58" s="2" t="s">
        <v>776</v>
      </c>
      <c r="K58" s="2" t="s">
        <v>866</v>
      </c>
      <c r="L58" s="2" t="s">
        <v>814</v>
      </c>
      <c r="M58" s="2" t="s">
        <v>779</v>
      </c>
      <c r="N58" s="1" t="s">
        <v>799</v>
      </c>
      <c r="O58" s="2" t="s">
        <v>800</v>
      </c>
      <c r="P58" t="s">
        <v>781</v>
      </c>
      <c r="Q58" s="2" t="s">
        <v>801</v>
      </c>
    </row>
    <row r="59" spans="2:18" x14ac:dyDescent="0.25">
      <c r="B59" t="str">
        <f t="shared" si="0"/>
        <v>N</v>
      </c>
      <c r="C59" t="s">
        <v>879</v>
      </c>
      <c r="E59" t="s">
        <v>865</v>
      </c>
      <c r="F59" s="2" t="s">
        <v>772</v>
      </c>
      <c r="G59" t="s">
        <v>773</v>
      </c>
      <c r="H59" s="2" t="s">
        <v>774</v>
      </c>
      <c r="I59" t="s">
        <v>803</v>
      </c>
      <c r="J59" s="2" t="s">
        <v>776</v>
      </c>
      <c r="K59" s="2" t="s">
        <v>866</v>
      </c>
      <c r="L59" s="2" t="s">
        <v>814</v>
      </c>
      <c r="M59" s="2" t="s">
        <v>779</v>
      </c>
      <c r="N59" s="1" t="s">
        <v>799</v>
      </c>
      <c r="O59" s="2" t="s">
        <v>800</v>
      </c>
      <c r="P59" t="s">
        <v>781</v>
      </c>
      <c r="Q59" s="2" t="s">
        <v>801</v>
      </c>
    </row>
    <row r="60" spans="2:18" x14ac:dyDescent="0.25">
      <c r="B60" t="str">
        <f t="shared" si="0"/>
        <v>N</v>
      </c>
      <c r="C60" t="s">
        <v>880</v>
      </c>
      <c r="D60" t="str">
        <f t="shared" ref="D60:D123" si="3">IF(B60="Y",C60,"")</f>
        <v/>
      </c>
      <c r="E60" t="s">
        <v>881</v>
      </c>
      <c r="F60" s="2" t="s">
        <v>772</v>
      </c>
      <c r="G60" t="s">
        <v>773</v>
      </c>
      <c r="H60" s="2" t="s">
        <v>774</v>
      </c>
      <c r="I60" s="4" t="s">
        <v>775</v>
      </c>
      <c r="J60" s="2" t="s">
        <v>776</v>
      </c>
      <c r="K60" s="2" t="s">
        <v>834</v>
      </c>
      <c r="L60" s="2" t="s">
        <v>778</v>
      </c>
      <c r="M60" s="2" t="s">
        <v>779</v>
      </c>
      <c r="N60" s="1" t="s">
        <v>882</v>
      </c>
      <c r="O60" t="s">
        <v>883</v>
      </c>
      <c r="P60" t="s">
        <v>781</v>
      </c>
      <c r="Q60" s="2" t="s">
        <v>782</v>
      </c>
      <c r="R60">
        <v>0</v>
      </c>
    </row>
    <row r="61" spans="2:18" x14ac:dyDescent="0.25">
      <c r="B61" t="str">
        <f t="shared" si="0"/>
        <v>N</v>
      </c>
      <c r="C61" t="s">
        <v>884</v>
      </c>
      <c r="D61" t="str">
        <f t="shared" si="3"/>
        <v/>
      </c>
      <c r="E61" t="s">
        <v>881</v>
      </c>
      <c r="F61" s="2" t="s">
        <v>772</v>
      </c>
      <c r="G61" t="s">
        <v>773</v>
      </c>
      <c r="H61" s="2" t="s">
        <v>774</v>
      </c>
      <c r="I61" s="4" t="s">
        <v>784</v>
      </c>
      <c r="J61" s="2" t="s">
        <v>776</v>
      </c>
      <c r="K61" s="2" t="s">
        <v>834</v>
      </c>
      <c r="L61" s="2" t="s">
        <v>778</v>
      </c>
      <c r="M61" s="2" t="s">
        <v>779</v>
      </c>
      <c r="N61" s="2">
        <v>96865680</v>
      </c>
      <c r="O61" t="s">
        <v>885</v>
      </c>
      <c r="P61" t="s">
        <v>781</v>
      </c>
      <c r="Q61" s="2" t="s">
        <v>782</v>
      </c>
      <c r="R61">
        <v>0</v>
      </c>
    </row>
    <row r="62" spans="2:18" x14ac:dyDescent="0.25">
      <c r="B62" t="str">
        <f t="shared" si="0"/>
        <v>N</v>
      </c>
      <c r="C62" t="s">
        <v>886</v>
      </c>
      <c r="D62" t="str">
        <f t="shared" si="3"/>
        <v/>
      </c>
      <c r="E62" t="s">
        <v>881</v>
      </c>
      <c r="F62" s="2" t="s">
        <v>787</v>
      </c>
      <c r="G62" t="s">
        <v>788</v>
      </c>
      <c r="H62" s="2" t="s">
        <v>789</v>
      </c>
      <c r="I62" t="s">
        <v>784</v>
      </c>
      <c r="J62" s="2" t="s">
        <v>790</v>
      </c>
      <c r="K62" s="2" t="s">
        <v>834</v>
      </c>
      <c r="L62" s="2" t="s">
        <v>778</v>
      </c>
      <c r="M62" s="2" t="s">
        <v>792</v>
      </c>
      <c r="N62" s="1" t="s">
        <v>887</v>
      </c>
      <c r="O62" t="s">
        <v>888</v>
      </c>
      <c r="P62" t="s">
        <v>889</v>
      </c>
      <c r="Q62" s="2" t="s">
        <v>796</v>
      </c>
      <c r="R62">
        <v>126</v>
      </c>
    </row>
    <row r="63" spans="2:18" x14ac:dyDescent="0.25">
      <c r="B63" t="str">
        <f t="shared" si="0"/>
        <v>N</v>
      </c>
      <c r="C63" t="s">
        <v>890</v>
      </c>
      <c r="D63" t="str">
        <f t="shared" si="3"/>
        <v/>
      </c>
      <c r="E63" t="s">
        <v>881</v>
      </c>
      <c r="F63" s="2" t="s">
        <v>772</v>
      </c>
      <c r="G63" t="s">
        <v>773</v>
      </c>
      <c r="H63" s="2" t="s">
        <v>774</v>
      </c>
      <c r="I63" s="4" t="s">
        <v>784</v>
      </c>
      <c r="J63" s="2" t="s">
        <v>776</v>
      </c>
      <c r="K63" s="2" t="s">
        <v>834</v>
      </c>
      <c r="L63" s="2" t="s">
        <v>798</v>
      </c>
      <c r="M63" s="2"/>
      <c r="N63" s="1">
        <v>98430290</v>
      </c>
      <c r="O63" s="2" t="s">
        <v>891</v>
      </c>
      <c r="P63" t="s">
        <v>781</v>
      </c>
      <c r="Q63" s="2" t="s">
        <v>801</v>
      </c>
    </row>
    <row r="64" spans="2:18" x14ac:dyDescent="0.25">
      <c r="B64" t="str">
        <f t="shared" si="0"/>
        <v>N</v>
      </c>
      <c r="C64" t="s">
        <v>892</v>
      </c>
      <c r="D64" t="str">
        <f t="shared" si="3"/>
        <v/>
      </c>
      <c r="E64" t="s">
        <v>881</v>
      </c>
      <c r="F64" s="2" t="s">
        <v>772</v>
      </c>
      <c r="G64" t="s">
        <v>773</v>
      </c>
      <c r="H64" s="2" t="s">
        <v>774</v>
      </c>
      <c r="I64" s="4" t="s">
        <v>784</v>
      </c>
      <c r="J64" s="2" t="s">
        <v>776</v>
      </c>
      <c r="K64" s="2" t="s">
        <v>834</v>
      </c>
      <c r="L64" s="2" t="s">
        <v>805</v>
      </c>
      <c r="M64" s="2"/>
      <c r="N64" s="1">
        <v>98430290</v>
      </c>
      <c r="O64" s="2" t="s">
        <v>891</v>
      </c>
      <c r="P64" t="s">
        <v>781</v>
      </c>
      <c r="Q64" s="2" t="s">
        <v>801</v>
      </c>
    </row>
    <row r="65" spans="2:18" x14ac:dyDescent="0.25">
      <c r="B65" t="str">
        <f t="shared" si="0"/>
        <v>N</v>
      </c>
      <c r="C65" t="s">
        <v>893</v>
      </c>
      <c r="D65" t="str">
        <f t="shared" si="3"/>
        <v/>
      </c>
      <c r="E65" t="s">
        <v>881</v>
      </c>
      <c r="F65" s="2" t="s">
        <v>772</v>
      </c>
      <c r="G65" t="s">
        <v>773</v>
      </c>
      <c r="H65" s="2" t="s">
        <v>774</v>
      </c>
      <c r="I65" s="4" t="s">
        <v>784</v>
      </c>
      <c r="J65" s="2" t="s">
        <v>776</v>
      </c>
      <c r="K65" s="2" t="s">
        <v>834</v>
      </c>
      <c r="L65" s="2" t="s">
        <v>808</v>
      </c>
      <c r="M65" s="2" t="s">
        <v>779</v>
      </c>
      <c r="N65" s="1">
        <v>98430290</v>
      </c>
      <c r="O65" s="2" t="s">
        <v>891</v>
      </c>
      <c r="P65" t="s">
        <v>781</v>
      </c>
      <c r="Q65" s="2" t="s">
        <v>801</v>
      </c>
    </row>
    <row r="66" spans="2:18" x14ac:dyDescent="0.25">
      <c r="B66" t="str">
        <f t="shared" si="0"/>
        <v>N</v>
      </c>
      <c r="C66" t="s">
        <v>894</v>
      </c>
      <c r="D66" t="str">
        <f t="shared" si="3"/>
        <v/>
      </c>
      <c r="E66" t="s">
        <v>881</v>
      </c>
      <c r="F66" s="2" t="s">
        <v>772</v>
      </c>
      <c r="G66" t="s">
        <v>773</v>
      </c>
      <c r="H66" s="2" t="s">
        <v>774</v>
      </c>
      <c r="I66" s="4" t="s">
        <v>784</v>
      </c>
      <c r="J66" s="2" t="s">
        <v>776</v>
      </c>
      <c r="K66" s="2" t="s">
        <v>834</v>
      </c>
      <c r="L66" s="2" t="s">
        <v>811</v>
      </c>
      <c r="M66" s="2" t="s">
        <v>779</v>
      </c>
      <c r="N66" s="1">
        <v>98430290</v>
      </c>
      <c r="O66" s="2" t="s">
        <v>891</v>
      </c>
      <c r="P66" t="s">
        <v>781</v>
      </c>
      <c r="Q66" s="2" t="s">
        <v>801</v>
      </c>
    </row>
    <row r="67" spans="2:18" x14ac:dyDescent="0.25">
      <c r="B67" t="str">
        <f t="shared" si="0"/>
        <v>N</v>
      </c>
      <c r="C67" t="s">
        <v>895</v>
      </c>
      <c r="D67" t="str">
        <f t="shared" si="3"/>
        <v/>
      </c>
      <c r="E67" t="s">
        <v>881</v>
      </c>
      <c r="F67" s="2" t="s">
        <v>772</v>
      </c>
      <c r="G67" t="s">
        <v>773</v>
      </c>
      <c r="H67" s="2" t="s">
        <v>774</v>
      </c>
      <c r="I67" s="4" t="s">
        <v>775</v>
      </c>
      <c r="J67" s="2" t="s">
        <v>776</v>
      </c>
      <c r="K67" s="2" t="s">
        <v>834</v>
      </c>
      <c r="L67" s="2" t="s">
        <v>814</v>
      </c>
      <c r="M67" s="2" t="s">
        <v>779</v>
      </c>
      <c r="N67" s="1" t="s">
        <v>799</v>
      </c>
      <c r="O67" s="2" t="s">
        <v>800</v>
      </c>
      <c r="P67" t="s">
        <v>781</v>
      </c>
      <c r="Q67" s="2" t="s">
        <v>801</v>
      </c>
    </row>
    <row r="68" spans="2:18" x14ac:dyDescent="0.25">
      <c r="B68" t="str">
        <f t="shared" si="0"/>
        <v>N</v>
      </c>
      <c r="C68" t="s">
        <v>896</v>
      </c>
      <c r="D68" t="str">
        <f t="shared" si="3"/>
        <v/>
      </c>
      <c r="E68" t="s">
        <v>881</v>
      </c>
      <c r="F68" s="2" t="s">
        <v>772</v>
      </c>
      <c r="G68" t="s">
        <v>773</v>
      </c>
      <c r="H68" s="2" t="s">
        <v>774</v>
      </c>
      <c r="I68" s="4" t="s">
        <v>803</v>
      </c>
      <c r="J68" s="2" t="s">
        <v>776</v>
      </c>
      <c r="K68" s="2" t="s">
        <v>834</v>
      </c>
      <c r="L68" s="2" t="s">
        <v>814</v>
      </c>
      <c r="M68" s="2" t="s">
        <v>779</v>
      </c>
      <c r="N68" s="1" t="s">
        <v>799</v>
      </c>
      <c r="O68" s="2" t="s">
        <v>800</v>
      </c>
      <c r="P68" t="s">
        <v>781</v>
      </c>
      <c r="Q68" s="2" t="s">
        <v>801</v>
      </c>
    </row>
    <row r="69" spans="2:18" x14ac:dyDescent="0.25">
      <c r="B69" t="str">
        <f t="shared" si="0"/>
        <v>N</v>
      </c>
      <c r="C69" t="s">
        <v>897</v>
      </c>
      <c r="D69" t="str">
        <f t="shared" si="3"/>
        <v/>
      </c>
      <c r="E69" t="s">
        <v>898</v>
      </c>
      <c r="F69" s="2" t="s">
        <v>772</v>
      </c>
      <c r="G69" t="s">
        <v>773</v>
      </c>
      <c r="H69" s="2" t="s">
        <v>774</v>
      </c>
      <c r="I69" s="4" t="s">
        <v>818</v>
      </c>
      <c r="J69" s="2" t="s">
        <v>776</v>
      </c>
      <c r="K69" s="2" t="s">
        <v>819</v>
      </c>
      <c r="L69" s="2" t="s">
        <v>778</v>
      </c>
      <c r="M69" s="2" t="s">
        <v>779</v>
      </c>
      <c r="N69" s="1" t="s">
        <v>899</v>
      </c>
      <c r="O69" t="s">
        <v>900</v>
      </c>
      <c r="P69" t="s">
        <v>781</v>
      </c>
      <c r="Q69" s="2" t="s">
        <v>782</v>
      </c>
      <c r="R69">
        <v>0</v>
      </c>
    </row>
    <row r="70" spans="2:18" x14ac:dyDescent="0.25">
      <c r="B70" t="str">
        <f t="shared" si="0"/>
        <v>N</v>
      </c>
      <c r="C70" t="s">
        <v>901</v>
      </c>
      <c r="D70" t="str">
        <f t="shared" si="3"/>
        <v/>
      </c>
      <c r="E70" t="s">
        <v>898</v>
      </c>
      <c r="F70" s="2" t="s">
        <v>772</v>
      </c>
      <c r="G70" t="s">
        <v>773</v>
      </c>
      <c r="H70" s="2" t="s">
        <v>774</v>
      </c>
      <c r="I70" s="4" t="s">
        <v>818</v>
      </c>
      <c r="J70" s="2" t="s">
        <v>776</v>
      </c>
      <c r="K70" s="2" t="s">
        <v>791</v>
      </c>
      <c r="L70" s="2" t="s">
        <v>778</v>
      </c>
      <c r="M70" s="2" t="s">
        <v>779</v>
      </c>
      <c r="N70" s="75">
        <v>98256781</v>
      </c>
      <c r="P70" t="s">
        <v>781</v>
      </c>
      <c r="Q70" s="2" t="s">
        <v>782</v>
      </c>
      <c r="R70">
        <v>0</v>
      </c>
    </row>
    <row r="71" spans="2:18" x14ac:dyDescent="0.25">
      <c r="B71" t="str">
        <f t="shared" ref="B71:B134" si="4">IF(AND(H71="C30",I71="B18",L71="Coating_Standard"),"Y","N")</f>
        <v>N</v>
      </c>
      <c r="C71" t="s">
        <v>902</v>
      </c>
      <c r="D71" t="str">
        <f t="shared" si="3"/>
        <v/>
      </c>
      <c r="E71" t="s">
        <v>898</v>
      </c>
      <c r="F71" s="2" t="s">
        <v>772</v>
      </c>
      <c r="G71" t="s">
        <v>773</v>
      </c>
      <c r="H71" s="2" t="s">
        <v>774</v>
      </c>
      <c r="I71" s="4" t="s">
        <v>818</v>
      </c>
      <c r="J71" s="2" t="s">
        <v>776</v>
      </c>
      <c r="K71" s="2" t="s">
        <v>819</v>
      </c>
      <c r="L71" s="2" t="s">
        <v>798</v>
      </c>
      <c r="M71" s="2" t="s">
        <v>779</v>
      </c>
      <c r="N71" s="1" t="s">
        <v>799</v>
      </c>
      <c r="O71" s="2" t="s">
        <v>800</v>
      </c>
      <c r="P71" t="s">
        <v>781</v>
      </c>
      <c r="Q71" s="2" t="s">
        <v>801</v>
      </c>
    </row>
    <row r="72" spans="2:18" x14ac:dyDescent="0.25">
      <c r="B72" t="str">
        <f t="shared" si="4"/>
        <v>N</v>
      </c>
      <c r="C72" t="s">
        <v>903</v>
      </c>
      <c r="D72" t="str">
        <f t="shared" si="3"/>
        <v/>
      </c>
      <c r="E72" t="s">
        <v>898</v>
      </c>
      <c r="F72" s="2" t="s">
        <v>772</v>
      </c>
      <c r="G72" t="s">
        <v>773</v>
      </c>
      <c r="H72" s="2" t="s">
        <v>774</v>
      </c>
      <c r="I72" s="4" t="s">
        <v>818</v>
      </c>
      <c r="J72" s="2" t="s">
        <v>776</v>
      </c>
      <c r="K72" s="2" t="s">
        <v>791</v>
      </c>
      <c r="L72" s="2" t="s">
        <v>798</v>
      </c>
      <c r="M72" s="2" t="s">
        <v>779</v>
      </c>
      <c r="N72" s="1" t="s">
        <v>799</v>
      </c>
      <c r="O72" s="2" t="s">
        <v>800</v>
      </c>
      <c r="P72" t="s">
        <v>781</v>
      </c>
      <c r="Q72" s="2" t="s">
        <v>801</v>
      </c>
    </row>
    <row r="73" spans="2:18" x14ac:dyDescent="0.25">
      <c r="B73" t="str">
        <f t="shared" si="4"/>
        <v>N</v>
      </c>
      <c r="C73" t="s">
        <v>904</v>
      </c>
      <c r="D73" t="str">
        <f t="shared" si="3"/>
        <v/>
      </c>
      <c r="E73" t="s">
        <v>898</v>
      </c>
      <c r="F73" s="2" t="s">
        <v>772</v>
      </c>
      <c r="G73" t="s">
        <v>773</v>
      </c>
      <c r="H73" s="2" t="s">
        <v>774</v>
      </c>
      <c r="I73" s="4" t="s">
        <v>818</v>
      </c>
      <c r="J73" s="2" t="s">
        <v>776</v>
      </c>
      <c r="K73" s="2" t="s">
        <v>819</v>
      </c>
      <c r="L73" s="2" t="s">
        <v>805</v>
      </c>
      <c r="M73" s="2" t="s">
        <v>779</v>
      </c>
      <c r="N73" s="1" t="s">
        <v>799</v>
      </c>
      <c r="O73" s="2" t="s">
        <v>800</v>
      </c>
      <c r="P73" t="s">
        <v>781</v>
      </c>
      <c r="Q73" s="2" t="s">
        <v>801</v>
      </c>
    </row>
    <row r="74" spans="2:18" x14ac:dyDescent="0.25">
      <c r="B74" t="str">
        <f t="shared" si="4"/>
        <v>N</v>
      </c>
      <c r="C74" t="s">
        <v>905</v>
      </c>
      <c r="D74" t="str">
        <f t="shared" si="3"/>
        <v/>
      </c>
      <c r="E74" t="s">
        <v>898</v>
      </c>
      <c r="F74" s="2" t="s">
        <v>772</v>
      </c>
      <c r="G74" t="s">
        <v>773</v>
      </c>
      <c r="H74" s="2" t="s">
        <v>774</v>
      </c>
      <c r="I74" s="4" t="s">
        <v>818</v>
      </c>
      <c r="J74" s="2" t="s">
        <v>776</v>
      </c>
      <c r="K74" s="2" t="s">
        <v>791</v>
      </c>
      <c r="L74" s="2" t="s">
        <v>805</v>
      </c>
      <c r="M74" s="2" t="s">
        <v>779</v>
      </c>
      <c r="N74" s="1" t="s">
        <v>799</v>
      </c>
      <c r="O74" s="2" t="s">
        <v>800</v>
      </c>
      <c r="P74" t="s">
        <v>781</v>
      </c>
      <c r="Q74" s="2" t="s">
        <v>801</v>
      </c>
    </row>
    <row r="75" spans="2:18" x14ac:dyDescent="0.25">
      <c r="B75" t="str">
        <f t="shared" si="4"/>
        <v>N</v>
      </c>
      <c r="C75" t="s">
        <v>906</v>
      </c>
      <c r="D75" t="str">
        <f t="shared" si="3"/>
        <v/>
      </c>
      <c r="E75" t="s">
        <v>898</v>
      </c>
      <c r="F75" s="2" t="s">
        <v>772</v>
      </c>
      <c r="G75" t="s">
        <v>773</v>
      </c>
      <c r="H75" s="2" t="s">
        <v>774</v>
      </c>
      <c r="I75" s="4" t="s">
        <v>818</v>
      </c>
      <c r="J75" s="2" t="s">
        <v>776</v>
      </c>
      <c r="K75" s="2" t="s">
        <v>819</v>
      </c>
      <c r="L75" s="2" t="s">
        <v>808</v>
      </c>
      <c r="M75" s="2" t="s">
        <v>779</v>
      </c>
      <c r="N75" s="1" t="s">
        <v>799</v>
      </c>
      <c r="O75" s="2" t="s">
        <v>800</v>
      </c>
      <c r="P75" t="s">
        <v>781</v>
      </c>
      <c r="Q75" s="2" t="s">
        <v>801</v>
      </c>
    </row>
    <row r="76" spans="2:18" x14ac:dyDescent="0.25">
      <c r="B76" t="str">
        <f t="shared" si="4"/>
        <v>N</v>
      </c>
      <c r="C76" t="s">
        <v>907</v>
      </c>
      <c r="D76" t="str">
        <f t="shared" si="3"/>
        <v/>
      </c>
      <c r="E76" t="s">
        <v>898</v>
      </c>
      <c r="F76" s="2" t="s">
        <v>772</v>
      </c>
      <c r="G76" t="s">
        <v>773</v>
      </c>
      <c r="H76" s="2" t="s">
        <v>774</v>
      </c>
      <c r="I76" s="4" t="s">
        <v>818</v>
      </c>
      <c r="J76" s="2" t="s">
        <v>776</v>
      </c>
      <c r="K76" s="2" t="s">
        <v>791</v>
      </c>
      <c r="L76" s="2" t="s">
        <v>808</v>
      </c>
      <c r="M76" s="2" t="s">
        <v>779</v>
      </c>
      <c r="N76" s="1" t="s">
        <v>799</v>
      </c>
      <c r="O76" s="2" t="s">
        <v>800</v>
      </c>
      <c r="P76" t="s">
        <v>781</v>
      </c>
      <c r="Q76" s="2" t="s">
        <v>801</v>
      </c>
    </row>
    <row r="77" spans="2:18" x14ac:dyDescent="0.25">
      <c r="B77" t="str">
        <f t="shared" si="4"/>
        <v>N</v>
      </c>
      <c r="C77" t="s">
        <v>908</v>
      </c>
      <c r="D77" t="str">
        <f t="shared" si="3"/>
        <v/>
      </c>
      <c r="E77" t="s">
        <v>898</v>
      </c>
      <c r="F77" s="2" t="s">
        <v>772</v>
      </c>
      <c r="G77" t="s">
        <v>773</v>
      </c>
      <c r="H77" s="2" t="s">
        <v>774</v>
      </c>
      <c r="I77" s="4" t="s">
        <v>818</v>
      </c>
      <c r="J77" s="2" t="s">
        <v>776</v>
      </c>
      <c r="K77" s="2" t="s">
        <v>819</v>
      </c>
      <c r="L77" s="2" t="s">
        <v>811</v>
      </c>
      <c r="M77" s="2" t="s">
        <v>779</v>
      </c>
      <c r="N77" s="1" t="s">
        <v>799</v>
      </c>
      <c r="O77" s="2" t="s">
        <v>800</v>
      </c>
      <c r="P77" t="s">
        <v>781</v>
      </c>
      <c r="Q77" s="2" t="s">
        <v>801</v>
      </c>
    </row>
    <row r="78" spans="2:18" x14ac:dyDescent="0.25">
      <c r="B78" t="str">
        <f t="shared" si="4"/>
        <v>N</v>
      </c>
      <c r="C78" t="s">
        <v>909</v>
      </c>
      <c r="D78" t="str">
        <f t="shared" si="3"/>
        <v/>
      </c>
      <c r="E78" t="s">
        <v>898</v>
      </c>
      <c r="F78" s="2" t="s">
        <v>772</v>
      </c>
      <c r="G78" t="s">
        <v>773</v>
      </c>
      <c r="H78" s="2" t="s">
        <v>774</v>
      </c>
      <c r="I78" s="4" t="s">
        <v>818</v>
      </c>
      <c r="J78" s="2" t="s">
        <v>776</v>
      </c>
      <c r="K78" s="2" t="s">
        <v>791</v>
      </c>
      <c r="L78" s="2" t="s">
        <v>811</v>
      </c>
      <c r="M78" s="2" t="s">
        <v>779</v>
      </c>
      <c r="N78" s="1" t="s">
        <v>799</v>
      </c>
      <c r="O78" s="2" t="s">
        <v>800</v>
      </c>
      <c r="P78" t="s">
        <v>781</v>
      </c>
      <c r="Q78" s="2" t="s">
        <v>801</v>
      </c>
    </row>
    <row r="79" spans="2:18" x14ac:dyDescent="0.25">
      <c r="B79" t="str">
        <f t="shared" si="4"/>
        <v>N</v>
      </c>
      <c r="C79" t="s">
        <v>910</v>
      </c>
      <c r="D79" t="str">
        <f t="shared" si="3"/>
        <v/>
      </c>
      <c r="E79" t="s">
        <v>898</v>
      </c>
      <c r="F79" s="2" t="s">
        <v>772</v>
      </c>
      <c r="G79" t="s">
        <v>773</v>
      </c>
      <c r="H79" s="2" t="s">
        <v>774</v>
      </c>
      <c r="I79" s="4" t="s">
        <v>818</v>
      </c>
      <c r="J79" s="2" t="s">
        <v>776</v>
      </c>
      <c r="K79" s="2" t="s">
        <v>819</v>
      </c>
      <c r="L79" s="2" t="s">
        <v>814</v>
      </c>
      <c r="M79" s="2" t="s">
        <v>779</v>
      </c>
      <c r="N79" s="1" t="s">
        <v>799</v>
      </c>
      <c r="O79" s="2" t="s">
        <v>800</v>
      </c>
      <c r="P79" t="s">
        <v>781</v>
      </c>
      <c r="Q79" s="2" t="s">
        <v>801</v>
      </c>
    </row>
    <row r="80" spans="2:18" x14ac:dyDescent="0.25">
      <c r="B80" t="str">
        <f t="shared" si="4"/>
        <v>N</v>
      </c>
      <c r="C80" t="s">
        <v>911</v>
      </c>
      <c r="D80" t="str">
        <f t="shared" si="3"/>
        <v/>
      </c>
      <c r="E80" t="s">
        <v>898</v>
      </c>
      <c r="F80" s="2" t="s">
        <v>772</v>
      </c>
      <c r="G80" t="s">
        <v>773</v>
      </c>
      <c r="H80" s="2" t="s">
        <v>774</v>
      </c>
      <c r="I80" s="4" t="s">
        <v>818</v>
      </c>
      <c r="J80" s="2" t="s">
        <v>776</v>
      </c>
      <c r="K80" s="2" t="s">
        <v>791</v>
      </c>
      <c r="L80" s="2" t="s">
        <v>814</v>
      </c>
      <c r="M80" s="2" t="s">
        <v>779</v>
      </c>
      <c r="N80" s="1" t="s">
        <v>799</v>
      </c>
      <c r="O80" s="2" t="s">
        <v>800</v>
      </c>
      <c r="P80" t="s">
        <v>781</v>
      </c>
      <c r="Q80" s="2" t="s">
        <v>801</v>
      </c>
    </row>
    <row r="81" spans="2:18" x14ac:dyDescent="0.25">
      <c r="B81" t="str">
        <f t="shared" si="4"/>
        <v>N</v>
      </c>
      <c r="C81" t="s">
        <v>912</v>
      </c>
      <c r="D81" t="str">
        <f t="shared" si="3"/>
        <v/>
      </c>
      <c r="E81" t="s">
        <v>913</v>
      </c>
      <c r="F81" s="2" t="s">
        <v>772</v>
      </c>
      <c r="G81" t="s">
        <v>773</v>
      </c>
      <c r="H81" s="2" t="s">
        <v>774</v>
      </c>
      <c r="I81" s="4" t="s">
        <v>775</v>
      </c>
      <c r="J81" s="2" t="s">
        <v>776</v>
      </c>
      <c r="K81" s="2" t="s">
        <v>834</v>
      </c>
      <c r="L81" s="2" t="s">
        <v>778</v>
      </c>
      <c r="M81" s="2" t="s">
        <v>779</v>
      </c>
      <c r="N81" s="1" t="s">
        <v>914</v>
      </c>
      <c r="O81" t="s">
        <v>915</v>
      </c>
      <c r="P81" t="s">
        <v>781</v>
      </c>
      <c r="Q81" s="2" t="s">
        <v>782</v>
      </c>
      <c r="R81">
        <v>0</v>
      </c>
    </row>
    <row r="82" spans="2:18" x14ac:dyDescent="0.25">
      <c r="B82" t="str">
        <f t="shared" si="4"/>
        <v>N</v>
      </c>
      <c r="C82" t="s">
        <v>916</v>
      </c>
      <c r="D82" t="str">
        <f t="shared" si="3"/>
        <v/>
      </c>
      <c r="E82" t="s">
        <v>913</v>
      </c>
      <c r="F82" s="2" t="s">
        <v>772</v>
      </c>
      <c r="G82" t="s">
        <v>773</v>
      </c>
      <c r="H82" s="2" t="s">
        <v>774</v>
      </c>
      <c r="I82" s="4" t="s">
        <v>784</v>
      </c>
      <c r="J82" s="2" t="s">
        <v>776</v>
      </c>
      <c r="K82" s="2" t="s">
        <v>834</v>
      </c>
      <c r="L82" s="2" t="s">
        <v>778</v>
      </c>
      <c r="M82" s="2" t="s">
        <v>779</v>
      </c>
      <c r="N82" s="2">
        <v>96898152</v>
      </c>
      <c r="O82" t="s">
        <v>917</v>
      </c>
      <c r="P82" t="s">
        <v>781</v>
      </c>
      <c r="Q82" s="2" t="s">
        <v>782</v>
      </c>
      <c r="R82">
        <v>0</v>
      </c>
    </row>
    <row r="83" spans="2:18" x14ac:dyDescent="0.25">
      <c r="B83" t="str">
        <f t="shared" si="4"/>
        <v>N</v>
      </c>
      <c r="C83" t="s">
        <v>918</v>
      </c>
      <c r="D83" t="str">
        <f t="shared" si="3"/>
        <v/>
      </c>
      <c r="E83" t="s">
        <v>913</v>
      </c>
      <c r="F83" s="2" t="s">
        <v>787</v>
      </c>
      <c r="G83" t="s">
        <v>788</v>
      </c>
      <c r="H83" s="2" t="s">
        <v>789</v>
      </c>
      <c r="I83" t="s">
        <v>784</v>
      </c>
      <c r="J83" s="2" t="s">
        <v>790</v>
      </c>
      <c r="K83" s="2" t="s">
        <v>834</v>
      </c>
      <c r="L83" s="2" t="s">
        <v>778</v>
      </c>
      <c r="M83" s="2" t="s">
        <v>792</v>
      </c>
      <c r="N83" s="1" t="s">
        <v>919</v>
      </c>
      <c r="O83" t="s">
        <v>920</v>
      </c>
      <c r="P83" t="s">
        <v>921</v>
      </c>
      <c r="Q83" s="2" t="s">
        <v>796</v>
      </c>
      <c r="R83">
        <v>126</v>
      </c>
    </row>
    <row r="84" spans="2:18" x14ac:dyDescent="0.25">
      <c r="B84" t="str">
        <f t="shared" si="4"/>
        <v>N</v>
      </c>
      <c r="C84" t="s">
        <v>922</v>
      </c>
      <c r="D84" t="str">
        <f t="shared" si="3"/>
        <v/>
      </c>
      <c r="E84" t="s">
        <v>913</v>
      </c>
      <c r="F84" s="2" t="s">
        <v>772</v>
      </c>
      <c r="G84" t="s">
        <v>773</v>
      </c>
      <c r="H84" s="2" t="s">
        <v>774</v>
      </c>
      <c r="I84" s="4" t="s">
        <v>784</v>
      </c>
      <c r="J84" s="2" t="s">
        <v>776</v>
      </c>
      <c r="K84" s="2" t="s">
        <v>834</v>
      </c>
      <c r="L84" s="2" t="s">
        <v>798</v>
      </c>
      <c r="M84" s="2" t="s">
        <v>779</v>
      </c>
      <c r="N84" s="1">
        <v>98508957</v>
      </c>
      <c r="O84" s="2" t="s">
        <v>800</v>
      </c>
      <c r="P84" t="s">
        <v>781</v>
      </c>
      <c r="Q84" s="2" t="s">
        <v>801</v>
      </c>
    </row>
    <row r="85" spans="2:18" x14ac:dyDescent="0.25">
      <c r="B85" t="str">
        <f t="shared" si="4"/>
        <v>N</v>
      </c>
      <c r="C85" t="s">
        <v>923</v>
      </c>
      <c r="D85" t="str">
        <f t="shared" si="3"/>
        <v/>
      </c>
      <c r="E85" t="s">
        <v>913</v>
      </c>
      <c r="F85" s="2" t="s">
        <v>772</v>
      </c>
      <c r="G85" t="s">
        <v>773</v>
      </c>
      <c r="H85" s="2" t="s">
        <v>774</v>
      </c>
      <c r="I85" s="4" t="s">
        <v>784</v>
      </c>
      <c r="J85" s="2" t="s">
        <v>776</v>
      </c>
      <c r="K85" s="2" t="s">
        <v>834</v>
      </c>
      <c r="L85" s="2" t="s">
        <v>805</v>
      </c>
      <c r="M85" s="2" t="s">
        <v>779</v>
      </c>
      <c r="N85" s="1">
        <v>98508957</v>
      </c>
      <c r="O85" s="2" t="s">
        <v>800</v>
      </c>
      <c r="P85" t="s">
        <v>781</v>
      </c>
      <c r="Q85" s="2" t="s">
        <v>801</v>
      </c>
    </row>
    <row r="86" spans="2:18" x14ac:dyDescent="0.25">
      <c r="B86" t="str">
        <f t="shared" si="4"/>
        <v>N</v>
      </c>
      <c r="C86" t="s">
        <v>924</v>
      </c>
      <c r="D86" t="str">
        <f t="shared" si="3"/>
        <v/>
      </c>
      <c r="E86" t="s">
        <v>913</v>
      </c>
      <c r="F86" s="2" t="s">
        <v>772</v>
      </c>
      <c r="G86" t="s">
        <v>773</v>
      </c>
      <c r="H86" s="2" t="s">
        <v>774</v>
      </c>
      <c r="I86" s="4" t="s">
        <v>784</v>
      </c>
      <c r="J86" s="2" t="s">
        <v>776</v>
      </c>
      <c r="K86" s="2" t="s">
        <v>834</v>
      </c>
      <c r="L86" s="2" t="s">
        <v>808</v>
      </c>
      <c r="M86" s="2" t="s">
        <v>779</v>
      </c>
      <c r="N86" s="1">
        <v>98508957</v>
      </c>
      <c r="O86" s="2" t="s">
        <v>800</v>
      </c>
      <c r="P86" t="s">
        <v>781</v>
      </c>
      <c r="Q86" s="2" t="s">
        <v>801</v>
      </c>
    </row>
    <row r="87" spans="2:18" x14ac:dyDescent="0.25">
      <c r="B87" t="str">
        <f t="shared" si="4"/>
        <v>N</v>
      </c>
      <c r="C87" t="s">
        <v>925</v>
      </c>
      <c r="D87" t="str">
        <f t="shared" si="3"/>
        <v/>
      </c>
      <c r="E87" t="s">
        <v>913</v>
      </c>
      <c r="F87" s="2" t="s">
        <v>772</v>
      </c>
      <c r="G87" t="s">
        <v>773</v>
      </c>
      <c r="H87" s="2" t="s">
        <v>774</v>
      </c>
      <c r="I87" s="4" t="s">
        <v>784</v>
      </c>
      <c r="J87" s="2" t="s">
        <v>776</v>
      </c>
      <c r="K87" s="2" t="s">
        <v>834</v>
      </c>
      <c r="L87" s="2" t="s">
        <v>811</v>
      </c>
      <c r="M87" s="2" t="s">
        <v>779</v>
      </c>
      <c r="N87" s="1">
        <v>98508957</v>
      </c>
      <c r="O87" s="2" t="s">
        <v>800</v>
      </c>
      <c r="P87" t="s">
        <v>781</v>
      </c>
      <c r="Q87" s="2" t="s">
        <v>801</v>
      </c>
    </row>
    <row r="88" spans="2:18" x14ac:dyDescent="0.25">
      <c r="B88" t="str">
        <f t="shared" si="4"/>
        <v>N</v>
      </c>
      <c r="C88" t="s">
        <v>926</v>
      </c>
      <c r="D88" t="str">
        <f t="shared" si="3"/>
        <v/>
      </c>
      <c r="E88" t="s">
        <v>913</v>
      </c>
      <c r="F88" s="2" t="s">
        <v>772</v>
      </c>
      <c r="G88" t="s">
        <v>773</v>
      </c>
      <c r="H88" s="2" t="s">
        <v>774</v>
      </c>
      <c r="I88" s="4" t="s">
        <v>775</v>
      </c>
      <c r="J88" s="2" t="s">
        <v>776</v>
      </c>
      <c r="K88" s="2" t="s">
        <v>834</v>
      </c>
      <c r="L88" s="2" t="s">
        <v>814</v>
      </c>
      <c r="M88" s="2" t="s">
        <v>779</v>
      </c>
      <c r="N88" s="1" t="s">
        <v>799</v>
      </c>
      <c r="O88" s="2" t="s">
        <v>800</v>
      </c>
      <c r="P88" t="s">
        <v>781</v>
      </c>
      <c r="Q88" s="2" t="s">
        <v>801</v>
      </c>
    </row>
    <row r="89" spans="2:18" x14ac:dyDescent="0.25">
      <c r="B89" t="str">
        <f t="shared" si="4"/>
        <v>N</v>
      </c>
      <c r="C89" t="s">
        <v>927</v>
      </c>
      <c r="D89" t="str">
        <f t="shared" si="3"/>
        <v/>
      </c>
      <c r="E89" t="s">
        <v>913</v>
      </c>
      <c r="F89" s="2" t="s">
        <v>772</v>
      </c>
      <c r="G89" t="s">
        <v>773</v>
      </c>
      <c r="H89" s="2" t="s">
        <v>774</v>
      </c>
      <c r="I89" s="4" t="s">
        <v>928</v>
      </c>
      <c r="J89" s="2" t="s">
        <v>776</v>
      </c>
      <c r="K89" s="2" t="s">
        <v>834</v>
      </c>
      <c r="L89" s="2" t="s">
        <v>814</v>
      </c>
      <c r="M89" s="2" t="s">
        <v>779</v>
      </c>
      <c r="N89" s="1" t="s">
        <v>799</v>
      </c>
      <c r="O89" s="2" t="s">
        <v>800</v>
      </c>
      <c r="P89" t="s">
        <v>781</v>
      </c>
      <c r="Q89" s="2" t="s">
        <v>801</v>
      </c>
    </row>
    <row r="90" spans="2:18" x14ac:dyDescent="0.25">
      <c r="B90" t="str">
        <f t="shared" si="4"/>
        <v>N</v>
      </c>
      <c r="C90" t="s">
        <v>929</v>
      </c>
      <c r="D90" t="str">
        <f t="shared" si="3"/>
        <v/>
      </c>
      <c r="E90" t="s">
        <v>930</v>
      </c>
      <c r="F90" s="2" t="s">
        <v>772</v>
      </c>
      <c r="G90" t="s">
        <v>773</v>
      </c>
      <c r="H90" s="2" t="s">
        <v>774</v>
      </c>
      <c r="I90" s="4" t="s">
        <v>775</v>
      </c>
      <c r="J90" s="2" t="s">
        <v>776</v>
      </c>
      <c r="K90" s="2" t="s">
        <v>834</v>
      </c>
      <c r="L90" s="2" t="s">
        <v>778</v>
      </c>
      <c r="M90" s="2" t="s">
        <v>779</v>
      </c>
      <c r="N90" s="1" t="s">
        <v>931</v>
      </c>
      <c r="O90" t="s">
        <v>932</v>
      </c>
      <c r="P90" t="s">
        <v>781</v>
      </c>
      <c r="Q90" s="2" t="s">
        <v>782</v>
      </c>
      <c r="R90">
        <v>0</v>
      </c>
    </row>
    <row r="91" spans="2:18" x14ac:dyDescent="0.25">
      <c r="B91" t="str">
        <f t="shared" si="4"/>
        <v>N</v>
      </c>
      <c r="C91" t="s">
        <v>933</v>
      </c>
      <c r="D91" t="str">
        <f t="shared" si="3"/>
        <v/>
      </c>
      <c r="E91" t="s">
        <v>930</v>
      </c>
      <c r="F91" s="2" t="s">
        <v>772</v>
      </c>
      <c r="G91" t="s">
        <v>773</v>
      </c>
      <c r="H91" s="2" t="s">
        <v>774</v>
      </c>
      <c r="I91" s="4" t="s">
        <v>784</v>
      </c>
      <c r="J91" s="2" t="s">
        <v>776</v>
      </c>
      <c r="K91" s="2" t="s">
        <v>834</v>
      </c>
      <c r="L91" s="2" t="s">
        <v>778</v>
      </c>
      <c r="M91" s="2" t="s">
        <v>779</v>
      </c>
      <c r="N91" s="2">
        <v>96865681</v>
      </c>
      <c r="P91" t="s">
        <v>781</v>
      </c>
      <c r="Q91" s="2" t="s">
        <v>782</v>
      </c>
      <c r="R91">
        <v>0</v>
      </c>
    </row>
    <row r="92" spans="2:18" x14ac:dyDescent="0.25">
      <c r="B92" t="str">
        <f t="shared" si="4"/>
        <v>N</v>
      </c>
      <c r="C92" t="s">
        <v>934</v>
      </c>
      <c r="D92" t="str">
        <f t="shared" si="3"/>
        <v/>
      </c>
      <c r="E92" t="s">
        <v>930</v>
      </c>
      <c r="F92" s="2" t="s">
        <v>787</v>
      </c>
      <c r="G92" t="s">
        <v>788</v>
      </c>
      <c r="H92" s="2" t="s">
        <v>789</v>
      </c>
      <c r="I92" s="4" t="s">
        <v>784</v>
      </c>
      <c r="J92" s="2" t="s">
        <v>790</v>
      </c>
      <c r="K92" s="2" t="s">
        <v>834</v>
      </c>
      <c r="L92" s="2" t="s">
        <v>778</v>
      </c>
      <c r="M92" s="2" t="s">
        <v>792</v>
      </c>
      <c r="N92" s="1" t="s">
        <v>935</v>
      </c>
      <c r="O92" t="s">
        <v>936</v>
      </c>
      <c r="P92" t="s">
        <v>937</v>
      </c>
      <c r="Q92" s="2" t="s">
        <v>796</v>
      </c>
      <c r="R92">
        <v>126</v>
      </c>
    </row>
    <row r="93" spans="2:18" x14ac:dyDescent="0.25">
      <c r="B93" t="str">
        <f t="shared" si="4"/>
        <v>N</v>
      </c>
      <c r="C93" t="s">
        <v>938</v>
      </c>
      <c r="D93" t="str">
        <f t="shared" si="3"/>
        <v/>
      </c>
      <c r="E93" t="s">
        <v>930</v>
      </c>
      <c r="F93" s="2" t="s">
        <v>772</v>
      </c>
      <c r="G93" t="s">
        <v>773</v>
      </c>
      <c r="H93" s="2" t="s">
        <v>774</v>
      </c>
      <c r="I93" s="4" t="s">
        <v>784</v>
      </c>
      <c r="J93" s="2" t="s">
        <v>776</v>
      </c>
      <c r="K93" s="2" t="s">
        <v>834</v>
      </c>
      <c r="L93" s="2" t="s">
        <v>798</v>
      </c>
      <c r="M93" s="2" t="s">
        <v>779</v>
      </c>
      <c r="N93" s="1">
        <v>98449398</v>
      </c>
      <c r="O93" s="2" t="s">
        <v>800</v>
      </c>
      <c r="P93" t="s">
        <v>781</v>
      </c>
      <c r="Q93" s="2" t="s">
        <v>801</v>
      </c>
    </row>
    <row r="94" spans="2:18" x14ac:dyDescent="0.25">
      <c r="B94" t="str">
        <f t="shared" si="4"/>
        <v>N</v>
      </c>
      <c r="C94" t="s">
        <v>939</v>
      </c>
      <c r="D94" t="str">
        <f t="shared" si="3"/>
        <v/>
      </c>
      <c r="E94" t="s">
        <v>930</v>
      </c>
      <c r="F94" s="2" t="s">
        <v>772</v>
      </c>
      <c r="G94" t="s">
        <v>773</v>
      </c>
      <c r="H94" s="2" t="s">
        <v>774</v>
      </c>
      <c r="I94" s="4" t="s">
        <v>784</v>
      </c>
      <c r="J94" s="2" t="s">
        <v>776</v>
      </c>
      <c r="K94" s="2" t="s">
        <v>834</v>
      </c>
      <c r="L94" s="2" t="s">
        <v>805</v>
      </c>
      <c r="M94" s="2" t="s">
        <v>779</v>
      </c>
      <c r="N94" s="1">
        <v>98449398</v>
      </c>
      <c r="O94" s="2" t="s">
        <v>800</v>
      </c>
      <c r="P94" t="s">
        <v>781</v>
      </c>
      <c r="Q94" s="2" t="s">
        <v>801</v>
      </c>
    </row>
    <row r="95" spans="2:18" x14ac:dyDescent="0.25">
      <c r="B95" t="str">
        <f t="shared" si="4"/>
        <v>N</v>
      </c>
      <c r="C95" t="s">
        <v>940</v>
      </c>
      <c r="D95" t="str">
        <f t="shared" si="3"/>
        <v/>
      </c>
      <c r="E95" t="s">
        <v>930</v>
      </c>
      <c r="F95" s="2" t="s">
        <v>772</v>
      </c>
      <c r="G95" t="s">
        <v>773</v>
      </c>
      <c r="H95" s="2" t="s">
        <v>774</v>
      </c>
      <c r="I95" s="4" t="s">
        <v>784</v>
      </c>
      <c r="J95" s="2" t="s">
        <v>776</v>
      </c>
      <c r="K95" s="2" t="s">
        <v>834</v>
      </c>
      <c r="L95" s="2" t="s">
        <v>808</v>
      </c>
      <c r="M95" s="2" t="s">
        <v>779</v>
      </c>
      <c r="N95" s="1">
        <v>98449398</v>
      </c>
      <c r="O95" s="2" t="s">
        <v>800</v>
      </c>
      <c r="P95" t="s">
        <v>781</v>
      </c>
      <c r="Q95" s="2" t="s">
        <v>801</v>
      </c>
    </row>
    <row r="96" spans="2:18" x14ac:dyDescent="0.25">
      <c r="B96" t="str">
        <f t="shared" si="4"/>
        <v>N</v>
      </c>
      <c r="C96" t="s">
        <v>941</v>
      </c>
      <c r="D96" t="str">
        <f t="shared" si="3"/>
        <v/>
      </c>
      <c r="E96" t="s">
        <v>930</v>
      </c>
      <c r="F96" s="2" t="s">
        <v>772</v>
      </c>
      <c r="G96" t="s">
        <v>773</v>
      </c>
      <c r="H96" s="2" t="s">
        <v>774</v>
      </c>
      <c r="I96" s="4" t="s">
        <v>784</v>
      </c>
      <c r="J96" s="2" t="s">
        <v>776</v>
      </c>
      <c r="K96" s="2" t="s">
        <v>834</v>
      </c>
      <c r="L96" s="2" t="s">
        <v>811</v>
      </c>
      <c r="M96" s="2" t="s">
        <v>779</v>
      </c>
      <c r="N96" s="1">
        <v>98449398</v>
      </c>
      <c r="O96" s="2" t="s">
        <v>800</v>
      </c>
      <c r="P96" t="s">
        <v>781</v>
      </c>
      <c r="Q96" s="2" t="s">
        <v>801</v>
      </c>
    </row>
    <row r="97" spans="2:18" x14ac:dyDescent="0.25">
      <c r="B97" t="str">
        <f t="shared" si="4"/>
        <v>N</v>
      </c>
      <c r="C97" t="s">
        <v>942</v>
      </c>
      <c r="D97" t="str">
        <f t="shared" si="3"/>
        <v/>
      </c>
      <c r="E97" t="s">
        <v>930</v>
      </c>
      <c r="F97" s="2" t="s">
        <v>772</v>
      </c>
      <c r="G97" t="s">
        <v>773</v>
      </c>
      <c r="H97" s="2" t="s">
        <v>774</v>
      </c>
      <c r="I97" s="4" t="s">
        <v>775</v>
      </c>
      <c r="J97" s="2" t="s">
        <v>776</v>
      </c>
      <c r="K97" s="2" t="s">
        <v>834</v>
      </c>
      <c r="L97" s="2" t="s">
        <v>814</v>
      </c>
      <c r="M97" s="2" t="s">
        <v>779</v>
      </c>
      <c r="N97" s="1" t="s">
        <v>799</v>
      </c>
      <c r="O97" s="2" t="s">
        <v>800</v>
      </c>
      <c r="P97" t="s">
        <v>781</v>
      </c>
      <c r="Q97" s="2" t="s">
        <v>801</v>
      </c>
    </row>
    <row r="98" spans="2:18" x14ac:dyDescent="0.25">
      <c r="B98" t="str">
        <f t="shared" si="4"/>
        <v>N</v>
      </c>
      <c r="C98" t="s">
        <v>943</v>
      </c>
      <c r="D98" t="str">
        <f t="shared" si="3"/>
        <v/>
      </c>
      <c r="E98" t="s">
        <v>930</v>
      </c>
      <c r="F98" s="2" t="s">
        <v>772</v>
      </c>
      <c r="G98" t="s">
        <v>773</v>
      </c>
      <c r="H98" s="2" t="s">
        <v>774</v>
      </c>
      <c r="I98" s="4" t="s">
        <v>803</v>
      </c>
      <c r="J98" s="2" t="s">
        <v>776</v>
      </c>
      <c r="K98" s="2" t="s">
        <v>834</v>
      </c>
      <c r="L98" s="2" t="s">
        <v>814</v>
      </c>
      <c r="M98" s="2" t="s">
        <v>779</v>
      </c>
      <c r="N98" s="14" t="s">
        <v>799</v>
      </c>
      <c r="O98" s="2" t="s">
        <v>800</v>
      </c>
      <c r="P98" t="s">
        <v>781</v>
      </c>
      <c r="Q98" s="2" t="s">
        <v>801</v>
      </c>
    </row>
    <row r="99" spans="2:18" x14ac:dyDescent="0.25">
      <c r="B99" t="str">
        <f t="shared" si="4"/>
        <v>N</v>
      </c>
      <c r="C99" t="s">
        <v>944</v>
      </c>
      <c r="D99" t="str">
        <f t="shared" si="3"/>
        <v/>
      </c>
      <c r="E99" t="s">
        <v>945</v>
      </c>
      <c r="F99" s="2" t="s">
        <v>772</v>
      </c>
      <c r="G99" t="s">
        <v>773</v>
      </c>
      <c r="H99" s="2" t="s">
        <v>774</v>
      </c>
      <c r="I99" s="4" t="s">
        <v>784</v>
      </c>
      <c r="J99" s="2" t="s">
        <v>776</v>
      </c>
      <c r="K99" s="2" t="s">
        <v>946</v>
      </c>
      <c r="L99" s="2" t="s">
        <v>778</v>
      </c>
      <c r="M99" s="2" t="s">
        <v>779</v>
      </c>
      <c r="N99" s="1" t="s">
        <v>947</v>
      </c>
      <c r="O99" t="s">
        <v>948</v>
      </c>
      <c r="P99" t="s">
        <v>781</v>
      </c>
      <c r="Q99" s="2" t="s">
        <v>782</v>
      </c>
      <c r="R99">
        <v>0</v>
      </c>
    </row>
    <row r="100" spans="2:18" x14ac:dyDescent="0.25">
      <c r="B100" t="str">
        <f t="shared" si="4"/>
        <v>N</v>
      </c>
      <c r="C100" t="s">
        <v>949</v>
      </c>
      <c r="D100" t="str">
        <f t="shared" si="3"/>
        <v/>
      </c>
      <c r="E100" t="s">
        <v>945</v>
      </c>
      <c r="F100" s="2" t="s">
        <v>787</v>
      </c>
      <c r="G100" t="s">
        <v>788</v>
      </c>
      <c r="H100" s="2" t="s">
        <v>789</v>
      </c>
      <c r="I100" s="4" t="s">
        <v>784</v>
      </c>
      <c r="J100" s="2" t="s">
        <v>790</v>
      </c>
      <c r="K100" s="2" t="s">
        <v>946</v>
      </c>
      <c r="L100" s="2" t="s">
        <v>778</v>
      </c>
      <c r="M100" s="2" t="s">
        <v>950</v>
      </c>
      <c r="N100">
        <v>96769291</v>
      </c>
      <c r="P100" t="s">
        <v>951</v>
      </c>
      <c r="Q100" s="2" t="s">
        <v>796</v>
      </c>
      <c r="R100">
        <v>126</v>
      </c>
    </row>
    <row r="101" spans="2:18" x14ac:dyDescent="0.25">
      <c r="B101" t="str">
        <f t="shared" si="4"/>
        <v>N</v>
      </c>
      <c r="C101" t="s">
        <v>952</v>
      </c>
      <c r="D101" t="str">
        <f t="shared" si="3"/>
        <v/>
      </c>
      <c r="E101" t="s">
        <v>945</v>
      </c>
      <c r="F101" s="2" t="s">
        <v>772</v>
      </c>
      <c r="G101" t="s">
        <v>773</v>
      </c>
      <c r="H101" s="2" t="s">
        <v>774</v>
      </c>
      <c r="I101" s="4" t="s">
        <v>775</v>
      </c>
      <c r="J101" s="2" t="s">
        <v>776</v>
      </c>
      <c r="K101" s="2" t="s">
        <v>946</v>
      </c>
      <c r="L101" s="2" t="s">
        <v>798</v>
      </c>
      <c r="M101" s="2" t="s">
        <v>779</v>
      </c>
      <c r="N101" s="1" t="s">
        <v>799</v>
      </c>
      <c r="O101" s="2" t="s">
        <v>800</v>
      </c>
      <c r="P101" t="s">
        <v>781</v>
      </c>
      <c r="Q101" s="2" t="s">
        <v>801</v>
      </c>
    </row>
    <row r="102" spans="2:18" x14ac:dyDescent="0.25">
      <c r="B102" t="str">
        <f t="shared" si="4"/>
        <v>N</v>
      </c>
      <c r="C102" t="s">
        <v>953</v>
      </c>
      <c r="D102" t="str">
        <f t="shared" si="3"/>
        <v/>
      </c>
      <c r="E102" t="s">
        <v>945</v>
      </c>
      <c r="F102" s="2" t="s">
        <v>772</v>
      </c>
      <c r="G102" t="s">
        <v>773</v>
      </c>
      <c r="H102" s="2" t="s">
        <v>774</v>
      </c>
      <c r="I102" s="4" t="s">
        <v>775</v>
      </c>
      <c r="J102" s="2" t="s">
        <v>776</v>
      </c>
      <c r="K102" s="2" t="s">
        <v>946</v>
      </c>
      <c r="L102" s="2" t="s">
        <v>805</v>
      </c>
      <c r="M102" s="2" t="s">
        <v>779</v>
      </c>
      <c r="N102" s="1" t="s">
        <v>799</v>
      </c>
      <c r="O102" s="2" t="s">
        <v>800</v>
      </c>
      <c r="P102" t="s">
        <v>781</v>
      </c>
      <c r="Q102" s="2" t="s">
        <v>801</v>
      </c>
    </row>
    <row r="103" spans="2:18" x14ac:dyDescent="0.25">
      <c r="B103" t="str">
        <f t="shared" si="4"/>
        <v>N</v>
      </c>
      <c r="C103" t="s">
        <v>954</v>
      </c>
      <c r="D103" t="str">
        <f t="shared" si="3"/>
        <v/>
      </c>
      <c r="E103" t="s">
        <v>945</v>
      </c>
      <c r="F103" s="2" t="s">
        <v>772</v>
      </c>
      <c r="G103" t="s">
        <v>773</v>
      </c>
      <c r="H103" s="2" t="s">
        <v>774</v>
      </c>
      <c r="I103" s="4" t="s">
        <v>775</v>
      </c>
      <c r="J103" s="2" t="s">
        <v>776</v>
      </c>
      <c r="K103" s="2" t="s">
        <v>946</v>
      </c>
      <c r="L103" s="2" t="s">
        <v>808</v>
      </c>
      <c r="M103" s="2" t="s">
        <v>779</v>
      </c>
      <c r="N103" s="1" t="s">
        <v>799</v>
      </c>
      <c r="O103" s="2" t="s">
        <v>800</v>
      </c>
      <c r="P103" t="s">
        <v>781</v>
      </c>
      <c r="Q103" s="2" t="s">
        <v>801</v>
      </c>
    </row>
    <row r="104" spans="2:18" x14ac:dyDescent="0.25">
      <c r="B104" t="str">
        <f t="shared" si="4"/>
        <v>N</v>
      </c>
      <c r="C104" t="s">
        <v>955</v>
      </c>
      <c r="D104" t="str">
        <f t="shared" si="3"/>
        <v/>
      </c>
      <c r="E104" t="s">
        <v>945</v>
      </c>
      <c r="F104" s="2" t="s">
        <v>772</v>
      </c>
      <c r="G104" t="s">
        <v>773</v>
      </c>
      <c r="H104" s="2" t="s">
        <v>774</v>
      </c>
      <c r="I104" s="4" t="s">
        <v>775</v>
      </c>
      <c r="J104" s="2" t="s">
        <v>776</v>
      </c>
      <c r="K104" s="2" t="s">
        <v>946</v>
      </c>
      <c r="L104" s="2" t="s">
        <v>811</v>
      </c>
      <c r="M104" s="2" t="s">
        <v>779</v>
      </c>
      <c r="N104" s="1" t="s">
        <v>799</v>
      </c>
      <c r="O104" s="2" t="s">
        <v>800</v>
      </c>
      <c r="P104" t="s">
        <v>781</v>
      </c>
      <c r="Q104" s="2" t="s">
        <v>801</v>
      </c>
    </row>
    <row r="105" spans="2:18" x14ac:dyDescent="0.25">
      <c r="B105" t="str">
        <f t="shared" si="4"/>
        <v>N</v>
      </c>
      <c r="C105" t="s">
        <v>956</v>
      </c>
      <c r="D105" t="str">
        <f t="shared" si="3"/>
        <v/>
      </c>
      <c r="E105" t="s">
        <v>945</v>
      </c>
      <c r="F105" s="2" t="s">
        <v>772</v>
      </c>
      <c r="G105" t="s">
        <v>773</v>
      </c>
      <c r="H105" s="2" t="s">
        <v>774</v>
      </c>
      <c r="I105" s="4" t="s">
        <v>775</v>
      </c>
      <c r="J105" s="2" t="s">
        <v>776</v>
      </c>
      <c r="K105" s="2" t="s">
        <v>946</v>
      </c>
      <c r="L105" s="2" t="s">
        <v>814</v>
      </c>
      <c r="M105" s="2" t="s">
        <v>779</v>
      </c>
      <c r="N105" s="1" t="s">
        <v>799</v>
      </c>
      <c r="O105" s="2" t="s">
        <v>800</v>
      </c>
      <c r="P105" t="s">
        <v>781</v>
      </c>
      <c r="Q105" s="2" t="s">
        <v>801</v>
      </c>
    </row>
    <row r="106" spans="2:18" x14ac:dyDescent="0.25">
      <c r="B106" t="str">
        <f t="shared" si="4"/>
        <v>N</v>
      </c>
      <c r="C106" t="s">
        <v>957</v>
      </c>
      <c r="D106" t="str">
        <f t="shared" si="3"/>
        <v/>
      </c>
      <c r="E106" t="s">
        <v>945</v>
      </c>
      <c r="F106" s="2" t="s">
        <v>772</v>
      </c>
      <c r="G106" t="s">
        <v>773</v>
      </c>
      <c r="H106" s="2" t="s">
        <v>774</v>
      </c>
      <c r="I106" s="4" t="s">
        <v>784</v>
      </c>
      <c r="J106" s="2" t="s">
        <v>776</v>
      </c>
      <c r="K106" s="2" t="s">
        <v>946</v>
      </c>
      <c r="L106" s="2" t="s">
        <v>778</v>
      </c>
      <c r="M106" s="2" t="s">
        <v>779</v>
      </c>
      <c r="N106" s="1" t="s">
        <v>947</v>
      </c>
      <c r="O106" t="s">
        <v>948</v>
      </c>
      <c r="P106" t="s">
        <v>781</v>
      </c>
      <c r="Q106" s="2" t="s">
        <v>782</v>
      </c>
      <c r="R106">
        <v>0</v>
      </c>
    </row>
    <row r="107" spans="2:18" x14ac:dyDescent="0.25">
      <c r="B107" t="str">
        <f t="shared" si="4"/>
        <v>N</v>
      </c>
      <c r="C107" t="s">
        <v>958</v>
      </c>
      <c r="D107" t="str">
        <f t="shared" si="3"/>
        <v/>
      </c>
      <c r="E107" t="s">
        <v>945</v>
      </c>
      <c r="F107" s="2" t="s">
        <v>787</v>
      </c>
      <c r="G107" t="s">
        <v>788</v>
      </c>
      <c r="H107" s="2" t="s">
        <v>789</v>
      </c>
      <c r="I107" s="4" t="s">
        <v>784</v>
      </c>
      <c r="J107" s="2" t="s">
        <v>790</v>
      </c>
      <c r="K107" s="2" t="s">
        <v>946</v>
      </c>
      <c r="L107" s="2" t="s">
        <v>778</v>
      </c>
      <c r="M107" s="2" t="s">
        <v>950</v>
      </c>
      <c r="N107">
        <v>96769291</v>
      </c>
      <c r="P107" t="s">
        <v>951</v>
      </c>
      <c r="Q107" s="2" t="s">
        <v>796</v>
      </c>
      <c r="R107">
        <v>126</v>
      </c>
    </row>
    <row r="108" spans="2:18" x14ac:dyDescent="0.25">
      <c r="B108" t="str">
        <f t="shared" si="4"/>
        <v>N</v>
      </c>
      <c r="C108" t="s">
        <v>959</v>
      </c>
      <c r="D108" t="str">
        <f t="shared" si="3"/>
        <v/>
      </c>
      <c r="E108" t="s">
        <v>945</v>
      </c>
      <c r="F108" s="2" t="s">
        <v>772</v>
      </c>
      <c r="G108" t="s">
        <v>773</v>
      </c>
      <c r="H108" s="2" t="s">
        <v>774</v>
      </c>
      <c r="I108" s="4" t="s">
        <v>803</v>
      </c>
      <c r="J108" s="2" t="s">
        <v>776</v>
      </c>
      <c r="K108" s="2" t="s">
        <v>946</v>
      </c>
      <c r="L108" s="2" t="s">
        <v>798</v>
      </c>
      <c r="M108" s="2" t="s">
        <v>779</v>
      </c>
      <c r="N108" s="1" t="s">
        <v>799</v>
      </c>
      <c r="O108" s="2" t="s">
        <v>800</v>
      </c>
      <c r="P108" t="s">
        <v>781</v>
      </c>
      <c r="Q108" s="2" t="s">
        <v>801</v>
      </c>
    </row>
    <row r="109" spans="2:18" x14ac:dyDescent="0.25">
      <c r="B109" t="str">
        <f t="shared" si="4"/>
        <v>N</v>
      </c>
      <c r="C109" t="s">
        <v>960</v>
      </c>
      <c r="D109" t="str">
        <f t="shared" si="3"/>
        <v/>
      </c>
      <c r="E109" t="s">
        <v>945</v>
      </c>
      <c r="F109" s="2" t="s">
        <v>772</v>
      </c>
      <c r="G109" t="s">
        <v>773</v>
      </c>
      <c r="H109" s="2" t="s">
        <v>774</v>
      </c>
      <c r="I109" s="4" t="s">
        <v>803</v>
      </c>
      <c r="J109" s="2" t="s">
        <v>776</v>
      </c>
      <c r="K109" s="2" t="s">
        <v>946</v>
      </c>
      <c r="L109" s="2" t="s">
        <v>805</v>
      </c>
      <c r="M109" s="2" t="s">
        <v>779</v>
      </c>
      <c r="N109" s="1" t="s">
        <v>799</v>
      </c>
      <c r="O109" s="2" t="s">
        <v>800</v>
      </c>
      <c r="P109" t="s">
        <v>781</v>
      </c>
      <c r="Q109" s="2" t="s">
        <v>801</v>
      </c>
    </row>
    <row r="110" spans="2:18" x14ac:dyDescent="0.25">
      <c r="B110" t="str">
        <f t="shared" si="4"/>
        <v>N</v>
      </c>
      <c r="C110" t="s">
        <v>961</v>
      </c>
      <c r="D110" t="str">
        <f t="shared" si="3"/>
        <v/>
      </c>
      <c r="E110" t="s">
        <v>945</v>
      </c>
      <c r="F110" s="2" t="s">
        <v>772</v>
      </c>
      <c r="G110" t="s">
        <v>773</v>
      </c>
      <c r="H110" s="2" t="s">
        <v>774</v>
      </c>
      <c r="I110" s="4" t="s">
        <v>803</v>
      </c>
      <c r="J110" s="2" t="s">
        <v>776</v>
      </c>
      <c r="K110" s="2" t="s">
        <v>946</v>
      </c>
      <c r="L110" s="2" t="s">
        <v>808</v>
      </c>
      <c r="M110" s="2" t="s">
        <v>779</v>
      </c>
      <c r="N110" s="1" t="s">
        <v>799</v>
      </c>
      <c r="O110" s="2" t="s">
        <v>800</v>
      </c>
      <c r="P110" t="s">
        <v>781</v>
      </c>
      <c r="Q110" s="2" t="s">
        <v>801</v>
      </c>
    </row>
    <row r="111" spans="2:18" x14ac:dyDescent="0.25">
      <c r="B111" t="str">
        <f t="shared" si="4"/>
        <v>N</v>
      </c>
      <c r="C111" t="s">
        <v>962</v>
      </c>
      <c r="D111" t="str">
        <f t="shared" si="3"/>
        <v/>
      </c>
      <c r="E111" t="s">
        <v>945</v>
      </c>
      <c r="F111" s="2" t="s">
        <v>772</v>
      </c>
      <c r="G111" t="s">
        <v>773</v>
      </c>
      <c r="H111" s="2" t="s">
        <v>774</v>
      </c>
      <c r="I111" s="4" t="s">
        <v>803</v>
      </c>
      <c r="J111" s="2" t="s">
        <v>776</v>
      </c>
      <c r="K111" s="2" t="s">
        <v>946</v>
      </c>
      <c r="L111" s="2" t="s">
        <v>811</v>
      </c>
      <c r="M111" s="2" t="s">
        <v>779</v>
      </c>
      <c r="N111" s="1" t="s">
        <v>799</v>
      </c>
      <c r="O111" s="2" t="s">
        <v>800</v>
      </c>
      <c r="P111" t="s">
        <v>781</v>
      </c>
      <c r="Q111" s="2" t="s">
        <v>801</v>
      </c>
    </row>
    <row r="112" spans="2:18" x14ac:dyDescent="0.25">
      <c r="B112" t="str">
        <f t="shared" si="4"/>
        <v>N</v>
      </c>
      <c r="C112" t="s">
        <v>963</v>
      </c>
      <c r="D112" t="str">
        <f t="shared" si="3"/>
        <v/>
      </c>
      <c r="E112" t="s">
        <v>945</v>
      </c>
      <c r="F112" s="2" t="s">
        <v>772</v>
      </c>
      <c r="G112" t="s">
        <v>773</v>
      </c>
      <c r="H112" s="2" t="s">
        <v>774</v>
      </c>
      <c r="I112" s="4" t="s">
        <v>803</v>
      </c>
      <c r="J112" s="2" t="s">
        <v>776</v>
      </c>
      <c r="K112" s="2" t="s">
        <v>946</v>
      </c>
      <c r="L112" s="2" t="s">
        <v>814</v>
      </c>
      <c r="M112" s="2" t="s">
        <v>779</v>
      </c>
      <c r="N112" s="1" t="s">
        <v>799</v>
      </c>
      <c r="O112" s="2" t="s">
        <v>800</v>
      </c>
      <c r="P112" t="s">
        <v>781</v>
      </c>
      <c r="Q112" s="2" t="s">
        <v>801</v>
      </c>
    </row>
    <row r="113" spans="2:18" x14ac:dyDescent="0.25">
      <c r="B113" t="str">
        <f t="shared" si="4"/>
        <v>N</v>
      </c>
      <c r="C113" t="s">
        <v>964</v>
      </c>
      <c r="D113" t="str">
        <f t="shared" si="3"/>
        <v/>
      </c>
      <c r="E113" t="s">
        <v>965</v>
      </c>
      <c r="F113" s="2" t="s">
        <v>772</v>
      </c>
      <c r="G113" t="s">
        <v>773</v>
      </c>
      <c r="H113" s="2" t="s">
        <v>774</v>
      </c>
      <c r="I113" s="4" t="s">
        <v>775</v>
      </c>
      <c r="J113" s="2" t="s">
        <v>966</v>
      </c>
      <c r="K113" s="2" t="s">
        <v>834</v>
      </c>
      <c r="L113" s="2" t="s">
        <v>778</v>
      </c>
      <c r="M113" s="2" t="s">
        <v>779</v>
      </c>
      <c r="N113" s="1" t="s">
        <v>967</v>
      </c>
      <c r="O113" t="s">
        <v>968</v>
      </c>
      <c r="P113" t="s">
        <v>781</v>
      </c>
      <c r="Q113" s="2" t="s">
        <v>782</v>
      </c>
      <c r="R113">
        <v>0</v>
      </c>
    </row>
    <row r="114" spans="2:18" x14ac:dyDescent="0.25">
      <c r="B114" t="str">
        <f t="shared" si="4"/>
        <v>N</v>
      </c>
      <c r="C114" t="s">
        <v>969</v>
      </c>
      <c r="D114" t="str">
        <f t="shared" si="3"/>
        <v/>
      </c>
      <c r="E114" t="s">
        <v>965</v>
      </c>
      <c r="F114" s="2" t="s">
        <v>772</v>
      </c>
      <c r="G114" t="s">
        <v>773</v>
      </c>
      <c r="H114" s="2" t="s">
        <v>774</v>
      </c>
      <c r="I114" s="4" t="s">
        <v>784</v>
      </c>
      <c r="J114" s="2" t="s">
        <v>966</v>
      </c>
      <c r="K114" s="2" t="s">
        <v>834</v>
      </c>
      <c r="L114" s="2" t="s">
        <v>778</v>
      </c>
      <c r="M114" s="2" t="s">
        <v>779</v>
      </c>
      <c r="N114" s="27" t="s">
        <v>970</v>
      </c>
      <c r="P114" t="s">
        <v>781</v>
      </c>
      <c r="Q114" s="2" t="s">
        <v>782</v>
      </c>
      <c r="R114">
        <v>0</v>
      </c>
    </row>
    <row r="115" spans="2:18" x14ac:dyDescent="0.25">
      <c r="B115" t="str">
        <f t="shared" si="4"/>
        <v>N</v>
      </c>
      <c r="C115" t="s">
        <v>971</v>
      </c>
      <c r="D115" t="str">
        <f t="shared" si="3"/>
        <v/>
      </c>
      <c r="E115" t="s">
        <v>965</v>
      </c>
      <c r="F115" s="2" t="s">
        <v>787</v>
      </c>
      <c r="G115" t="s">
        <v>788</v>
      </c>
      <c r="H115" s="2" t="s">
        <v>789</v>
      </c>
      <c r="I115" s="4" t="s">
        <v>784</v>
      </c>
      <c r="J115" s="2" t="s">
        <v>972</v>
      </c>
      <c r="K115" s="2" t="s">
        <v>834</v>
      </c>
      <c r="L115" s="2" t="s">
        <v>778</v>
      </c>
      <c r="M115" s="2" t="s">
        <v>950</v>
      </c>
      <c r="N115" s="1" t="s">
        <v>973</v>
      </c>
      <c r="O115" t="s">
        <v>974</v>
      </c>
      <c r="P115" t="s">
        <v>975</v>
      </c>
      <c r="Q115" s="2" t="s">
        <v>796</v>
      </c>
      <c r="R115">
        <v>126</v>
      </c>
    </row>
    <row r="116" spans="2:18" x14ac:dyDescent="0.25">
      <c r="B116" t="str">
        <f t="shared" si="4"/>
        <v>N</v>
      </c>
      <c r="C116" t="s">
        <v>976</v>
      </c>
      <c r="D116" t="str">
        <f t="shared" si="3"/>
        <v/>
      </c>
      <c r="E116" t="s">
        <v>965</v>
      </c>
      <c r="F116" s="2" t="s">
        <v>772</v>
      </c>
      <c r="G116" t="s">
        <v>773</v>
      </c>
      <c r="H116" s="2" t="s">
        <v>774</v>
      </c>
      <c r="I116" s="4" t="s">
        <v>784</v>
      </c>
      <c r="J116" s="2" t="s">
        <v>966</v>
      </c>
      <c r="K116" s="2" t="s">
        <v>834</v>
      </c>
      <c r="L116" s="2" t="s">
        <v>798</v>
      </c>
      <c r="M116" s="2" t="s">
        <v>779</v>
      </c>
      <c r="N116" s="1">
        <v>98685851</v>
      </c>
      <c r="O116" s="2" t="s">
        <v>800</v>
      </c>
      <c r="P116" t="s">
        <v>781</v>
      </c>
      <c r="Q116" s="2" t="s">
        <v>801</v>
      </c>
    </row>
    <row r="117" spans="2:18" x14ac:dyDescent="0.25">
      <c r="B117" t="str">
        <f t="shared" si="4"/>
        <v>N</v>
      </c>
      <c r="C117" t="s">
        <v>977</v>
      </c>
      <c r="D117" t="str">
        <f t="shared" si="3"/>
        <v/>
      </c>
      <c r="E117" t="s">
        <v>965</v>
      </c>
      <c r="F117" s="2" t="s">
        <v>772</v>
      </c>
      <c r="G117" t="s">
        <v>773</v>
      </c>
      <c r="H117" s="2" t="s">
        <v>774</v>
      </c>
      <c r="I117" s="4" t="s">
        <v>784</v>
      </c>
      <c r="J117" s="2" t="s">
        <v>966</v>
      </c>
      <c r="K117" s="2" t="s">
        <v>834</v>
      </c>
      <c r="L117" s="2" t="s">
        <v>805</v>
      </c>
      <c r="M117" s="2" t="s">
        <v>779</v>
      </c>
      <c r="N117" s="1">
        <v>98685851</v>
      </c>
      <c r="O117" s="2" t="s">
        <v>800</v>
      </c>
      <c r="P117" t="s">
        <v>781</v>
      </c>
      <c r="Q117" s="2" t="s">
        <v>801</v>
      </c>
    </row>
    <row r="118" spans="2:18" x14ac:dyDescent="0.25">
      <c r="B118" t="str">
        <f t="shared" si="4"/>
        <v>N</v>
      </c>
      <c r="C118" t="s">
        <v>978</v>
      </c>
      <c r="D118" t="str">
        <f t="shared" si="3"/>
        <v/>
      </c>
      <c r="E118" t="s">
        <v>965</v>
      </c>
      <c r="F118" s="2" t="s">
        <v>772</v>
      </c>
      <c r="G118" t="s">
        <v>773</v>
      </c>
      <c r="H118" s="2" t="s">
        <v>774</v>
      </c>
      <c r="I118" s="4" t="s">
        <v>784</v>
      </c>
      <c r="J118" s="2" t="s">
        <v>966</v>
      </c>
      <c r="K118" s="2" t="s">
        <v>834</v>
      </c>
      <c r="L118" s="2" t="s">
        <v>808</v>
      </c>
      <c r="M118" s="2" t="s">
        <v>779</v>
      </c>
      <c r="N118" s="1">
        <v>98685851</v>
      </c>
      <c r="O118" s="2" t="s">
        <v>800</v>
      </c>
      <c r="P118" t="s">
        <v>781</v>
      </c>
      <c r="Q118" s="2" t="s">
        <v>801</v>
      </c>
    </row>
    <row r="119" spans="2:18" x14ac:dyDescent="0.25">
      <c r="B119" t="str">
        <f t="shared" si="4"/>
        <v>N</v>
      </c>
      <c r="C119" t="s">
        <v>979</v>
      </c>
      <c r="D119" t="str">
        <f t="shared" si="3"/>
        <v/>
      </c>
      <c r="E119" t="s">
        <v>965</v>
      </c>
      <c r="F119" s="2" t="s">
        <v>772</v>
      </c>
      <c r="G119" t="s">
        <v>773</v>
      </c>
      <c r="H119" s="2" t="s">
        <v>774</v>
      </c>
      <c r="I119" s="4" t="s">
        <v>784</v>
      </c>
      <c r="J119" s="2" t="s">
        <v>966</v>
      </c>
      <c r="K119" s="2" t="s">
        <v>834</v>
      </c>
      <c r="L119" s="2" t="s">
        <v>811</v>
      </c>
      <c r="M119" s="2" t="s">
        <v>779</v>
      </c>
      <c r="N119" s="1">
        <v>98685851</v>
      </c>
      <c r="O119" s="2" t="s">
        <v>800</v>
      </c>
      <c r="P119" t="s">
        <v>781</v>
      </c>
      <c r="Q119" s="2" t="s">
        <v>801</v>
      </c>
    </row>
    <row r="120" spans="2:18" x14ac:dyDescent="0.25">
      <c r="B120" t="str">
        <f t="shared" si="4"/>
        <v>N</v>
      </c>
      <c r="C120" t="s">
        <v>980</v>
      </c>
      <c r="D120" t="str">
        <f t="shared" si="3"/>
        <v/>
      </c>
      <c r="E120" t="s">
        <v>965</v>
      </c>
      <c r="F120" s="2" t="s">
        <v>772</v>
      </c>
      <c r="G120" t="s">
        <v>773</v>
      </c>
      <c r="H120" s="2" t="s">
        <v>774</v>
      </c>
      <c r="I120" s="4" t="s">
        <v>775</v>
      </c>
      <c r="J120" s="2" t="s">
        <v>966</v>
      </c>
      <c r="K120" s="2" t="s">
        <v>834</v>
      </c>
      <c r="L120" s="2" t="s">
        <v>814</v>
      </c>
      <c r="M120" s="2" t="s">
        <v>779</v>
      </c>
      <c r="N120" s="1" t="s">
        <v>799</v>
      </c>
      <c r="O120" s="2" t="s">
        <v>800</v>
      </c>
      <c r="P120" t="s">
        <v>781</v>
      </c>
      <c r="Q120" s="2" t="s">
        <v>801</v>
      </c>
    </row>
    <row r="121" spans="2:18" x14ac:dyDescent="0.25">
      <c r="B121" t="str">
        <f t="shared" si="4"/>
        <v>N</v>
      </c>
      <c r="C121" t="s">
        <v>981</v>
      </c>
      <c r="D121" t="str">
        <f t="shared" si="3"/>
        <v/>
      </c>
      <c r="E121" t="s">
        <v>965</v>
      </c>
      <c r="F121" s="2" t="s">
        <v>772</v>
      </c>
      <c r="G121" t="s">
        <v>773</v>
      </c>
      <c r="H121" s="2" t="s">
        <v>774</v>
      </c>
      <c r="I121" s="4" t="s">
        <v>803</v>
      </c>
      <c r="J121" s="2" t="s">
        <v>966</v>
      </c>
      <c r="K121" s="2" t="s">
        <v>834</v>
      </c>
      <c r="L121" s="2" t="s">
        <v>814</v>
      </c>
      <c r="M121" s="2" t="s">
        <v>779</v>
      </c>
      <c r="N121" s="1" t="s">
        <v>799</v>
      </c>
      <c r="O121" s="2" t="s">
        <v>800</v>
      </c>
      <c r="P121" t="s">
        <v>781</v>
      </c>
      <c r="Q121" s="2" t="s">
        <v>801</v>
      </c>
    </row>
    <row r="122" spans="2:18" x14ac:dyDescent="0.25">
      <c r="B122" t="str">
        <f t="shared" si="4"/>
        <v>N</v>
      </c>
      <c r="C122" t="s">
        <v>982</v>
      </c>
      <c r="D122" t="str">
        <f t="shared" si="3"/>
        <v/>
      </c>
      <c r="E122" t="s">
        <v>983</v>
      </c>
      <c r="F122" s="2" t="s">
        <v>772</v>
      </c>
      <c r="G122" t="s">
        <v>773</v>
      </c>
      <c r="H122" s="2" t="s">
        <v>774</v>
      </c>
      <c r="I122" s="4" t="s">
        <v>775</v>
      </c>
      <c r="J122" s="2" t="s">
        <v>966</v>
      </c>
      <c r="K122" s="2" t="s">
        <v>834</v>
      </c>
      <c r="L122" s="2" t="s">
        <v>778</v>
      </c>
      <c r="M122" s="2" t="s">
        <v>779</v>
      </c>
      <c r="N122" s="1" t="s">
        <v>984</v>
      </c>
      <c r="O122" t="s">
        <v>985</v>
      </c>
      <c r="P122" t="s">
        <v>781</v>
      </c>
      <c r="Q122" s="2" t="s">
        <v>782</v>
      </c>
      <c r="R122">
        <v>0</v>
      </c>
    </row>
    <row r="123" spans="2:18" x14ac:dyDescent="0.25">
      <c r="B123" t="str">
        <f t="shared" si="4"/>
        <v>N</v>
      </c>
      <c r="C123" t="s">
        <v>986</v>
      </c>
      <c r="D123" t="str">
        <f t="shared" si="3"/>
        <v/>
      </c>
      <c r="E123" t="s">
        <v>983</v>
      </c>
      <c r="F123" s="2" t="s">
        <v>772</v>
      </c>
      <c r="G123" t="s">
        <v>773</v>
      </c>
      <c r="H123" s="2" t="s">
        <v>774</v>
      </c>
      <c r="I123" s="4" t="s">
        <v>784</v>
      </c>
      <c r="J123" s="2" t="s">
        <v>966</v>
      </c>
      <c r="K123" s="2" t="s">
        <v>834</v>
      </c>
      <c r="L123" s="2" t="s">
        <v>778</v>
      </c>
      <c r="M123" s="2" t="s">
        <v>779</v>
      </c>
      <c r="N123" s="2">
        <v>96865692</v>
      </c>
      <c r="P123" t="s">
        <v>781</v>
      </c>
      <c r="Q123" s="2" t="s">
        <v>782</v>
      </c>
      <c r="R123">
        <v>0</v>
      </c>
    </row>
    <row r="124" spans="2:18" x14ac:dyDescent="0.25">
      <c r="B124" t="str">
        <f t="shared" si="4"/>
        <v>N</v>
      </c>
      <c r="C124" t="s">
        <v>987</v>
      </c>
      <c r="D124" t="str">
        <f t="shared" ref="D124:D187" si="5">IF(B124="Y",C124,"")</f>
        <v/>
      </c>
      <c r="E124" t="s">
        <v>983</v>
      </c>
      <c r="F124" s="2" t="s">
        <v>787</v>
      </c>
      <c r="G124" t="s">
        <v>788</v>
      </c>
      <c r="H124" s="2" t="s">
        <v>789</v>
      </c>
      <c r="I124" s="4" t="s">
        <v>784</v>
      </c>
      <c r="J124" s="2" t="s">
        <v>972</v>
      </c>
      <c r="K124" s="2" t="s">
        <v>834</v>
      </c>
      <c r="L124" s="2" t="s">
        <v>778</v>
      </c>
      <c r="M124" s="2" t="s">
        <v>950</v>
      </c>
      <c r="N124">
        <v>96699247</v>
      </c>
      <c r="O124" t="s">
        <v>988</v>
      </c>
      <c r="P124" t="s">
        <v>989</v>
      </c>
      <c r="Q124" s="2" t="s">
        <v>796</v>
      </c>
      <c r="R124">
        <v>126</v>
      </c>
    </row>
    <row r="125" spans="2:18" x14ac:dyDescent="0.25">
      <c r="B125" t="str">
        <f t="shared" si="4"/>
        <v>N</v>
      </c>
      <c r="C125" t="s">
        <v>990</v>
      </c>
      <c r="D125" t="str">
        <f t="shared" si="5"/>
        <v/>
      </c>
      <c r="E125" t="s">
        <v>983</v>
      </c>
      <c r="F125" s="2" t="s">
        <v>772</v>
      </c>
      <c r="G125" t="s">
        <v>773</v>
      </c>
      <c r="H125" s="2" t="s">
        <v>774</v>
      </c>
      <c r="I125" s="4" t="s">
        <v>784</v>
      </c>
      <c r="J125" s="2" t="s">
        <v>966</v>
      </c>
      <c r="K125" s="2" t="s">
        <v>834</v>
      </c>
      <c r="L125" s="2" t="s">
        <v>798</v>
      </c>
      <c r="M125" s="2" t="s">
        <v>779</v>
      </c>
      <c r="N125" s="1">
        <v>96759596</v>
      </c>
      <c r="O125" s="2" t="s">
        <v>800</v>
      </c>
      <c r="P125" t="s">
        <v>781</v>
      </c>
      <c r="Q125" s="2" t="s">
        <v>801</v>
      </c>
    </row>
    <row r="126" spans="2:18" x14ac:dyDescent="0.25">
      <c r="B126" t="str">
        <f t="shared" si="4"/>
        <v>N</v>
      </c>
      <c r="C126" t="s">
        <v>991</v>
      </c>
      <c r="D126" t="str">
        <f t="shared" si="5"/>
        <v/>
      </c>
      <c r="E126" t="s">
        <v>983</v>
      </c>
      <c r="F126" s="2" t="s">
        <v>772</v>
      </c>
      <c r="G126" t="s">
        <v>773</v>
      </c>
      <c r="H126" s="2" t="s">
        <v>774</v>
      </c>
      <c r="I126" s="4" t="s">
        <v>784</v>
      </c>
      <c r="J126" s="2" t="s">
        <v>966</v>
      </c>
      <c r="K126" s="2" t="s">
        <v>834</v>
      </c>
      <c r="L126" s="2" t="s">
        <v>805</v>
      </c>
      <c r="M126" s="2" t="s">
        <v>779</v>
      </c>
      <c r="N126" s="1">
        <v>96759596</v>
      </c>
      <c r="O126" s="2" t="s">
        <v>800</v>
      </c>
      <c r="P126" t="s">
        <v>781</v>
      </c>
      <c r="Q126" s="2" t="s">
        <v>801</v>
      </c>
    </row>
    <row r="127" spans="2:18" x14ac:dyDescent="0.25">
      <c r="B127" t="str">
        <f t="shared" si="4"/>
        <v>N</v>
      </c>
      <c r="C127" t="s">
        <v>992</v>
      </c>
      <c r="D127" t="str">
        <f t="shared" si="5"/>
        <v/>
      </c>
      <c r="E127" t="s">
        <v>983</v>
      </c>
      <c r="F127" s="2" t="s">
        <v>772</v>
      </c>
      <c r="G127" t="s">
        <v>773</v>
      </c>
      <c r="H127" s="2" t="s">
        <v>774</v>
      </c>
      <c r="I127" s="4" t="s">
        <v>784</v>
      </c>
      <c r="J127" s="2" t="s">
        <v>966</v>
      </c>
      <c r="K127" s="2" t="s">
        <v>834</v>
      </c>
      <c r="L127" s="2" t="s">
        <v>808</v>
      </c>
      <c r="M127" s="2" t="s">
        <v>779</v>
      </c>
      <c r="N127" s="1">
        <v>96759596</v>
      </c>
      <c r="O127" s="2" t="s">
        <v>800</v>
      </c>
      <c r="P127" t="s">
        <v>781</v>
      </c>
      <c r="Q127" s="2" t="s">
        <v>801</v>
      </c>
    </row>
    <row r="128" spans="2:18" x14ac:dyDescent="0.25">
      <c r="B128" t="str">
        <f t="shared" si="4"/>
        <v>N</v>
      </c>
      <c r="C128" t="s">
        <v>993</v>
      </c>
      <c r="D128" t="str">
        <f t="shared" si="5"/>
        <v/>
      </c>
      <c r="E128" t="s">
        <v>983</v>
      </c>
      <c r="F128" s="2" t="s">
        <v>772</v>
      </c>
      <c r="G128" t="s">
        <v>773</v>
      </c>
      <c r="H128" s="2" t="s">
        <v>774</v>
      </c>
      <c r="I128" s="4" t="s">
        <v>784</v>
      </c>
      <c r="J128" s="2" t="s">
        <v>966</v>
      </c>
      <c r="K128" s="2" t="s">
        <v>834</v>
      </c>
      <c r="L128" s="2" t="s">
        <v>811</v>
      </c>
      <c r="M128" s="2" t="s">
        <v>779</v>
      </c>
      <c r="N128" s="1">
        <v>96759596</v>
      </c>
      <c r="O128" s="2" t="s">
        <v>800</v>
      </c>
      <c r="P128" t="s">
        <v>781</v>
      </c>
      <c r="Q128" s="2" t="s">
        <v>801</v>
      </c>
    </row>
    <row r="129" spans="2:18" x14ac:dyDescent="0.25">
      <c r="B129" t="str">
        <f t="shared" si="4"/>
        <v>N</v>
      </c>
      <c r="C129" t="s">
        <v>994</v>
      </c>
      <c r="D129" t="str">
        <f t="shared" si="5"/>
        <v/>
      </c>
      <c r="E129" t="s">
        <v>983</v>
      </c>
      <c r="F129" s="2" t="s">
        <v>772</v>
      </c>
      <c r="G129" t="s">
        <v>773</v>
      </c>
      <c r="H129" s="2" t="s">
        <v>774</v>
      </c>
      <c r="I129" s="4" t="s">
        <v>775</v>
      </c>
      <c r="J129" s="2" t="s">
        <v>966</v>
      </c>
      <c r="K129" s="2" t="s">
        <v>834</v>
      </c>
      <c r="L129" s="2" t="s">
        <v>814</v>
      </c>
      <c r="M129" s="2" t="s">
        <v>779</v>
      </c>
      <c r="N129" s="1" t="s">
        <v>799</v>
      </c>
      <c r="O129" s="2" t="s">
        <v>800</v>
      </c>
      <c r="P129" t="s">
        <v>781</v>
      </c>
      <c r="Q129" s="2" t="s">
        <v>801</v>
      </c>
    </row>
    <row r="130" spans="2:18" x14ac:dyDescent="0.25">
      <c r="B130" t="str">
        <f t="shared" si="4"/>
        <v>N</v>
      </c>
      <c r="C130" t="s">
        <v>995</v>
      </c>
      <c r="D130" t="str">
        <f t="shared" si="5"/>
        <v/>
      </c>
      <c r="E130" t="s">
        <v>983</v>
      </c>
      <c r="F130" s="2" t="s">
        <v>772</v>
      </c>
      <c r="G130" t="s">
        <v>773</v>
      </c>
      <c r="H130" s="2" t="s">
        <v>774</v>
      </c>
      <c r="I130" s="4" t="s">
        <v>928</v>
      </c>
      <c r="J130" s="2" t="s">
        <v>966</v>
      </c>
      <c r="K130" s="2" t="s">
        <v>834</v>
      </c>
      <c r="L130" s="2" t="s">
        <v>814</v>
      </c>
      <c r="M130" s="2" t="s">
        <v>779</v>
      </c>
      <c r="N130" s="1" t="s">
        <v>799</v>
      </c>
      <c r="O130" s="2" t="s">
        <v>800</v>
      </c>
      <c r="P130" t="s">
        <v>781</v>
      </c>
      <c r="Q130" s="2" t="s">
        <v>801</v>
      </c>
    </row>
    <row r="131" spans="2:18" x14ac:dyDescent="0.25">
      <c r="B131" t="str">
        <f t="shared" si="4"/>
        <v>N</v>
      </c>
      <c r="C131" t="s">
        <v>996</v>
      </c>
      <c r="D131" t="str">
        <f t="shared" si="5"/>
        <v/>
      </c>
      <c r="E131" t="s">
        <v>997</v>
      </c>
      <c r="F131" s="2" t="s">
        <v>772</v>
      </c>
      <c r="G131" t="s">
        <v>773</v>
      </c>
      <c r="H131" s="2" t="s">
        <v>774</v>
      </c>
      <c r="I131" s="4" t="s">
        <v>784</v>
      </c>
      <c r="J131" s="2" t="s">
        <v>966</v>
      </c>
      <c r="K131" s="2" t="s">
        <v>946</v>
      </c>
      <c r="L131" s="2" t="s">
        <v>778</v>
      </c>
      <c r="M131" s="2" t="s">
        <v>779</v>
      </c>
      <c r="N131">
        <v>96699248</v>
      </c>
      <c r="O131" t="s">
        <v>998</v>
      </c>
      <c r="P131" t="s">
        <v>781</v>
      </c>
      <c r="Q131" s="2" t="s">
        <v>782</v>
      </c>
      <c r="R131">
        <v>0</v>
      </c>
    </row>
    <row r="132" spans="2:18" x14ac:dyDescent="0.25">
      <c r="B132" t="str">
        <f t="shared" si="4"/>
        <v>N</v>
      </c>
      <c r="C132" t="s">
        <v>999</v>
      </c>
      <c r="D132" t="str">
        <f t="shared" si="5"/>
        <v/>
      </c>
      <c r="E132" t="s">
        <v>997</v>
      </c>
      <c r="F132" s="2" t="s">
        <v>787</v>
      </c>
      <c r="G132" t="s">
        <v>788</v>
      </c>
      <c r="H132" s="2" t="s">
        <v>789</v>
      </c>
      <c r="I132" s="4" t="s">
        <v>784</v>
      </c>
      <c r="J132" s="2" t="s">
        <v>972</v>
      </c>
      <c r="K132" s="2" t="s">
        <v>946</v>
      </c>
      <c r="L132" s="2" t="s">
        <v>778</v>
      </c>
      <c r="M132" s="2" t="s">
        <v>950</v>
      </c>
      <c r="N132">
        <v>96699249</v>
      </c>
      <c r="O132" t="s">
        <v>1000</v>
      </c>
      <c r="P132" t="s">
        <v>1001</v>
      </c>
      <c r="Q132" s="2" t="s">
        <v>796</v>
      </c>
      <c r="R132">
        <v>126</v>
      </c>
    </row>
    <row r="133" spans="2:18" x14ac:dyDescent="0.25">
      <c r="B133" t="str">
        <f t="shared" si="4"/>
        <v>N</v>
      </c>
      <c r="C133" t="s">
        <v>1002</v>
      </c>
      <c r="D133" t="str">
        <f t="shared" si="5"/>
        <v/>
      </c>
      <c r="E133" t="s">
        <v>997</v>
      </c>
      <c r="F133" s="2" t="s">
        <v>772</v>
      </c>
      <c r="G133" t="s">
        <v>773</v>
      </c>
      <c r="H133" s="2" t="s">
        <v>774</v>
      </c>
      <c r="I133" s="4" t="s">
        <v>775</v>
      </c>
      <c r="J133" s="2" t="s">
        <v>966</v>
      </c>
      <c r="K133" s="2" t="s">
        <v>946</v>
      </c>
      <c r="L133" s="2" t="s">
        <v>798</v>
      </c>
      <c r="M133" s="2" t="s">
        <v>779</v>
      </c>
      <c r="N133" s="1" t="s">
        <v>799</v>
      </c>
      <c r="O133" s="2" t="s">
        <v>800</v>
      </c>
      <c r="P133" t="s">
        <v>781</v>
      </c>
      <c r="Q133" s="2" t="s">
        <v>801</v>
      </c>
    </row>
    <row r="134" spans="2:18" x14ac:dyDescent="0.25">
      <c r="B134" t="str">
        <f t="shared" si="4"/>
        <v>N</v>
      </c>
      <c r="C134" t="s">
        <v>1003</v>
      </c>
      <c r="D134" t="str">
        <f t="shared" si="5"/>
        <v/>
      </c>
      <c r="E134" t="s">
        <v>997</v>
      </c>
      <c r="F134" s="2" t="s">
        <v>772</v>
      </c>
      <c r="G134" t="s">
        <v>773</v>
      </c>
      <c r="H134" s="2" t="s">
        <v>774</v>
      </c>
      <c r="I134" s="4" t="s">
        <v>775</v>
      </c>
      <c r="J134" s="2" t="s">
        <v>966</v>
      </c>
      <c r="K134" s="2" t="s">
        <v>946</v>
      </c>
      <c r="L134" s="2" t="s">
        <v>805</v>
      </c>
      <c r="M134" s="2" t="s">
        <v>779</v>
      </c>
      <c r="N134" s="1" t="s">
        <v>799</v>
      </c>
      <c r="O134" s="2" t="s">
        <v>800</v>
      </c>
      <c r="P134" t="s">
        <v>781</v>
      </c>
      <c r="Q134" s="2" t="s">
        <v>801</v>
      </c>
    </row>
    <row r="135" spans="2:18" x14ac:dyDescent="0.25">
      <c r="B135" t="str">
        <f t="shared" ref="B135:B198" si="6">IF(AND(H135="C30",I135="B18",L135="Coating_Standard"),"Y","N")</f>
        <v>N</v>
      </c>
      <c r="C135" t="s">
        <v>1004</v>
      </c>
      <c r="D135" t="str">
        <f t="shared" si="5"/>
        <v/>
      </c>
      <c r="E135" t="s">
        <v>997</v>
      </c>
      <c r="F135" s="2" t="s">
        <v>772</v>
      </c>
      <c r="G135" t="s">
        <v>773</v>
      </c>
      <c r="H135" s="2" t="s">
        <v>774</v>
      </c>
      <c r="I135" s="4" t="s">
        <v>775</v>
      </c>
      <c r="J135" s="2" t="s">
        <v>966</v>
      </c>
      <c r="K135" s="2" t="s">
        <v>946</v>
      </c>
      <c r="L135" s="2" t="s">
        <v>808</v>
      </c>
      <c r="M135" s="2" t="s">
        <v>779</v>
      </c>
      <c r="N135" s="1" t="s">
        <v>799</v>
      </c>
      <c r="O135" s="2" t="s">
        <v>800</v>
      </c>
      <c r="P135" t="s">
        <v>781</v>
      </c>
      <c r="Q135" s="2" t="s">
        <v>801</v>
      </c>
    </row>
    <row r="136" spans="2:18" x14ac:dyDescent="0.25">
      <c r="B136" t="str">
        <f t="shared" si="6"/>
        <v>N</v>
      </c>
      <c r="C136" t="s">
        <v>1005</v>
      </c>
      <c r="D136" t="str">
        <f t="shared" si="5"/>
        <v/>
      </c>
      <c r="E136" t="s">
        <v>997</v>
      </c>
      <c r="F136" s="2" t="s">
        <v>772</v>
      </c>
      <c r="G136" t="s">
        <v>773</v>
      </c>
      <c r="H136" s="2" t="s">
        <v>774</v>
      </c>
      <c r="I136" s="4" t="s">
        <v>775</v>
      </c>
      <c r="J136" s="2" t="s">
        <v>966</v>
      </c>
      <c r="K136" s="2" t="s">
        <v>946</v>
      </c>
      <c r="L136" s="2" t="s">
        <v>811</v>
      </c>
      <c r="M136" s="2" t="s">
        <v>779</v>
      </c>
      <c r="N136" s="1" t="s">
        <v>799</v>
      </c>
      <c r="O136" s="2" t="s">
        <v>800</v>
      </c>
      <c r="P136" t="s">
        <v>781</v>
      </c>
      <c r="Q136" s="2" t="s">
        <v>801</v>
      </c>
    </row>
    <row r="137" spans="2:18" x14ac:dyDescent="0.25">
      <c r="B137" t="str">
        <f t="shared" si="6"/>
        <v>N</v>
      </c>
      <c r="C137" t="s">
        <v>1006</v>
      </c>
      <c r="D137" t="str">
        <f t="shared" si="5"/>
        <v/>
      </c>
      <c r="E137" t="s">
        <v>997</v>
      </c>
      <c r="F137" s="2" t="s">
        <v>772</v>
      </c>
      <c r="G137" t="s">
        <v>773</v>
      </c>
      <c r="H137" s="2" t="s">
        <v>774</v>
      </c>
      <c r="I137" s="4" t="s">
        <v>775</v>
      </c>
      <c r="J137" s="2" t="s">
        <v>966</v>
      </c>
      <c r="K137" s="2" t="s">
        <v>946</v>
      </c>
      <c r="L137" s="2" t="s">
        <v>814</v>
      </c>
      <c r="M137" s="2" t="s">
        <v>779</v>
      </c>
      <c r="N137" s="1" t="s">
        <v>799</v>
      </c>
      <c r="O137" s="2" t="s">
        <v>800</v>
      </c>
      <c r="P137" t="s">
        <v>781</v>
      </c>
      <c r="Q137" s="2" t="s">
        <v>801</v>
      </c>
    </row>
    <row r="138" spans="2:18" x14ac:dyDescent="0.25">
      <c r="B138" t="str">
        <f t="shared" si="6"/>
        <v>N</v>
      </c>
      <c r="C138" t="s">
        <v>1007</v>
      </c>
      <c r="D138" t="str">
        <f t="shared" si="5"/>
        <v/>
      </c>
      <c r="E138" t="s">
        <v>997</v>
      </c>
      <c r="F138" s="2" t="s">
        <v>772</v>
      </c>
      <c r="G138" t="s">
        <v>773</v>
      </c>
      <c r="H138" s="2" t="s">
        <v>774</v>
      </c>
      <c r="I138" s="4" t="s">
        <v>803</v>
      </c>
      <c r="J138" s="2" t="s">
        <v>966</v>
      </c>
      <c r="K138" s="2" t="s">
        <v>946</v>
      </c>
      <c r="L138" s="2" t="s">
        <v>798</v>
      </c>
      <c r="M138" s="2" t="s">
        <v>779</v>
      </c>
      <c r="N138" s="1" t="s">
        <v>799</v>
      </c>
      <c r="O138" s="2" t="s">
        <v>800</v>
      </c>
      <c r="P138" t="s">
        <v>781</v>
      </c>
      <c r="Q138" s="2" t="s">
        <v>801</v>
      </c>
    </row>
    <row r="139" spans="2:18" x14ac:dyDescent="0.25">
      <c r="B139" t="str">
        <f t="shared" si="6"/>
        <v>N</v>
      </c>
      <c r="C139" t="s">
        <v>1008</v>
      </c>
      <c r="D139" t="str">
        <f t="shared" si="5"/>
        <v/>
      </c>
      <c r="E139" t="s">
        <v>997</v>
      </c>
      <c r="F139" s="2" t="s">
        <v>772</v>
      </c>
      <c r="G139" t="s">
        <v>773</v>
      </c>
      <c r="H139" s="2" t="s">
        <v>774</v>
      </c>
      <c r="I139" s="4" t="s">
        <v>803</v>
      </c>
      <c r="J139" s="2" t="s">
        <v>966</v>
      </c>
      <c r="K139" s="2" t="s">
        <v>946</v>
      </c>
      <c r="L139" s="2" t="s">
        <v>805</v>
      </c>
      <c r="M139" s="2" t="s">
        <v>779</v>
      </c>
      <c r="N139" s="1" t="s">
        <v>799</v>
      </c>
      <c r="O139" s="2" t="s">
        <v>800</v>
      </c>
      <c r="P139" t="s">
        <v>781</v>
      </c>
      <c r="Q139" s="2" t="s">
        <v>801</v>
      </c>
    </row>
    <row r="140" spans="2:18" x14ac:dyDescent="0.25">
      <c r="B140" t="str">
        <f t="shared" si="6"/>
        <v>N</v>
      </c>
      <c r="C140" t="s">
        <v>1009</v>
      </c>
      <c r="D140" t="str">
        <f t="shared" si="5"/>
        <v/>
      </c>
      <c r="E140" t="s">
        <v>997</v>
      </c>
      <c r="F140" s="2" t="s">
        <v>772</v>
      </c>
      <c r="G140" t="s">
        <v>773</v>
      </c>
      <c r="H140" s="2" t="s">
        <v>774</v>
      </c>
      <c r="I140" s="4" t="s">
        <v>803</v>
      </c>
      <c r="J140" s="2" t="s">
        <v>966</v>
      </c>
      <c r="K140" s="2" t="s">
        <v>946</v>
      </c>
      <c r="L140" s="2" t="s">
        <v>808</v>
      </c>
      <c r="M140" s="2" t="s">
        <v>779</v>
      </c>
      <c r="N140" s="1" t="s">
        <v>799</v>
      </c>
      <c r="O140" s="2" t="s">
        <v>800</v>
      </c>
      <c r="P140" t="s">
        <v>781</v>
      </c>
      <c r="Q140" s="2" t="s">
        <v>801</v>
      </c>
    </row>
    <row r="141" spans="2:18" x14ac:dyDescent="0.25">
      <c r="B141" t="str">
        <f t="shared" si="6"/>
        <v>N</v>
      </c>
      <c r="C141" t="s">
        <v>1010</v>
      </c>
      <c r="D141" t="str">
        <f t="shared" si="5"/>
        <v/>
      </c>
      <c r="E141" t="s">
        <v>997</v>
      </c>
      <c r="F141" s="2" t="s">
        <v>772</v>
      </c>
      <c r="G141" t="s">
        <v>773</v>
      </c>
      <c r="H141" s="2" t="s">
        <v>774</v>
      </c>
      <c r="I141" s="4" t="s">
        <v>803</v>
      </c>
      <c r="J141" s="2" t="s">
        <v>966</v>
      </c>
      <c r="K141" s="2" t="s">
        <v>946</v>
      </c>
      <c r="L141" s="2" t="s">
        <v>811</v>
      </c>
      <c r="M141" s="2" t="s">
        <v>779</v>
      </c>
      <c r="N141" s="1" t="s">
        <v>799</v>
      </c>
      <c r="O141" s="2" t="s">
        <v>800</v>
      </c>
      <c r="P141" t="s">
        <v>781</v>
      </c>
      <c r="Q141" s="2" t="s">
        <v>801</v>
      </c>
    </row>
    <row r="142" spans="2:18" x14ac:dyDescent="0.25">
      <c r="B142" t="str">
        <f t="shared" si="6"/>
        <v>N</v>
      </c>
      <c r="C142" t="s">
        <v>1011</v>
      </c>
      <c r="D142" t="str">
        <f t="shared" si="5"/>
        <v/>
      </c>
      <c r="E142" t="s">
        <v>997</v>
      </c>
      <c r="F142" s="2" t="s">
        <v>772</v>
      </c>
      <c r="G142" t="s">
        <v>773</v>
      </c>
      <c r="H142" s="2" t="s">
        <v>774</v>
      </c>
      <c r="I142" s="4" t="s">
        <v>803</v>
      </c>
      <c r="J142" s="2" t="s">
        <v>966</v>
      </c>
      <c r="K142" s="2" t="s">
        <v>946</v>
      </c>
      <c r="L142" s="2" t="s">
        <v>814</v>
      </c>
      <c r="M142" s="2" t="s">
        <v>779</v>
      </c>
      <c r="N142" s="1" t="s">
        <v>799</v>
      </c>
      <c r="O142" s="2" t="s">
        <v>800</v>
      </c>
      <c r="P142" t="s">
        <v>781</v>
      </c>
      <c r="Q142" s="2" t="s">
        <v>801</v>
      </c>
    </row>
    <row r="143" spans="2:18" x14ac:dyDescent="0.25">
      <c r="B143" t="str">
        <f t="shared" si="6"/>
        <v>N</v>
      </c>
      <c r="C143" t="s">
        <v>1012</v>
      </c>
      <c r="D143" t="str">
        <f t="shared" si="5"/>
        <v/>
      </c>
      <c r="E143" t="s">
        <v>1013</v>
      </c>
      <c r="F143" s="2" t="s">
        <v>772</v>
      </c>
      <c r="G143" t="s">
        <v>773</v>
      </c>
      <c r="H143" s="2" t="s">
        <v>774</v>
      </c>
      <c r="I143" s="4" t="s">
        <v>818</v>
      </c>
      <c r="J143" s="2" t="s">
        <v>776</v>
      </c>
      <c r="K143" s="2" t="s">
        <v>777</v>
      </c>
      <c r="L143" s="2" t="s">
        <v>778</v>
      </c>
      <c r="M143" s="2" t="s">
        <v>779</v>
      </c>
      <c r="N143">
        <v>96699250</v>
      </c>
      <c r="O143" t="s">
        <v>1014</v>
      </c>
      <c r="P143" t="s">
        <v>781</v>
      </c>
      <c r="Q143" s="2" t="s">
        <v>782</v>
      </c>
      <c r="R143">
        <v>0</v>
      </c>
    </row>
    <row r="144" spans="2:18" x14ac:dyDescent="0.25">
      <c r="B144" t="str">
        <f t="shared" si="6"/>
        <v>N</v>
      </c>
      <c r="C144" t="s">
        <v>1015</v>
      </c>
      <c r="D144" t="str">
        <f t="shared" si="5"/>
        <v/>
      </c>
      <c r="E144" t="s">
        <v>1013</v>
      </c>
      <c r="F144" s="2" t="s">
        <v>772</v>
      </c>
      <c r="G144" t="s">
        <v>773</v>
      </c>
      <c r="H144" s="2" t="s">
        <v>774</v>
      </c>
      <c r="I144" s="4" t="s">
        <v>818</v>
      </c>
      <c r="J144" s="2" t="s">
        <v>776</v>
      </c>
      <c r="K144" s="2" t="s">
        <v>777</v>
      </c>
      <c r="L144" s="2" t="s">
        <v>798</v>
      </c>
      <c r="M144" s="2" t="s">
        <v>779</v>
      </c>
      <c r="N144" s="1" t="s">
        <v>799</v>
      </c>
      <c r="O144" s="2" t="s">
        <v>800</v>
      </c>
      <c r="P144" t="s">
        <v>781</v>
      </c>
      <c r="Q144" s="2" t="s">
        <v>801</v>
      </c>
    </row>
    <row r="145" spans="2:18" x14ac:dyDescent="0.25">
      <c r="B145" t="str">
        <f t="shared" si="6"/>
        <v>N</v>
      </c>
      <c r="C145" t="s">
        <v>1016</v>
      </c>
      <c r="D145" t="str">
        <f t="shared" si="5"/>
        <v/>
      </c>
      <c r="E145" t="s">
        <v>1013</v>
      </c>
      <c r="F145" s="2" t="s">
        <v>772</v>
      </c>
      <c r="G145" t="s">
        <v>773</v>
      </c>
      <c r="H145" s="2" t="s">
        <v>774</v>
      </c>
      <c r="I145" s="4" t="s">
        <v>818</v>
      </c>
      <c r="J145" s="2" t="s">
        <v>776</v>
      </c>
      <c r="K145" s="2" t="s">
        <v>777</v>
      </c>
      <c r="L145" s="2" t="s">
        <v>805</v>
      </c>
      <c r="M145" s="2" t="s">
        <v>779</v>
      </c>
      <c r="N145" s="1" t="s">
        <v>799</v>
      </c>
      <c r="O145" s="2" t="s">
        <v>800</v>
      </c>
      <c r="P145" t="s">
        <v>781</v>
      </c>
      <c r="Q145" s="2" t="s">
        <v>801</v>
      </c>
    </row>
    <row r="146" spans="2:18" x14ac:dyDescent="0.25">
      <c r="B146" t="str">
        <f t="shared" si="6"/>
        <v>N</v>
      </c>
      <c r="C146" t="s">
        <v>1017</v>
      </c>
      <c r="D146" t="str">
        <f t="shared" si="5"/>
        <v/>
      </c>
      <c r="E146" t="s">
        <v>1013</v>
      </c>
      <c r="F146" s="2" t="s">
        <v>772</v>
      </c>
      <c r="G146" t="s">
        <v>773</v>
      </c>
      <c r="H146" s="2" t="s">
        <v>774</v>
      </c>
      <c r="I146" s="4" t="s">
        <v>818</v>
      </c>
      <c r="J146" s="2" t="s">
        <v>776</v>
      </c>
      <c r="K146" s="2" t="s">
        <v>777</v>
      </c>
      <c r="L146" s="2" t="s">
        <v>808</v>
      </c>
      <c r="M146" s="2" t="s">
        <v>779</v>
      </c>
      <c r="N146" s="1" t="s">
        <v>799</v>
      </c>
      <c r="O146" s="2" t="s">
        <v>800</v>
      </c>
      <c r="P146" t="s">
        <v>781</v>
      </c>
      <c r="Q146" s="2" t="s">
        <v>801</v>
      </c>
    </row>
    <row r="147" spans="2:18" x14ac:dyDescent="0.25">
      <c r="B147" t="str">
        <f t="shared" si="6"/>
        <v>N</v>
      </c>
      <c r="C147" t="s">
        <v>1018</v>
      </c>
      <c r="D147" t="str">
        <f t="shared" si="5"/>
        <v/>
      </c>
      <c r="E147" t="s">
        <v>1013</v>
      </c>
      <c r="F147" s="2" t="s">
        <v>772</v>
      </c>
      <c r="G147" t="s">
        <v>773</v>
      </c>
      <c r="H147" s="2" t="s">
        <v>774</v>
      </c>
      <c r="I147" s="4" t="s">
        <v>818</v>
      </c>
      <c r="J147" s="2" t="s">
        <v>776</v>
      </c>
      <c r="K147" s="2" t="s">
        <v>777</v>
      </c>
      <c r="L147" s="2" t="s">
        <v>811</v>
      </c>
      <c r="M147" s="2" t="s">
        <v>779</v>
      </c>
      <c r="N147" s="1" t="s">
        <v>799</v>
      </c>
      <c r="O147" s="2" t="s">
        <v>800</v>
      </c>
      <c r="P147" t="s">
        <v>781</v>
      </c>
      <c r="Q147" s="2" t="s">
        <v>801</v>
      </c>
    </row>
    <row r="148" spans="2:18" x14ac:dyDescent="0.25">
      <c r="B148" t="str">
        <f t="shared" si="6"/>
        <v>N</v>
      </c>
      <c r="C148" t="s">
        <v>1019</v>
      </c>
      <c r="D148" t="str">
        <f t="shared" si="5"/>
        <v/>
      </c>
      <c r="E148" t="s">
        <v>1013</v>
      </c>
      <c r="F148" s="2" t="s">
        <v>772</v>
      </c>
      <c r="G148" t="s">
        <v>773</v>
      </c>
      <c r="H148" s="2" t="s">
        <v>774</v>
      </c>
      <c r="I148" s="4" t="s">
        <v>818</v>
      </c>
      <c r="J148" s="2" t="s">
        <v>776</v>
      </c>
      <c r="K148" s="2" t="s">
        <v>777</v>
      </c>
      <c r="L148" s="2" t="s">
        <v>814</v>
      </c>
      <c r="M148" s="2" t="s">
        <v>779</v>
      </c>
      <c r="N148" s="1" t="s">
        <v>799</v>
      </c>
      <c r="O148" s="2" t="s">
        <v>800</v>
      </c>
      <c r="P148" t="s">
        <v>781</v>
      </c>
      <c r="Q148" s="2" t="s">
        <v>801</v>
      </c>
    </row>
    <row r="149" spans="2:18" x14ac:dyDescent="0.25">
      <c r="B149" t="str">
        <f t="shared" si="6"/>
        <v>N</v>
      </c>
      <c r="C149" t="s">
        <v>1020</v>
      </c>
      <c r="D149" t="str">
        <f t="shared" si="5"/>
        <v/>
      </c>
      <c r="E149" t="s">
        <v>1021</v>
      </c>
      <c r="F149" s="2" t="s">
        <v>772</v>
      </c>
      <c r="G149" t="s">
        <v>773</v>
      </c>
      <c r="H149" s="2" t="s">
        <v>774</v>
      </c>
      <c r="I149" s="4" t="s">
        <v>775</v>
      </c>
      <c r="J149" s="2" t="s">
        <v>966</v>
      </c>
      <c r="K149" s="2" t="s">
        <v>834</v>
      </c>
      <c r="L149" s="2" t="s">
        <v>778</v>
      </c>
      <c r="M149" s="2" t="s">
        <v>779</v>
      </c>
      <c r="N149" s="2">
        <v>96699251</v>
      </c>
      <c r="O149" t="s">
        <v>1022</v>
      </c>
      <c r="P149" t="s">
        <v>781</v>
      </c>
      <c r="Q149" s="2" t="s">
        <v>782</v>
      </c>
      <c r="R149">
        <v>0</v>
      </c>
    </row>
    <row r="150" spans="2:18" x14ac:dyDescent="0.25">
      <c r="B150" t="str">
        <f t="shared" si="6"/>
        <v>N</v>
      </c>
      <c r="C150" t="s">
        <v>1023</v>
      </c>
      <c r="D150" t="str">
        <f t="shared" si="5"/>
        <v/>
      </c>
      <c r="E150" t="s">
        <v>1021</v>
      </c>
      <c r="F150" s="2" t="s">
        <v>772</v>
      </c>
      <c r="G150" t="s">
        <v>773</v>
      </c>
      <c r="H150" s="2" t="s">
        <v>774</v>
      </c>
      <c r="I150" s="4" t="s">
        <v>784</v>
      </c>
      <c r="J150" s="2" t="s">
        <v>966</v>
      </c>
      <c r="K150" s="2" t="s">
        <v>834</v>
      </c>
      <c r="L150" s="2" t="s">
        <v>778</v>
      </c>
      <c r="M150" s="2" t="s">
        <v>779</v>
      </c>
      <c r="N150" s="2">
        <v>96699487</v>
      </c>
      <c r="P150" t="s">
        <v>781</v>
      </c>
      <c r="Q150" s="2" t="s">
        <v>782</v>
      </c>
      <c r="R150">
        <v>0</v>
      </c>
    </row>
    <row r="151" spans="2:18" x14ac:dyDescent="0.25">
      <c r="B151" t="str">
        <f t="shared" si="6"/>
        <v>N</v>
      </c>
      <c r="C151" t="s">
        <v>1024</v>
      </c>
      <c r="D151" t="str">
        <f t="shared" si="5"/>
        <v/>
      </c>
      <c r="E151" t="s">
        <v>1021</v>
      </c>
      <c r="F151" s="2" t="s">
        <v>787</v>
      </c>
      <c r="G151" t="s">
        <v>788</v>
      </c>
      <c r="H151" s="2" t="s">
        <v>789</v>
      </c>
      <c r="I151" t="s">
        <v>784</v>
      </c>
      <c r="J151" s="2" t="s">
        <v>972</v>
      </c>
      <c r="K151" s="2" t="s">
        <v>834</v>
      </c>
      <c r="L151" s="2" t="s">
        <v>778</v>
      </c>
      <c r="M151" s="2" t="s">
        <v>950</v>
      </c>
      <c r="N151">
        <v>96699252</v>
      </c>
      <c r="O151" t="s">
        <v>1025</v>
      </c>
      <c r="P151" t="s">
        <v>1026</v>
      </c>
      <c r="Q151" s="2" t="s">
        <v>796</v>
      </c>
      <c r="R151">
        <v>126</v>
      </c>
    </row>
    <row r="152" spans="2:18" x14ac:dyDescent="0.25">
      <c r="B152" t="str">
        <f t="shared" si="6"/>
        <v>N</v>
      </c>
      <c r="C152" t="s">
        <v>1027</v>
      </c>
      <c r="D152" t="str">
        <f t="shared" si="5"/>
        <v/>
      </c>
      <c r="E152" t="s">
        <v>1021</v>
      </c>
      <c r="F152" s="2" t="s">
        <v>772</v>
      </c>
      <c r="G152" t="s">
        <v>773</v>
      </c>
      <c r="H152" s="2" t="s">
        <v>774</v>
      </c>
      <c r="I152" s="4" t="s">
        <v>784</v>
      </c>
      <c r="J152" s="2" t="s">
        <v>966</v>
      </c>
      <c r="K152" s="2" t="s">
        <v>834</v>
      </c>
      <c r="L152" s="2" t="s">
        <v>798</v>
      </c>
      <c r="M152" s="2" t="s">
        <v>779</v>
      </c>
      <c r="N152" s="1">
        <v>98430319</v>
      </c>
      <c r="O152" s="2" t="s">
        <v>1028</v>
      </c>
      <c r="P152" t="s">
        <v>781</v>
      </c>
      <c r="Q152" s="2" t="s">
        <v>801</v>
      </c>
    </row>
    <row r="153" spans="2:18" x14ac:dyDescent="0.25">
      <c r="B153" t="str">
        <f t="shared" si="6"/>
        <v>N</v>
      </c>
      <c r="C153" t="s">
        <v>1029</v>
      </c>
      <c r="D153" t="str">
        <f t="shared" si="5"/>
        <v/>
      </c>
      <c r="E153" t="s">
        <v>1021</v>
      </c>
      <c r="F153" s="2" t="s">
        <v>772</v>
      </c>
      <c r="G153" t="s">
        <v>773</v>
      </c>
      <c r="H153" s="2" t="s">
        <v>774</v>
      </c>
      <c r="I153" s="4" t="s">
        <v>784</v>
      </c>
      <c r="J153" s="2" t="s">
        <v>966</v>
      </c>
      <c r="K153" s="2" t="s">
        <v>834</v>
      </c>
      <c r="L153" s="2" t="s">
        <v>805</v>
      </c>
      <c r="M153" s="2" t="s">
        <v>779</v>
      </c>
      <c r="N153" s="1">
        <v>98430319</v>
      </c>
      <c r="O153" s="2" t="s">
        <v>1028</v>
      </c>
      <c r="P153" t="s">
        <v>781</v>
      </c>
      <c r="Q153" s="2" t="s">
        <v>801</v>
      </c>
    </row>
    <row r="154" spans="2:18" x14ac:dyDescent="0.25">
      <c r="B154" t="str">
        <f t="shared" si="6"/>
        <v>N</v>
      </c>
      <c r="C154" t="s">
        <v>1030</v>
      </c>
      <c r="D154" t="str">
        <f t="shared" si="5"/>
        <v/>
      </c>
      <c r="E154" t="s">
        <v>1021</v>
      </c>
      <c r="F154" s="2" t="s">
        <v>772</v>
      </c>
      <c r="G154" t="s">
        <v>773</v>
      </c>
      <c r="H154" s="2" t="s">
        <v>774</v>
      </c>
      <c r="I154" s="4" t="s">
        <v>784</v>
      </c>
      <c r="J154" s="2" t="s">
        <v>966</v>
      </c>
      <c r="K154" s="2" t="s">
        <v>834</v>
      </c>
      <c r="L154" s="2" t="s">
        <v>808</v>
      </c>
      <c r="M154" s="2" t="s">
        <v>779</v>
      </c>
      <c r="N154" s="1">
        <v>98430319</v>
      </c>
      <c r="O154" s="2" t="s">
        <v>1028</v>
      </c>
      <c r="P154" t="s">
        <v>781</v>
      </c>
      <c r="Q154" s="2" t="s">
        <v>801</v>
      </c>
    </row>
    <row r="155" spans="2:18" x14ac:dyDescent="0.25">
      <c r="B155" t="str">
        <f t="shared" si="6"/>
        <v>N</v>
      </c>
      <c r="C155" t="s">
        <v>1031</v>
      </c>
      <c r="D155" t="str">
        <f t="shared" si="5"/>
        <v/>
      </c>
      <c r="E155" t="s">
        <v>1021</v>
      </c>
      <c r="F155" s="2" t="s">
        <v>772</v>
      </c>
      <c r="G155" t="s">
        <v>773</v>
      </c>
      <c r="H155" s="2" t="s">
        <v>774</v>
      </c>
      <c r="I155" s="4" t="s">
        <v>784</v>
      </c>
      <c r="J155" s="2" t="s">
        <v>966</v>
      </c>
      <c r="K155" s="2" t="s">
        <v>834</v>
      </c>
      <c r="L155" s="2" t="s">
        <v>811</v>
      </c>
      <c r="M155" s="2" t="s">
        <v>779</v>
      </c>
      <c r="N155" s="1">
        <v>98430319</v>
      </c>
      <c r="O155" s="2" t="s">
        <v>1028</v>
      </c>
      <c r="P155" t="s">
        <v>781</v>
      </c>
      <c r="Q155" s="2" t="s">
        <v>801</v>
      </c>
    </row>
    <row r="156" spans="2:18" x14ac:dyDescent="0.25">
      <c r="B156" t="str">
        <f t="shared" si="6"/>
        <v>N</v>
      </c>
      <c r="C156" t="s">
        <v>1032</v>
      </c>
      <c r="D156" t="str">
        <f t="shared" si="5"/>
        <v/>
      </c>
      <c r="E156" t="s">
        <v>1021</v>
      </c>
      <c r="F156" s="2" t="s">
        <v>772</v>
      </c>
      <c r="G156" t="s">
        <v>773</v>
      </c>
      <c r="H156" s="2" t="s">
        <v>774</v>
      </c>
      <c r="I156" s="4" t="s">
        <v>775</v>
      </c>
      <c r="J156" s="2" t="s">
        <v>966</v>
      </c>
      <c r="K156" s="2" t="s">
        <v>834</v>
      </c>
      <c r="L156" s="2" t="s">
        <v>814</v>
      </c>
      <c r="M156" s="2" t="s">
        <v>779</v>
      </c>
      <c r="N156" s="1" t="s">
        <v>799</v>
      </c>
      <c r="O156" s="2" t="s">
        <v>800</v>
      </c>
      <c r="P156" t="s">
        <v>781</v>
      </c>
      <c r="Q156" s="2" t="s">
        <v>801</v>
      </c>
    </row>
    <row r="157" spans="2:18" x14ac:dyDescent="0.25">
      <c r="B157" t="str">
        <f t="shared" si="6"/>
        <v>N</v>
      </c>
      <c r="C157" t="s">
        <v>1033</v>
      </c>
      <c r="D157" t="str">
        <f t="shared" si="5"/>
        <v/>
      </c>
      <c r="E157" t="s">
        <v>1021</v>
      </c>
      <c r="F157" s="2" t="s">
        <v>772</v>
      </c>
      <c r="G157" t="s">
        <v>773</v>
      </c>
      <c r="H157" s="2" t="s">
        <v>774</v>
      </c>
      <c r="I157" s="4" t="s">
        <v>928</v>
      </c>
      <c r="J157" s="2" t="s">
        <v>966</v>
      </c>
      <c r="K157" s="2" t="s">
        <v>834</v>
      </c>
      <c r="L157" s="2" t="s">
        <v>814</v>
      </c>
      <c r="M157" s="2" t="s">
        <v>779</v>
      </c>
      <c r="N157" s="1" t="s">
        <v>799</v>
      </c>
      <c r="O157" s="2" t="s">
        <v>800</v>
      </c>
      <c r="P157" t="s">
        <v>781</v>
      </c>
      <c r="Q157" s="2" t="s">
        <v>801</v>
      </c>
    </row>
    <row r="158" spans="2:18" x14ac:dyDescent="0.25">
      <c r="B158" t="str">
        <f t="shared" si="6"/>
        <v>N</v>
      </c>
      <c r="C158" t="s">
        <v>1034</v>
      </c>
      <c r="D158" t="str">
        <f t="shared" si="5"/>
        <v/>
      </c>
      <c r="E158" t="s">
        <v>1035</v>
      </c>
      <c r="F158" s="2" t="s">
        <v>772</v>
      </c>
      <c r="G158" t="s">
        <v>773</v>
      </c>
      <c r="H158" s="2" t="s">
        <v>774</v>
      </c>
      <c r="I158" s="4" t="s">
        <v>775</v>
      </c>
      <c r="J158" s="2" t="s">
        <v>966</v>
      </c>
      <c r="K158" s="2" t="s">
        <v>946</v>
      </c>
      <c r="L158" s="2" t="s">
        <v>778</v>
      </c>
      <c r="M158" s="2" t="s">
        <v>779</v>
      </c>
      <c r="N158" s="2">
        <v>96699253</v>
      </c>
      <c r="O158" t="s">
        <v>1036</v>
      </c>
      <c r="P158" t="s">
        <v>781</v>
      </c>
      <c r="Q158" s="2" t="s">
        <v>782</v>
      </c>
      <c r="R158">
        <v>0</v>
      </c>
    </row>
    <row r="159" spans="2:18" x14ac:dyDescent="0.25">
      <c r="B159" t="str">
        <f t="shared" si="6"/>
        <v>N</v>
      </c>
      <c r="C159" t="s">
        <v>1037</v>
      </c>
      <c r="D159" t="str">
        <f t="shared" si="5"/>
        <v/>
      </c>
      <c r="E159" t="s">
        <v>1035</v>
      </c>
      <c r="F159" s="2" t="s">
        <v>772</v>
      </c>
      <c r="G159" t="s">
        <v>773</v>
      </c>
      <c r="H159" s="2" t="s">
        <v>774</v>
      </c>
      <c r="I159" s="4" t="s">
        <v>784</v>
      </c>
      <c r="J159" s="2" t="s">
        <v>966</v>
      </c>
      <c r="K159" s="2" t="s">
        <v>946</v>
      </c>
      <c r="L159" s="2" t="s">
        <v>778</v>
      </c>
      <c r="M159" s="2" t="s">
        <v>779</v>
      </c>
      <c r="N159" s="2">
        <v>96865693</v>
      </c>
      <c r="P159" t="s">
        <v>781</v>
      </c>
      <c r="Q159" s="2" t="s">
        <v>782</v>
      </c>
      <c r="R159">
        <v>0</v>
      </c>
    </row>
    <row r="160" spans="2:18" x14ac:dyDescent="0.25">
      <c r="B160" t="str">
        <f t="shared" si="6"/>
        <v>N</v>
      </c>
      <c r="C160" t="s">
        <v>1038</v>
      </c>
      <c r="D160" t="str">
        <f t="shared" si="5"/>
        <v/>
      </c>
      <c r="E160" t="s">
        <v>1035</v>
      </c>
      <c r="F160" s="2" t="s">
        <v>787</v>
      </c>
      <c r="G160" t="s">
        <v>788</v>
      </c>
      <c r="H160" s="2" t="s">
        <v>789</v>
      </c>
      <c r="I160" t="s">
        <v>784</v>
      </c>
      <c r="J160" s="2" t="s">
        <v>972</v>
      </c>
      <c r="K160" s="2" t="s">
        <v>946</v>
      </c>
      <c r="L160" s="2" t="s">
        <v>778</v>
      </c>
      <c r="M160" s="2" t="s">
        <v>950</v>
      </c>
      <c r="N160">
        <v>96699254</v>
      </c>
      <c r="O160" t="s">
        <v>1039</v>
      </c>
      <c r="P160" t="s">
        <v>1040</v>
      </c>
      <c r="Q160" s="2" t="s">
        <v>796</v>
      </c>
      <c r="R160">
        <v>126</v>
      </c>
    </row>
    <row r="161" spans="2:18" x14ac:dyDescent="0.25">
      <c r="B161" t="str">
        <f t="shared" si="6"/>
        <v>N</v>
      </c>
      <c r="C161" t="s">
        <v>1041</v>
      </c>
      <c r="D161" t="str">
        <f t="shared" si="5"/>
        <v/>
      </c>
      <c r="E161" t="s">
        <v>1035</v>
      </c>
      <c r="F161" s="2" t="s">
        <v>772</v>
      </c>
      <c r="G161" t="s">
        <v>773</v>
      </c>
      <c r="H161" s="2" t="s">
        <v>774</v>
      </c>
      <c r="I161" s="4" t="s">
        <v>784</v>
      </c>
      <c r="J161" s="2" t="s">
        <v>966</v>
      </c>
      <c r="K161" s="2" t="s">
        <v>946</v>
      </c>
      <c r="L161" s="2" t="s">
        <v>798</v>
      </c>
      <c r="M161" s="2" t="s">
        <v>779</v>
      </c>
      <c r="N161" s="1">
        <v>98430287</v>
      </c>
      <c r="O161" s="2" t="s">
        <v>800</v>
      </c>
      <c r="P161" t="s">
        <v>781</v>
      </c>
      <c r="Q161" s="2" t="s">
        <v>801</v>
      </c>
    </row>
    <row r="162" spans="2:18" x14ac:dyDescent="0.25">
      <c r="B162" t="str">
        <f t="shared" si="6"/>
        <v>N</v>
      </c>
      <c r="C162" t="s">
        <v>1042</v>
      </c>
      <c r="D162" t="str">
        <f t="shared" si="5"/>
        <v/>
      </c>
      <c r="E162" t="s">
        <v>1035</v>
      </c>
      <c r="F162" s="2" t="s">
        <v>772</v>
      </c>
      <c r="G162" t="s">
        <v>773</v>
      </c>
      <c r="H162" s="2" t="s">
        <v>774</v>
      </c>
      <c r="I162" s="4" t="s">
        <v>784</v>
      </c>
      <c r="J162" s="2" t="s">
        <v>966</v>
      </c>
      <c r="K162" s="2" t="s">
        <v>946</v>
      </c>
      <c r="L162" s="2" t="s">
        <v>805</v>
      </c>
      <c r="M162" s="2" t="s">
        <v>779</v>
      </c>
      <c r="N162" s="1">
        <v>98430287</v>
      </c>
      <c r="O162" s="2" t="s">
        <v>800</v>
      </c>
      <c r="P162" t="s">
        <v>781</v>
      </c>
      <c r="Q162" s="2" t="s">
        <v>801</v>
      </c>
    </row>
    <row r="163" spans="2:18" x14ac:dyDescent="0.25">
      <c r="B163" t="str">
        <f t="shared" si="6"/>
        <v>N</v>
      </c>
      <c r="C163" t="s">
        <v>1043</v>
      </c>
      <c r="D163" t="str">
        <f t="shared" si="5"/>
        <v/>
      </c>
      <c r="E163" t="s">
        <v>1035</v>
      </c>
      <c r="F163" s="2" t="s">
        <v>772</v>
      </c>
      <c r="G163" t="s">
        <v>773</v>
      </c>
      <c r="H163" s="2" t="s">
        <v>774</v>
      </c>
      <c r="I163" s="4" t="s">
        <v>784</v>
      </c>
      <c r="J163" s="2" t="s">
        <v>966</v>
      </c>
      <c r="K163" s="2" t="s">
        <v>946</v>
      </c>
      <c r="L163" s="2" t="s">
        <v>808</v>
      </c>
      <c r="M163" s="2" t="s">
        <v>779</v>
      </c>
      <c r="N163" s="1">
        <v>98430287</v>
      </c>
      <c r="O163" s="2" t="s">
        <v>800</v>
      </c>
      <c r="P163" t="s">
        <v>781</v>
      </c>
      <c r="Q163" s="2" t="s">
        <v>801</v>
      </c>
    </row>
    <row r="164" spans="2:18" x14ac:dyDescent="0.25">
      <c r="B164" t="str">
        <f t="shared" si="6"/>
        <v>N</v>
      </c>
      <c r="C164" t="s">
        <v>1044</v>
      </c>
      <c r="D164" t="str">
        <f t="shared" si="5"/>
        <v/>
      </c>
      <c r="E164" t="s">
        <v>1035</v>
      </c>
      <c r="F164" s="2" t="s">
        <v>772</v>
      </c>
      <c r="G164" t="s">
        <v>773</v>
      </c>
      <c r="H164" s="2" t="s">
        <v>774</v>
      </c>
      <c r="I164" s="4" t="s">
        <v>784</v>
      </c>
      <c r="J164" s="2" t="s">
        <v>966</v>
      </c>
      <c r="K164" s="2" t="s">
        <v>946</v>
      </c>
      <c r="L164" s="2" t="s">
        <v>811</v>
      </c>
      <c r="M164" s="2" t="s">
        <v>779</v>
      </c>
      <c r="N164" s="1">
        <v>98430287</v>
      </c>
      <c r="O164" s="2" t="s">
        <v>800</v>
      </c>
      <c r="P164" t="s">
        <v>781</v>
      </c>
      <c r="Q164" s="2" t="s">
        <v>801</v>
      </c>
    </row>
    <row r="165" spans="2:18" x14ac:dyDescent="0.25">
      <c r="B165" t="str">
        <f t="shared" si="6"/>
        <v>N</v>
      </c>
      <c r="C165" t="s">
        <v>1045</v>
      </c>
      <c r="D165" t="str">
        <f t="shared" si="5"/>
        <v/>
      </c>
      <c r="E165" t="s">
        <v>1035</v>
      </c>
      <c r="F165" s="2" t="s">
        <v>772</v>
      </c>
      <c r="G165" t="s">
        <v>773</v>
      </c>
      <c r="H165" s="2" t="s">
        <v>774</v>
      </c>
      <c r="I165" s="4" t="s">
        <v>775</v>
      </c>
      <c r="J165" s="2" t="s">
        <v>966</v>
      </c>
      <c r="K165" s="2" t="s">
        <v>946</v>
      </c>
      <c r="L165" s="2" t="s">
        <v>814</v>
      </c>
      <c r="M165" s="2" t="s">
        <v>779</v>
      </c>
      <c r="N165" s="1" t="s">
        <v>799</v>
      </c>
      <c r="O165" s="2" t="s">
        <v>800</v>
      </c>
      <c r="P165" t="s">
        <v>781</v>
      </c>
      <c r="Q165" s="2" t="s">
        <v>801</v>
      </c>
    </row>
    <row r="166" spans="2:18" x14ac:dyDescent="0.25">
      <c r="B166" t="str">
        <f t="shared" si="6"/>
        <v>N</v>
      </c>
      <c r="C166" t="s">
        <v>1046</v>
      </c>
      <c r="D166" t="str">
        <f t="shared" si="5"/>
        <v/>
      </c>
      <c r="E166" t="s">
        <v>1035</v>
      </c>
      <c r="F166" s="2" t="s">
        <v>772</v>
      </c>
      <c r="G166" t="s">
        <v>773</v>
      </c>
      <c r="H166" s="2" t="s">
        <v>774</v>
      </c>
      <c r="I166" s="4" t="s">
        <v>928</v>
      </c>
      <c r="J166" s="2" t="s">
        <v>966</v>
      </c>
      <c r="K166" s="2" t="s">
        <v>946</v>
      </c>
      <c r="L166" s="2" t="s">
        <v>814</v>
      </c>
      <c r="M166" s="2" t="s">
        <v>779</v>
      </c>
      <c r="N166" s="1" t="s">
        <v>799</v>
      </c>
      <c r="O166" s="2" t="s">
        <v>800</v>
      </c>
      <c r="P166" t="s">
        <v>781</v>
      </c>
      <c r="Q166" s="2" t="s">
        <v>801</v>
      </c>
    </row>
    <row r="167" spans="2:18" x14ac:dyDescent="0.25">
      <c r="B167" t="str">
        <f t="shared" si="6"/>
        <v>N</v>
      </c>
      <c r="C167" t="s">
        <v>1047</v>
      </c>
      <c r="D167" t="str">
        <f t="shared" si="5"/>
        <v/>
      </c>
      <c r="E167" t="s">
        <v>1048</v>
      </c>
      <c r="F167" s="2" t="s">
        <v>772</v>
      </c>
      <c r="G167" t="s">
        <v>773</v>
      </c>
      <c r="H167" s="2" t="s">
        <v>774</v>
      </c>
      <c r="I167" t="s">
        <v>784</v>
      </c>
      <c r="J167" s="2" t="s">
        <v>966</v>
      </c>
      <c r="K167" s="2" t="s">
        <v>1049</v>
      </c>
      <c r="L167" s="2" t="s">
        <v>778</v>
      </c>
      <c r="M167" s="2" t="s">
        <v>779</v>
      </c>
      <c r="N167">
        <v>96699255</v>
      </c>
      <c r="O167" t="s">
        <v>1050</v>
      </c>
      <c r="P167" t="s">
        <v>781</v>
      </c>
      <c r="Q167" s="2" t="s">
        <v>782</v>
      </c>
      <c r="R167">
        <v>0</v>
      </c>
    </row>
    <row r="168" spans="2:18" x14ac:dyDescent="0.25">
      <c r="B168" t="str">
        <f t="shared" si="6"/>
        <v>N</v>
      </c>
      <c r="C168" t="s">
        <v>1051</v>
      </c>
      <c r="D168" t="str">
        <f t="shared" si="5"/>
        <v/>
      </c>
      <c r="E168" t="s">
        <v>1048</v>
      </c>
      <c r="F168" s="2" t="s">
        <v>787</v>
      </c>
      <c r="G168" t="s">
        <v>788</v>
      </c>
      <c r="H168" s="2" t="s">
        <v>789</v>
      </c>
      <c r="I168" t="s">
        <v>784</v>
      </c>
      <c r="J168" s="2" t="s">
        <v>972</v>
      </c>
      <c r="K168" s="2" t="s">
        <v>1049</v>
      </c>
      <c r="L168" s="2" t="s">
        <v>778</v>
      </c>
      <c r="M168" s="2" t="s">
        <v>950</v>
      </c>
      <c r="N168" s="2">
        <v>96699256</v>
      </c>
      <c r="O168" t="s">
        <v>1052</v>
      </c>
      <c r="P168" t="s">
        <v>1053</v>
      </c>
      <c r="Q168" s="2" t="s">
        <v>796</v>
      </c>
      <c r="R168">
        <v>126</v>
      </c>
    </row>
    <row r="169" spans="2:18" x14ac:dyDescent="0.25">
      <c r="B169" t="str">
        <f t="shared" si="6"/>
        <v>N</v>
      </c>
      <c r="C169" t="s">
        <v>1054</v>
      </c>
      <c r="D169" t="str">
        <f t="shared" si="5"/>
        <v/>
      </c>
      <c r="E169" t="s">
        <v>1048</v>
      </c>
      <c r="F169" s="2" t="s">
        <v>772</v>
      </c>
      <c r="G169" t="s">
        <v>773</v>
      </c>
      <c r="H169" s="2" t="s">
        <v>774</v>
      </c>
      <c r="I169" t="s">
        <v>784</v>
      </c>
      <c r="J169" s="2" t="s">
        <v>966</v>
      </c>
      <c r="K169" s="2" t="s">
        <v>1049</v>
      </c>
      <c r="L169" s="2" t="s">
        <v>798</v>
      </c>
      <c r="M169" s="2" t="s">
        <v>779</v>
      </c>
      <c r="N169" s="1">
        <v>98449394</v>
      </c>
      <c r="O169" s="2" t="s">
        <v>800</v>
      </c>
      <c r="P169" t="s">
        <v>781</v>
      </c>
      <c r="Q169" s="2" t="s">
        <v>801</v>
      </c>
    </row>
    <row r="170" spans="2:18" x14ac:dyDescent="0.25">
      <c r="B170" t="str">
        <f t="shared" si="6"/>
        <v>N</v>
      </c>
      <c r="C170" t="s">
        <v>1055</v>
      </c>
      <c r="D170" t="str">
        <f t="shared" si="5"/>
        <v/>
      </c>
      <c r="E170" t="s">
        <v>1048</v>
      </c>
      <c r="F170" s="2" t="s">
        <v>772</v>
      </c>
      <c r="G170" t="s">
        <v>773</v>
      </c>
      <c r="H170" s="2" t="s">
        <v>774</v>
      </c>
      <c r="I170" t="s">
        <v>784</v>
      </c>
      <c r="J170" s="2" t="s">
        <v>966</v>
      </c>
      <c r="K170" s="2" t="s">
        <v>1049</v>
      </c>
      <c r="L170" s="2" t="s">
        <v>805</v>
      </c>
      <c r="M170" s="2" t="s">
        <v>779</v>
      </c>
      <c r="N170" s="1">
        <v>98449394</v>
      </c>
      <c r="O170" s="2" t="s">
        <v>800</v>
      </c>
      <c r="P170" t="s">
        <v>781</v>
      </c>
      <c r="Q170" s="2" t="s">
        <v>801</v>
      </c>
    </row>
    <row r="171" spans="2:18" x14ac:dyDescent="0.25">
      <c r="B171" t="str">
        <f t="shared" si="6"/>
        <v>N</v>
      </c>
      <c r="C171" t="s">
        <v>1056</v>
      </c>
      <c r="D171" t="str">
        <f t="shared" si="5"/>
        <v/>
      </c>
      <c r="E171" t="s">
        <v>1048</v>
      </c>
      <c r="F171" s="2" t="s">
        <v>772</v>
      </c>
      <c r="G171" t="s">
        <v>773</v>
      </c>
      <c r="H171" s="2" t="s">
        <v>774</v>
      </c>
      <c r="I171" t="s">
        <v>784</v>
      </c>
      <c r="J171" s="2" t="s">
        <v>966</v>
      </c>
      <c r="K171" s="2" t="s">
        <v>1049</v>
      </c>
      <c r="L171" s="2" t="s">
        <v>808</v>
      </c>
      <c r="M171" s="2" t="s">
        <v>779</v>
      </c>
      <c r="N171" s="1">
        <v>98449394</v>
      </c>
      <c r="O171" s="2" t="s">
        <v>800</v>
      </c>
      <c r="P171" t="s">
        <v>781</v>
      </c>
      <c r="Q171" s="2" t="s">
        <v>801</v>
      </c>
    </row>
    <row r="172" spans="2:18" x14ac:dyDescent="0.25">
      <c r="B172" t="str">
        <f t="shared" si="6"/>
        <v>N</v>
      </c>
      <c r="C172" t="s">
        <v>1057</v>
      </c>
      <c r="D172" t="str">
        <f t="shared" si="5"/>
        <v/>
      </c>
      <c r="E172" t="s">
        <v>1048</v>
      </c>
      <c r="F172" s="2" t="s">
        <v>772</v>
      </c>
      <c r="G172" t="s">
        <v>773</v>
      </c>
      <c r="H172" s="2" t="s">
        <v>774</v>
      </c>
      <c r="I172" t="s">
        <v>784</v>
      </c>
      <c r="J172" s="2" t="s">
        <v>966</v>
      </c>
      <c r="K172" s="2" t="s">
        <v>1049</v>
      </c>
      <c r="L172" s="2" t="s">
        <v>811</v>
      </c>
      <c r="M172" s="2" t="s">
        <v>779</v>
      </c>
      <c r="N172" s="1">
        <v>98449394</v>
      </c>
      <c r="O172" s="2" t="s">
        <v>800</v>
      </c>
      <c r="P172" t="s">
        <v>781</v>
      </c>
      <c r="Q172" s="2" t="s">
        <v>801</v>
      </c>
    </row>
    <row r="173" spans="2:18" x14ac:dyDescent="0.25">
      <c r="B173" t="str">
        <f t="shared" si="6"/>
        <v>N</v>
      </c>
      <c r="C173" t="s">
        <v>1058</v>
      </c>
      <c r="D173" t="str">
        <f t="shared" si="5"/>
        <v/>
      </c>
      <c r="E173" t="s">
        <v>1048</v>
      </c>
      <c r="F173" s="2" t="s">
        <v>772</v>
      </c>
      <c r="G173" t="s">
        <v>773</v>
      </c>
      <c r="H173" s="2" t="s">
        <v>774</v>
      </c>
      <c r="I173" t="s">
        <v>775</v>
      </c>
      <c r="J173" s="2" t="s">
        <v>966</v>
      </c>
      <c r="K173" s="2" t="s">
        <v>1049</v>
      </c>
      <c r="L173" s="2" t="s">
        <v>814</v>
      </c>
      <c r="M173" s="2" t="s">
        <v>779</v>
      </c>
      <c r="N173" s="14" t="s">
        <v>799</v>
      </c>
      <c r="O173" s="2" t="s">
        <v>800</v>
      </c>
      <c r="P173" t="s">
        <v>781</v>
      </c>
      <c r="Q173" s="2" t="s">
        <v>801</v>
      </c>
    </row>
    <row r="174" spans="2:18" x14ac:dyDescent="0.25">
      <c r="B174" t="str">
        <f t="shared" si="6"/>
        <v>N</v>
      </c>
      <c r="C174" s="4" t="s">
        <v>1059</v>
      </c>
      <c r="D174" t="str">
        <f t="shared" si="5"/>
        <v/>
      </c>
      <c r="E174" t="s">
        <v>1048</v>
      </c>
      <c r="F174" s="2" t="s">
        <v>787</v>
      </c>
      <c r="G174" t="s">
        <v>788</v>
      </c>
      <c r="H174" s="2" t="s">
        <v>789</v>
      </c>
      <c r="I174" t="s">
        <v>784</v>
      </c>
      <c r="J174" s="2" t="s">
        <v>972</v>
      </c>
      <c r="K174" s="2" t="s">
        <v>1049</v>
      </c>
      <c r="L174" s="2" t="s">
        <v>808</v>
      </c>
      <c r="M174" s="2" t="s">
        <v>950</v>
      </c>
      <c r="N174" s="1" t="s">
        <v>799</v>
      </c>
      <c r="O174" s="2" t="s">
        <v>800</v>
      </c>
      <c r="P174" t="s">
        <v>1053</v>
      </c>
      <c r="Q174" s="2" t="s">
        <v>796</v>
      </c>
    </row>
    <row r="175" spans="2:18" x14ac:dyDescent="0.25">
      <c r="B175" t="str">
        <f t="shared" si="6"/>
        <v>N</v>
      </c>
      <c r="C175" t="s">
        <v>1060</v>
      </c>
      <c r="D175" t="str">
        <f t="shared" si="5"/>
        <v/>
      </c>
      <c r="E175" t="s">
        <v>1061</v>
      </c>
      <c r="F175" s="2" t="s">
        <v>772</v>
      </c>
      <c r="G175" t="s">
        <v>773</v>
      </c>
      <c r="H175" s="2" t="s">
        <v>774</v>
      </c>
      <c r="I175" t="s">
        <v>784</v>
      </c>
      <c r="J175" s="2" t="s">
        <v>966</v>
      </c>
      <c r="K175" s="2" t="s">
        <v>1049</v>
      </c>
      <c r="L175" s="2" t="s">
        <v>778</v>
      </c>
      <c r="M175" s="2" t="s">
        <v>779</v>
      </c>
      <c r="N175">
        <v>96699257</v>
      </c>
      <c r="O175" t="s">
        <v>1062</v>
      </c>
      <c r="P175" t="s">
        <v>781</v>
      </c>
      <c r="Q175" s="2" t="s">
        <v>782</v>
      </c>
      <c r="R175">
        <v>0</v>
      </c>
    </row>
    <row r="176" spans="2:18" x14ac:dyDescent="0.25">
      <c r="B176" t="str">
        <f t="shared" si="6"/>
        <v>N</v>
      </c>
      <c r="C176" t="s">
        <v>1063</v>
      </c>
      <c r="D176" t="str">
        <f t="shared" si="5"/>
        <v/>
      </c>
      <c r="E176" t="s">
        <v>1061</v>
      </c>
      <c r="F176" s="2" t="s">
        <v>787</v>
      </c>
      <c r="G176" t="s">
        <v>788</v>
      </c>
      <c r="H176" s="2" t="s">
        <v>789</v>
      </c>
      <c r="I176" t="s">
        <v>784</v>
      </c>
      <c r="J176" s="2" t="s">
        <v>972</v>
      </c>
      <c r="K176" s="2" t="s">
        <v>1049</v>
      </c>
      <c r="L176" s="2" t="s">
        <v>778</v>
      </c>
      <c r="M176" s="2" t="s">
        <v>950</v>
      </c>
      <c r="N176">
        <v>96699258</v>
      </c>
      <c r="O176" t="s">
        <v>1064</v>
      </c>
      <c r="P176" t="s">
        <v>1065</v>
      </c>
      <c r="Q176" s="2" t="s">
        <v>796</v>
      </c>
      <c r="R176">
        <v>126</v>
      </c>
    </row>
    <row r="177" spans="2:18" x14ac:dyDescent="0.25">
      <c r="B177" t="str">
        <f t="shared" si="6"/>
        <v>N</v>
      </c>
      <c r="C177" t="s">
        <v>1066</v>
      </c>
      <c r="D177" t="str">
        <f t="shared" si="5"/>
        <v/>
      </c>
      <c r="E177" t="s">
        <v>1061</v>
      </c>
      <c r="F177" s="2" t="s">
        <v>772</v>
      </c>
      <c r="G177" t="s">
        <v>773</v>
      </c>
      <c r="H177" s="2" t="s">
        <v>774</v>
      </c>
      <c r="I177" t="s">
        <v>775</v>
      </c>
      <c r="J177" s="2" t="s">
        <v>966</v>
      </c>
      <c r="K177" s="2" t="s">
        <v>1049</v>
      </c>
      <c r="L177" s="2" t="s">
        <v>798</v>
      </c>
      <c r="M177" s="2" t="s">
        <v>779</v>
      </c>
      <c r="N177" s="1" t="s">
        <v>799</v>
      </c>
      <c r="O177" s="2" t="s">
        <v>800</v>
      </c>
      <c r="P177" t="s">
        <v>781</v>
      </c>
      <c r="Q177" s="2" t="s">
        <v>801</v>
      </c>
    </row>
    <row r="178" spans="2:18" x14ac:dyDescent="0.25">
      <c r="B178" t="str">
        <f t="shared" si="6"/>
        <v>N</v>
      </c>
      <c r="C178" t="s">
        <v>1067</v>
      </c>
      <c r="D178" t="str">
        <f t="shared" si="5"/>
        <v/>
      </c>
      <c r="E178" t="s">
        <v>1061</v>
      </c>
      <c r="F178" s="2" t="s">
        <v>772</v>
      </c>
      <c r="G178" t="s">
        <v>773</v>
      </c>
      <c r="H178" s="2" t="s">
        <v>774</v>
      </c>
      <c r="I178" t="s">
        <v>775</v>
      </c>
      <c r="J178" s="2" t="s">
        <v>966</v>
      </c>
      <c r="K178" s="2" t="s">
        <v>1049</v>
      </c>
      <c r="L178" s="2" t="s">
        <v>805</v>
      </c>
      <c r="M178" s="2" t="s">
        <v>779</v>
      </c>
      <c r="N178" s="1" t="s">
        <v>799</v>
      </c>
      <c r="O178" s="2" t="s">
        <v>800</v>
      </c>
      <c r="P178" t="s">
        <v>781</v>
      </c>
      <c r="Q178" s="2" t="s">
        <v>801</v>
      </c>
    </row>
    <row r="179" spans="2:18" x14ac:dyDescent="0.25">
      <c r="B179" t="str">
        <f t="shared" si="6"/>
        <v>N</v>
      </c>
      <c r="C179" t="s">
        <v>1068</v>
      </c>
      <c r="D179" t="str">
        <f t="shared" si="5"/>
        <v/>
      </c>
      <c r="E179" t="s">
        <v>1061</v>
      </c>
      <c r="F179" s="2" t="s">
        <v>772</v>
      </c>
      <c r="G179" t="s">
        <v>773</v>
      </c>
      <c r="H179" s="2" t="s">
        <v>774</v>
      </c>
      <c r="I179" t="s">
        <v>775</v>
      </c>
      <c r="J179" s="2" t="s">
        <v>966</v>
      </c>
      <c r="K179" s="2" t="s">
        <v>1049</v>
      </c>
      <c r="L179" s="2" t="s">
        <v>808</v>
      </c>
      <c r="M179" s="2" t="s">
        <v>779</v>
      </c>
      <c r="N179" s="1" t="s">
        <v>799</v>
      </c>
      <c r="O179" s="2" t="s">
        <v>800</v>
      </c>
      <c r="P179" t="s">
        <v>781</v>
      </c>
      <c r="Q179" s="2" t="s">
        <v>801</v>
      </c>
    </row>
    <row r="180" spans="2:18" x14ac:dyDescent="0.25">
      <c r="B180" t="str">
        <f t="shared" si="6"/>
        <v>N</v>
      </c>
      <c r="C180" t="s">
        <v>1069</v>
      </c>
      <c r="D180" t="str">
        <f t="shared" si="5"/>
        <v/>
      </c>
      <c r="E180" t="s">
        <v>1061</v>
      </c>
      <c r="F180" s="2" t="s">
        <v>772</v>
      </c>
      <c r="G180" t="s">
        <v>773</v>
      </c>
      <c r="H180" s="2" t="s">
        <v>774</v>
      </c>
      <c r="I180" t="s">
        <v>775</v>
      </c>
      <c r="J180" s="2" t="s">
        <v>966</v>
      </c>
      <c r="K180" s="2" t="s">
        <v>1049</v>
      </c>
      <c r="L180" s="2" t="s">
        <v>811</v>
      </c>
      <c r="M180" s="2" t="s">
        <v>779</v>
      </c>
      <c r="N180" s="1" t="s">
        <v>799</v>
      </c>
      <c r="O180" s="2" t="s">
        <v>800</v>
      </c>
      <c r="P180" t="s">
        <v>781</v>
      </c>
      <c r="Q180" s="2" t="s">
        <v>801</v>
      </c>
    </row>
    <row r="181" spans="2:18" x14ac:dyDescent="0.25">
      <c r="B181" t="str">
        <f t="shared" si="6"/>
        <v>N</v>
      </c>
      <c r="C181" t="s">
        <v>1070</v>
      </c>
      <c r="D181" t="str">
        <f t="shared" si="5"/>
        <v/>
      </c>
      <c r="E181" t="s">
        <v>1061</v>
      </c>
      <c r="F181" s="2" t="s">
        <v>772</v>
      </c>
      <c r="G181" t="s">
        <v>773</v>
      </c>
      <c r="H181" s="2" t="s">
        <v>774</v>
      </c>
      <c r="I181" t="s">
        <v>775</v>
      </c>
      <c r="J181" s="2" t="s">
        <v>966</v>
      </c>
      <c r="K181" s="2" t="s">
        <v>1049</v>
      </c>
      <c r="L181" s="2" t="s">
        <v>814</v>
      </c>
      <c r="M181" s="2" t="s">
        <v>779</v>
      </c>
      <c r="N181" s="1" t="s">
        <v>799</v>
      </c>
      <c r="O181" s="2" t="s">
        <v>800</v>
      </c>
      <c r="P181" t="s">
        <v>781</v>
      </c>
      <c r="Q181" s="2" t="s">
        <v>801</v>
      </c>
    </row>
    <row r="182" spans="2:18" x14ac:dyDescent="0.25">
      <c r="B182" t="str">
        <f t="shared" si="6"/>
        <v>N</v>
      </c>
      <c r="C182" t="s">
        <v>1071</v>
      </c>
      <c r="D182" t="str">
        <f t="shared" si="5"/>
        <v/>
      </c>
      <c r="E182" t="s">
        <v>1072</v>
      </c>
      <c r="F182" s="2" t="s">
        <v>772</v>
      </c>
      <c r="G182" t="s">
        <v>773</v>
      </c>
      <c r="H182" s="2" t="s">
        <v>774</v>
      </c>
      <c r="I182" s="4" t="s">
        <v>775</v>
      </c>
      <c r="J182" s="2" t="s">
        <v>966</v>
      </c>
      <c r="K182" s="2" t="s">
        <v>834</v>
      </c>
      <c r="L182" s="2" t="s">
        <v>778</v>
      </c>
      <c r="M182" s="2" t="s">
        <v>779</v>
      </c>
      <c r="N182">
        <v>96699259</v>
      </c>
      <c r="O182" t="s">
        <v>1073</v>
      </c>
      <c r="P182" t="s">
        <v>781</v>
      </c>
      <c r="Q182" s="2" t="s">
        <v>782</v>
      </c>
      <c r="R182">
        <v>0</v>
      </c>
    </row>
    <row r="183" spans="2:18" x14ac:dyDescent="0.25">
      <c r="B183" t="str">
        <f t="shared" si="6"/>
        <v>N</v>
      </c>
      <c r="C183" t="s">
        <v>1074</v>
      </c>
      <c r="D183" t="str">
        <f t="shared" si="5"/>
        <v/>
      </c>
      <c r="E183" t="s">
        <v>1072</v>
      </c>
      <c r="F183" s="2" t="s">
        <v>772</v>
      </c>
      <c r="G183" t="s">
        <v>773</v>
      </c>
      <c r="H183" s="2" t="s">
        <v>774</v>
      </c>
      <c r="I183" s="4" t="s">
        <v>784</v>
      </c>
      <c r="J183" s="2" t="s">
        <v>966</v>
      </c>
      <c r="K183" s="2" t="s">
        <v>834</v>
      </c>
      <c r="L183" s="2" t="s">
        <v>778</v>
      </c>
      <c r="M183" s="2" t="s">
        <v>779</v>
      </c>
      <c r="N183" s="2">
        <v>96778103</v>
      </c>
      <c r="P183" t="s">
        <v>781</v>
      </c>
      <c r="Q183" s="2" t="s">
        <v>782</v>
      </c>
      <c r="R183">
        <v>0</v>
      </c>
    </row>
    <row r="184" spans="2:18" x14ac:dyDescent="0.25">
      <c r="B184" t="str">
        <f t="shared" si="6"/>
        <v>N</v>
      </c>
      <c r="C184" t="s">
        <v>1075</v>
      </c>
      <c r="D184" t="str">
        <f t="shared" si="5"/>
        <v/>
      </c>
      <c r="E184" t="s">
        <v>1072</v>
      </c>
      <c r="F184" s="2" t="s">
        <v>787</v>
      </c>
      <c r="G184" t="s">
        <v>788</v>
      </c>
      <c r="H184" s="2" t="s">
        <v>789</v>
      </c>
      <c r="I184" t="s">
        <v>784</v>
      </c>
      <c r="J184" s="2" t="s">
        <v>972</v>
      </c>
      <c r="K184" s="2" t="s">
        <v>834</v>
      </c>
      <c r="L184" s="2" t="s">
        <v>778</v>
      </c>
      <c r="M184" s="2" t="s">
        <v>950</v>
      </c>
      <c r="N184">
        <v>96699260</v>
      </c>
      <c r="O184" t="s">
        <v>1076</v>
      </c>
      <c r="P184" t="s">
        <v>1077</v>
      </c>
      <c r="Q184" s="2" t="s">
        <v>796</v>
      </c>
      <c r="R184">
        <v>126</v>
      </c>
    </row>
    <row r="185" spans="2:18" x14ac:dyDescent="0.25">
      <c r="B185" t="str">
        <f t="shared" si="6"/>
        <v>N</v>
      </c>
      <c r="C185" t="s">
        <v>1078</v>
      </c>
      <c r="D185" t="str">
        <f t="shared" si="5"/>
        <v/>
      </c>
      <c r="E185" t="s">
        <v>1072</v>
      </c>
      <c r="F185" s="2" t="s">
        <v>772</v>
      </c>
      <c r="G185" t="s">
        <v>773</v>
      </c>
      <c r="H185" s="2" t="s">
        <v>774</v>
      </c>
      <c r="I185" t="s">
        <v>784</v>
      </c>
      <c r="J185" s="2" t="s">
        <v>966</v>
      </c>
      <c r="K185" s="2" t="s">
        <v>834</v>
      </c>
      <c r="L185" s="2" t="s">
        <v>798</v>
      </c>
      <c r="M185" s="2" t="s">
        <v>779</v>
      </c>
      <c r="N185" s="1">
        <v>98449369</v>
      </c>
      <c r="O185" s="2" t="s">
        <v>800</v>
      </c>
      <c r="P185" t="s">
        <v>781</v>
      </c>
      <c r="Q185" s="2" t="s">
        <v>801</v>
      </c>
    </row>
    <row r="186" spans="2:18" x14ac:dyDescent="0.25">
      <c r="B186" t="str">
        <f t="shared" si="6"/>
        <v>N</v>
      </c>
      <c r="C186" t="s">
        <v>1079</v>
      </c>
      <c r="D186" t="str">
        <f t="shared" si="5"/>
        <v/>
      </c>
      <c r="E186" t="s">
        <v>1072</v>
      </c>
      <c r="F186" s="2" t="s">
        <v>772</v>
      </c>
      <c r="G186" t="s">
        <v>773</v>
      </c>
      <c r="H186" s="2" t="s">
        <v>774</v>
      </c>
      <c r="I186" t="s">
        <v>784</v>
      </c>
      <c r="J186" s="2" t="s">
        <v>966</v>
      </c>
      <c r="K186" s="2" t="s">
        <v>834</v>
      </c>
      <c r="L186" s="2" t="s">
        <v>805</v>
      </c>
      <c r="M186" s="2" t="s">
        <v>779</v>
      </c>
      <c r="N186" s="1">
        <v>98449369</v>
      </c>
      <c r="O186" s="2" t="s">
        <v>800</v>
      </c>
      <c r="P186" t="s">
        <v>781</v>
      </c>
      <c r="Q186" s="2" t="s">
        <v>801</v>
      </c>
    </row>
    <row r="187" spans="2:18" x14ac:dyDescent="0.25">
      <c r="B187" t="str">
        <f t="shared" si="6"/>
        <v>N</v>
      </c>
      <c r="C187" t="s">
        <v>1080</v>
      </c>
      <c r="D187" t="str">
        <f t="shared" si="5"/>
        <v/>
      </c>
      <c r="E187" t="s">
        <v>1072</v>
      </c>
      <c r="F187" s="2" t="s">
        <v>772</v>
      </c>
      <c r="G187" t="s">
        <v>773</v>
      </c>
      <c r="H187" s="2" t="s">
        <v>774</v>
      </c>
      <c r="I187" t="s">
        <v>784</v>
      </c>
      <c r="J187" s="2" t="s">
        <v>966</v>
      </c>
      <c r="K187" s="2" t="s">
        <v>834</v>
      </c>
      <c r="L187" s="2" t="s">
        <v>808</v>
      </c>
      <c r="M187" s="2" t="s">
        <v>779</v>
      </c>
      <c r="N187" s="1">
        <v>98449369</v>
      </c>
      <c r="O187" s="2" t="s">
        <v>800</v>
      </c>
      <c r="P187" t="s">
        <v>781</v>
      </c>
      <c r="Q187" s="2" t="s">
        <v>801</v>
      </c>
    </row>
    <row r="188" spans="2:18" x14ac:dyDescent="0.25">
      <c r="B188" t="str">
        <f t="shared" si="6"/>
        <v>N</v>
      </c>
      <c r="C188" t="s">
        <v>1081</v>
      </c>
      <c r="D188" t="str">
        <f t="shared" ref="D188:D251" si="7">IF(B188="Y",C188,"")</f>
        <v/>
      </c>
      <c r="E188" t="s">
        <v>1072</v>
      </c>
      <c r="F188" s="2" t="s">
        <v>772</v>
      </c>
      <c r="G188" t="s">
        <v>773</v>
      </c>
      <c r="H188" s="2" t="s">
        <v>774</v>
      </c>
      <c r="I188" t="s">
        <v>784</v>
      </c>
      <c r="J188" s="2" t="s">
        <v>966</v>
      </c>
      <c r="K188" s="2" t="s">
        <v>834</v>
      </c>
      <c r="L188" s="2" t="s">
        <v>811</v>
      </c>
      <c r="M188" s="2" t="s">
        <v>779</v>
      </c>
      <c r="N188" s="1">
        <v>98449369</v>
      </c>
      <c r="O188" s="2" t="s">
        <v>800</v>
      </c>
      <c r="P188" t="s">
        <v>781</v>
      </c>
      <c r="Q188" s="2" t="s">
        <v>801</v>
      </c>
    </row>
    <row r="189" spans="2:18" x14ac:dyDescent="0.25">
      <c r="B189" t="str">
        <f t="shared" si="6"/>
        <v>N</v>
      </c>
      <c r="C189" t="s">
        <v>1082</v>
      </c>
      <c r="D189" t="str">
        <f t="shared" si="7"/>
        <v/>
      </c>
      <c r="E189" t="s">
        <v>1072</v>
      </c>
      <c r="F189" s="2" t="s">
        <v>772</v>
      </c>
      <c r="G189" t="s">
        <v>773</v>
      </c>
      <c r="H189" s="2" t="s">
        <v>774</v>
      </c>
      <c r="I189" t="s">
        <v>775</v>
      </c>
      <c r="J189" s="2" t="s">
        <v>966</v>
      </c>
      <c r="K189" s="2" t="s">
        <v>834</v>
      </c>
      <c r="L189" s="2" t="s">
        <v>814</v>
      </c>
      <c r="M189" s="2" t="s">
        <v>779</v>
      </c>
      <c r="N189" s="1" t="s">
        <v>799</v>
      </c>
      <c r="O189" s="2" t="s">
        <v>800</v>
      </c>
      <c r="P189" t="s">
        <v>781</v>
      </c>
      <c r="Q189" s="2" t="s">
        <v>801</v>
      </c>
    </row>
    <row r="190" spans="2:18" x14ac:dyDescent="0.25">
      <c r="B190" t="str">
        <f t="shared" si="6"/>
        <v>N</v>
      </c>
      <c r="C190" t="s">
        <v>1083</v>
      </c>
      <c r="D190" t="str">
        <f t="shared" si="7"/>
        <v/>
      </c>
      <c r="E190" t="s">
        <v>1072</v>
      </c>
      <c r="F190" s="2" t="s">
        <v>772</v>
      </c>
      <c r="G190" t="s">
        <v>773</v>
      </c>
      <c r="H190" s="2" t="s">
        <v>774</v>
      </c>
      <c r="I190" s="4" t="s">
        <v>803</v>
      </c>
      <c r="J190" s="2" t="s">
        <v>966</v>
      </c>
      <c r="K190" s="2" t="s">
        <v>834</v>
      </c>
      <c r="L190" s="2" t="s">
        <v>814</v>
      </c>
      <c r="M190" s="2" t="s">
        <v>779</v>
      </c>
      <c r="N190" s="1" t="s">
        <v>799</v>
      </c>
      <c r="O190" s="2" t="s">
        <v>800</v>
      </c>
      <c r="P190" t="s">
        <v>781</v>
      </c>
      <c r="Q190" s="2" t="s">
        <v>801</v>
      </c>
    </row>
    <row r="191" spans="2:18" x14ac:dyDescent="0.25">
      <c r="B191" t="str">
        <f t="shared" si="6"/>
        <v>N</v>
      </c>
      <c r="C191" t="s">
        <v>1084</v>
      </c>
      <c r="D191" t="str">
        <f t="shared" si="7"/>
        <v/>
      </c>
      <c r="E191" t="s">
        <v>1085</v>
      </c>
      <c r="F191" s="2" t="s">
        <v>772</v>
      </c>
      <c r="G191" t="s">
        <v>773</v>
      </c>
      <c r="H191" s="2" t="s">
        <v>774</v>
      </c>
      <c r="I191" s="4" t="s">
        <v>775</v>
      </c>
      <c r="J191" s="2" t="s">
        <v>966</v>
      </c>
      <c r="K191" s="2" t="s">
        <v>1086</v>
      </c>
      <c r="L191" s="2" t="s">
        <v>778</v>
      </c>
      <c r="M191" s="2" t="s">
        <v>779</v>
      </c>
      <c r="N191">
        <v>96699261</v>
      </c>
      <c r="O191" t="s">
        <v>1087</v>
      </c>
      <c r="P191" t="s">
        <v>781</v>
      </c>
      <c r="Q191" s="2" t="s">
        <v>782</v>
      </c>
      <c r="R191">
        <v>0</v>
      </c>
    </row>
    <row r="192" spans="2:18" x14ac:dyDescent="0.25">
      <c r="B192" t="str">
        <f t="shared" si="6"/>
        <v>N</v>
      </c>
      <c r="C192" t="s">
        <v>1088</v>
      </c>
      <c r="D192" t="str">
        <f t="shared" si="7"/>
        <v/>
      </c>
      <c r="E192" t="s">
        <v>1085</v>
      </c>
      <c r="F192" s="2" t="s">
        <v>772</v>
      </c>
      <c r="G192" t="s">
        <v>773</v>
      </c>
      <c r="H192" s="2" t="s">
        <v>774</v>
      </c>
      <c r="I192" s="4" t="s">
        <v>784</v>
      </c>
      <c r="J192" s="2" t="s">
        <v>966</v>
      </c>
      <c r="K192" s="2" t="s">
        <v>1086</v>
      </c>
      <c r="L192" s="2" t="s">
        <v>778</v>
      </c>
      <c r="M192" s="2" t="s">
        <v>779</v>
      </c>
      <c r="N192" s="2">
        <v>96865694</v>
      </c>
      <c r="P192" t="s">
        <v>781</v>
      </c>
      <c r="Q192" s="2" t="s">
        <v>782</v>
      </c>
      <c r="R192">
        <v>0</v>
      </c>
    </row>
    <row r="193" spans="2:18" x14ac:dyDescent="0.25">
      <c r="B193" t="str">
        <f t="shared" si="6"/>
        <v>N</v>
      </c>
      <c r="C193" t="s">
        <v>1089</v>
      </c>
      <c r="D193" t="str">
        <f t="shared" si="7"/>
        <v/>
      </c>
      <c r="E193" t="s">
        <v>1085</v>
      </c>
      <c r="F193" s="2" t="s">
        <v>772</v>
      </c>
      <c r="G193" t="s">
        <v>773</v>
      </c>
      <c r="H193" s="2" t="s">
        <v>774</v>
      </c>
      <c r="I193" s="4" t="s">
        <v>784</v>
      </c>
      <c r="J193" s="2" t="s">
        <v>966</v>
      </c>
      <c r="K193" s="2" t="s">
        <v>1086</v>
      </c>
      <c r="L193" s="2" t="s">
        <v>798</v>
      </c>
      <c r="M193" s="2" t="s">
        <v>779</v>
      </c>
      <c r="N193" s="1">
        <v>96759591</v>
      </c>
      <c r="O193" s="2" t="s">
        <v>800</v>
      </c>
      <c r="P193" t="s">
        <v>781</v>
      </c>
      <c r="Q193" s="2" t="s">
        <v>801</v>
      </c>
    </row>
    <row r="194" spans="2:18" x14ac:dyDescent="0.25">
      <c r="B194" t="str">
        <f t="shared" si="6"/>
        <v>N</v>
      </c>
      <c r="C194" t="s">
        <v>1090</v>
      </c>
      <c r="D194" t="str">
        <f t="shared" si="7"/>
        <v/>
      </c>
      <c r="E194" t="s">
        <v>1085</v>
      </c>
      <c r="F194" s="2" t="s">
        <v>772</v>
      </c>
      <c r="G194" t="s">
        <v>773</v>
      </c>
      <c r="H194" s="2" t="s">
        <v>774</v>
      </c>
      <c r="I194" s="4" t="s">
        <v>784</v>
      </c>
      <c r="J194" s="2" t="s">
        <v>966</v>
      </c>
      <c r="K194" s="2" t="s">
        <v>1086</v>
      </c>
      <c r="L194" s="2" t="s">
        <v>805</v>
      </c>
      <c r="M194" s="2" t="s">
        <v>779</v>
      </c>
      <c r="N194" s="1">
        <v>96759591</v>
      </c>
      <c r="O194" s="2" t="s">
        <v>800</v>
      </c>
      <c r="P194" t="s">
        <v>781</v>
      </c>
      <c r="Q194" s="2" t="s">
        <v>801</v>
      </c>
    </row>
    <row r="195" spans="2:18" x14ac:dyDescent="0.25">
      <c r="B195" t="str">
        <f t="shared" si="6"/>
        <v>N</v>
      </c>
      <c r="C195" t="s">
        <v>1091</v>
      </c>
      <c r="D195" t="str">
        <f t="shared" si="7"/>
        <v/>
      </c>
      <c r="E195" t="s">
        <v>1085</v>
      </c>
      <c r="F195" s="2" t="s">
        <v>772</v>
      </c>
      <c r="G195" t="s">
        <v>773</v>
      </c>
      <c r="H195" s="2" t="s">
        <v>774</v>
      </c>
      <c r="I195" s="4" t="s">
        <v>784</v>
      </c>
      <c r="J195" s="2" t="s">
        <v>966</v>
      </c>
      <c r="K195" s="2" t="s">
        <v>1086</v>
      </c>
      <c r="L195" s="2" t="s">
        <v>808</v>
      </c>
      <c r="M195" s="2" t="s">
        <v>779</v>
      </c>
      <c r="N195" s="1">
        <v>96759591</v>
      </c>
      <c r="O195" s="2" t="s">
        <v>800</v>
      </c>
      <c r="P195" t="s">
        <v>781</v>
      </c>
      <c r="Q195" s="2" t="s">
        <v>801</v>
      </c>
    </row>
    <row r="196" spans="2:18" x14ac:dyDescent="0.25">
      <c r="B196" t="str">
        <f t="shared" si="6"/>
        <v>N</v>
      </c>
      <c r="C196" t="s">
        <v>1092</v>
      </c>
      <c r="D196" t="str">
        <f t="shared" si="7"/>
        <v/>
      </c>
      <c r="E196" t="s">
        <v>1085</v>
      </c>
      <c r="F196" s="2" t="s">
        <v>772</v>
      </c>
      <c r="G196" t="s">
        <v>773</v>
      </c>
      <c r="H196" s="2" t="s">
        <v>774</v>
      </c>
      <c r="I196" s="4" t="s">
        <v>784</v>
      </c>
      <c r="J196" s="2" t="s">
        <v>966</v>
      </c>
      <c r="K196" s="2" t="s">
        <v>1086</v>
      </c>
      <c r="L196" s="2" t="s">
        <v>811</v>
      </c>
      <c r="M196" s="2" t="s">
        <v>779</v>
      </c>
      <c r="N196" s="1">
        <v>96759591</v>
      </c>
      <c r="O196" s="2" t="s">
        <v>800</v>
      </c>
      <c r="P196" t="s">
        <v>781</v>
      </c>
      <c r="Q196" s="2" t="s">
        <v>801</v>
      </c>
    </row>
    <row r="197" spans="2:18" x14ac:dyDescent="0.25">
      <c r="B197" t="str">
        <f t="shared" si="6"/>
        <v>N</v>
      </c>
      <c r="C197" t="s">
        <v>1093</v>
      </c>
      <c r="D197" t="str">
        <f t="shared" si="7"/>
        <v/>
      </c>
      <c r="E197" t="s">
        <v>1085</v>
      </c>
      <c r="F197" s="2" t="s">
        <v>772</v>
      </c>
      <c r="G197" t="s">
        <v>773</v>
      </c>
      <c r="H197" s="2" t="s">
        <v>774</v>
      </c>
      <c r="I197" s="4" t="s">
        <v>775</v>
      </c>
      <c r="J197" s="2" t="s">
        <v>966</v>
      </c>
      <c r="K197" s="2" t="s">
        <v>1086</v>
      </c>
      <c r="L197" s="2" t="s">
        <v>814</v>
      </c>
      <c r="M197" s="2" t="s">
        <v>779</v>
      </c>
      <c r="N197" s="1" t="s">
        <v>799</v>
      </c>
      <c r="O197" s="2" t="s">
        <v>800</v>
      </c>
      <c r="P197" t="s">
        <v>781</v>
      </c>
      <c r="Q197" s="2" t="s">
        <v>801</v>
      </c>
    </row>
    <row r="198" spans="2:18" x14ac:dyDescent="0.25">
      <c r="B198" t="str">
        <f t="shared" si="6"/>
        <v>N</v>
      </c>
      <c r="C198" t="s">
        <v>1094</v>
      </c>
      <c r="D198" t="str">
        <f t="shared" si="7"/>
        <v/>
      </c>
      <c r="E198" t="s">
        <v>1085</v>
      </c>
      <c r="F198" s="2" t="s">
        <v>772</v>
      </c>
      <c r="G198" t="s">
        <v>773</v>
      </c>
      <c r="H198" s="2" t="s">
        <v>774</v>
      </c>
      <c r="I198" s="4" t="s">
        <v>928</v>
      </c>
      <c r="J198" s="2" t="s">
        <v>966</v>
      </c>
      <c r="K198" s="2" t="s">
        <v>1086</v>
      </c>
      <c r="L198" s="2" t="s">
        <v>814</v>
      </c>
      <c r="M198" s="2" t="s">
        <v>779</v>
      </c>
      <c r="N198" s="1" t="s">
        <v>799</v>
      </c>
      <c r="O198" s="2" t="s">
        <v>800</v>
      </c>
      <c r="P198" t="s">
        <v>781</v>
      </c>
      <c r="Q198" s="2" t="s">
        <v>801</v>
      </c>
    </row>
    <row r="199" spans="2:18" x14ac:dyDescent="0.25">
      <c r="B199" t="str">
        <f t="shared" ref="B199:B262" si="8">IF(AND(H199="C30",I199="B18",L199="Coating_Standard"),"Y","N")</f>
        <v>N</v>
      </c>
      <c r="C199" t="s">
        <v>1095</v>
      </c>
      <c r="D199" t="str">
        <f t="shared" si="7"/>
        <v/>
      </c>
      <c r="E199" t="s">
        <v>1096</v>
      </c>
      <c r="F199" s="2" t="s">
        <v>772</v>
      </c>
      <c r="G199" t="s">
        <v>773</v>
      </c>
      <c r="H199" s="2" t="s">
        <v>774</v>
      </c>
      <c r="I199" s="4" t="s">
        <v>784</v>
      </c>
      <c r="J199" s="2" t="s">
        <v>966</v>
      </c>
      <c r="K199" s="2" t="s">
        <v>1049</v>
      </c>
      <c r="L199" s="2" t="s">
        <v>778</v>
      </c>
      <c r="M199" s="2" t="s">
        <v>779</v>
      </c>
      <c r="N199" s="2">
        <v>96699263</v>
      </c>
      <c r="O199" t="s">
        <v>1097</v>
      </c>
      <c r="P199" t="s">
        <v>781</v>
      </c>
      <c r="Q199" s="2" t="s">
        <v>782</v>
      </c>
      <c r="R199">
        <v>0</v>
      </c>
    </row>
    <row r="200" spans="2:18" x14ac:dyDescent="0.25">
      <c r="B200" t="str">
        <f t="shared" si="8"/>
        <v>N</v>
      </c>
      <c r="C200" t="s">
        <v>1098</v>
      </c>
      <c r="D200" t="str">
        <f t="shared" si="7"/>
        <v/>
      </c>
      <c r="E200" t="s">
        <v>1096</v>
      </c>
      <c r="F200" s="2" t="s">
        <v>787</v>
      </c>
      <c r="G200" t="s">
        <v>788</v>
      </c>
      <c r="H200" s="2" t="s">
        <v>789</v>
      </c>
      <c r="I200" s="4" t="s">
        <v>784</v>
      </c>
      <c r="J200" s="2" t="s">
        <v>972</v>
      </c>
      <c r="K200" s="2" t="s">
        <v>1049</v>
      </c>
      <c r="L200" s="2" t="s">
        <v>778</v>
      </c>
      <c r="M200" s="2" t="s">
        <v>950</v>
      </c>
      <c r="N200">
        <v>96699264</v>
      </c>
      <c r="O200" t="s">
        <v>1099</v>
      </c>
      <c r="P200" t="s">
        <v>1100</v>
      </c>
      <c r="Q200" s="2" t="s">
        <v>796</v>
      </c>
      <c r="R200">
        <v>126</v>
      </c>
    </row>
    <row r="201" spans="2:18" x14ac:dyDescent="0.25">
      <c r="B201" t="str">
        <f t="shared" si="8"/>
        <v>N</v>
      </c>
      <c r="C201" t="s">
        <v>1101</v>
      </c>
      <c r="D201" t="str">
        <f t="shared" si="7"/>
        <v/>
      </c>
      <c r="E201" t="s">
        <v>1096</v>
      </c>
      <c r="F201" s="2" t="s">
        <v>772</v>
      </c>
      <c r="G201" t="s">
        <v>773</v>
      </c>
      <c r="H201" s="2" t="s">
        <v>774</v>
      </c>
      <c r="I201" s="4" t="s">
        <v>784</v>
      </c>
      <c r="J201" s="2" t="s">
        <v>966</v>
      </c>
      <c r="K201" s="2" t="s">
        <v>1049</v>
      </c>
      <c r="L201" s="2" t="s">
        <v>798</v>
      </c>
      <c r="M201" s="2" t="s">
        <v>779</v>
      </c>
      <c r="N201" s="1">
        <v>98096659</v>
      </c>
      <c r="O201" s="2" t="s">
        <v>800</v>
      </c>
      <c r="P201" t="s">
        <v>781</v>
      </c>
      <c r="Q201" s="2" t="s">
        <v>801</v>
      </c>
    </row>
    <row r="202" spans="2:18" x14ac:dyDescent="0.25">
      <c r="B202" t="str">
        <f t="shared" si="8"/>
        <v>N</v>
      </c>
      <c r="C202" t="s">
        <v>1102</v>
      </c>
      <c r="D202" t="str">
        <f t="shared" si="7"/>
        <v/>
      </c>
      <c r="E202" t="s">
        <v>1096</v>
      </c>
      <c r="F202" s="2" t="s">
        <v>772</v>
      </c>
      <c r="G202" t="s">
        <v>773</v>
      </c>
      <c r="H202" s="2" t="s">
        <v>774</v>
      </c>
      <c r="I202" s="4" t="s">
        <v>784</v>
      </c>
      <c r="J202" s="2" t="s">
        <v>966</v>
      </c>
      <c r="K202" s="2" t="s">
        <v>1049</v>
      </c>
      <c r="L202" s="2" t="s">
        <v>805</v>
      </c>
      <c r="M202" s="2" t="s">
        <v>779</v>
      </c>
      <c r="N202" s="1">
        <v>98096659</v>
      </c>
      <c r="O202" s="2" t="s">
        <v>800</v>
      </c>
      <c r="P202" t="s">
        <v>781</v>
      </c>
      <c r="Q202" s="2" t="s">
        <v>801</v>
      </c>
    </row>
    <row r="203" spans="2:18" x14ac:dyDescent="0.25">
      <c r="B203" t="str">
        <f t="shared" si="8"/>
        <v>N</v>
      </c>
      <c r="C203" t="s">
        <v>1103</v>
      </c>
      <c r="D203" t="str">
        <f t="shared" si="7"/>
        <v/>
      </c>
      <c r="E203" t="s">
        <v>1096</v>
      </c>
      <c r="F203" s="2" t="s">
        <v>772</v>
      </c>
      <c r="G203" t="s">
        <v>773</v>
      </c>
      <c r="H203" s="2" t="s">
        <v>774</v>
      </c>
      <c r="I203" s="4" t="s">
        <v>784</v>
      </c>
      <c r="J203" s="2" t="s">
        <v>966</v>
      </c>
      <c r="K203" s="2" t="s">
        <v>1049</v>
      </c>
      <c r="L203" s="2" t="s">
        <v>808</v>
      </c>
      <c r="M203" s="2" t="s">
        <v>779</v>
      </c>
      <c r="N203" s="1">
        <v>98096659</v>
      </c>
      <c r="O203" s="2" t="s">
        <v>800</v>
      </c>
      <c r="P203" t="s">
        <v>781</v>
      </c>
      <c r="Q203" s="2" t="s">
        <v>801</v>
      </c>
    </row>
    <row r="204" spans="2:18" x14ac:dyDescent="0.25">
      <c r="B204" t="str">
        <f t="shared" si="8"/>
        <v>N</v>
      </c>
      <c r="C204" t="s">
        <v>1104</v>
      </c>
      <c r="D204" t="str">
        <f t="shared" si="7"/>
        <v/>
      </c>
      <c r="E204" t="s">
        <v>1096</v>
      </c>
      <c r="F204" s="2" t="s">
        <v>772</v>
      </c>
      <c r="G204" t="s">
        <v>773</v>
      </c>
      <c r="H204" s="2" t="s">
        <v>774</v>
      </c>
      <c r="I204" s="4" t="s">
        <v>784</v>
      </c>
      <c r="J204" s="2" t="s">
        <v>966</v>
      </c>
      <c r="K204" s="2" t="s">
        <v>1049</v>
      </c>
      <c r="L204" s="2" t="s">
        <v>811</v>
      </c>
      <c r="M204" s="2" t="s">
        <v>779</v>
      </c>
      <c r="N204" s="1">
        <v>98096659</v>
      </c>
      <c r="O204" s="2" t="s">
        <v>800</v>
      </c>
      <c r="P204" t="s">
        <v>781</v>
      </c>
      <c r="Q204" s="2" t="s">
        <v>801</v>
      </c>
    </row>
    <row r="205" spans="2:18" x14ac:dyDescent="0.25">
      <c r="B205" t="str">
        <f t="shared" si="8"/>
        <v>N</v>
      </c>
      <c r="C205" t="s">
        <v>1105</v>
      </c>
      <c r="D205" t="str">
        <f t="shared" si="7"/>
        <v/>
      </c>
      <c r="E205" t="s">
        <v>1096</v>
      </c>
      <c r="F205" s="2" t="s">
        <v>772</v>
      </c>
      <c r="G205" t="s">
        <v>773</v>
      </c>
      <c r="H205" s="2" t="s">
        <v>774</v>
      </c>
      <c r="I205" s="4" t="s">
        <v>775</v>
      </c>
      <c r="J205" s="2" t="s">
        <v>966</v>
      </c>
      <c r="K205" s="2" t="s">
        <v>1049</v>
      </c>
      <c r="L205" s="2" t="s">
        <v>814</v>
      </c>
      <c r="M205" s="2" t="s">
        <v>779</v>
      </c>
      <c r="N205" s="1" t="s">
        <v>799</v>
      </c>
      <c r="O205" s="2" t="s">
        <v>800</v>
      </c>
      <c r="P205" t="s">
        <v>781</v>
      </c>
      <c r="Q205" s="2" t="s">
        <v>801</v>
      </c>
    </row>
    <row r="206" spans="2:18" x14ac:dyDescent="0.25">
      <c r="B206" t="str">
        <f t="shared" si="8"/>
        <v>N</v>
      </c>
      <c r="C206" t="s">
        <v>1106</v>
      </c>
      <c r="D206" t="str">
        <f t="shared" si="7"/>
        <v/>
      </c>
      <c r="E206" t="s">
        <v>1096</v>
      </c>
      <c r="F206" s="2" t="s">
        <v>772</v>
      </c>
      <c r="G206" t="s">
        <v>773</v>
      </c>
      <c r="H206" s="2" t="s">
        <v>774</v>
      </c>
      <c r="I206" s="4" t="s">
        <v>803</v>
      </c>
      <c r="J206" s="2" t="s">
        <v>966</v>
      </c>
      <c r="K206" s="2" t="s">
        <v>1049</v>
      </c>
      <c r="L206" s="2" t="s">
        <v>814</v>
      </c>
      <c r="M206" s="2" t="s">
        <v>779</v>
      </c>
      <c r="N206" s="1" t="s">
        <v>799</v>
      </c>
      <c r="O206" s="2" t="s">
        <v>800</v>
      </c>
      <c r="P206" t="s">
        <v>781</v>
      </c>
      <c r="Q206" s="2" t="s">
        <v>801</v>
      </c>
    </row>
    <row r="207" spans="2:18" x14ac:dyDescent="0.25">
      <c r="B207" t="str">
        <f t="shared" si="8"/>
        <v>N</v>
      </c>
      <c r="C207" t="s">
        <v>1107</v>
      </c>
      <c r="D207" t="str">
        <f t="shared" si="7"/>
        <v/>
      </c>
      <c r="E207" t="s">
        <v>1108</v>
      </c>
      <c r="F207" s="2" t="s">
        <v>772</v>
      </c>
      <c r="G207" t="s">
        <v>773</v>
      </c>
      <c r="H207" s="2" t="s">
        <v>774</v>
      </c>
      <c r="I207" s="4" t="s">
        <v>784</v>
      </c>
      <c r="J207" s="2" t="s">
        <v>966</v>
      </c>
      <c r="K207" s="2" t="s">
        <v>1049</v>
      </c>
      <c r="L207" s="2" t="s">
        <v>778</v>
      </c>
      <c r="M207" s="2" t="s">
        <v>779</v>
      </c>
      <c r="N207">
        <v>96699265</v>
      </c>
      <c r="O207" t="s">
        <v>1109</v>
      </c>
      <c r="P207" t="s">
        <v>781</v>
      </c>
      <c r="Q207" s="2" t="s">
        <v>782</v>
      </c>
      <c r="R207">
        <v>0</v>
      </c>
    </row>
    <row r="208" spans="2:18" x14ac:dyDescent="0.25">
      <c r="B208" t="str">
        <f t="shared" si="8"/>
        <v>N</v>
      </c>
      <c r="C208" t="s">
        <v>1110</v>
      </c>
      <c r="D208" t="str">
        <f t="shared" si="7"/>
        <v/>
      </c>
      <c r="E208" t="s">
        <v>1108</v>
      </c>
      <c r="F208" s="2" t="s">
        <v>787</v>
      </c>
      <c r="G208" t="s">
        <v>788</v>
      </c>
      <c r="H208" s="2" t="s">
        <v>789</v>
      </c>
      <c r="I208" s="4" t="s">
        <v>784</v>
      </c>
      <c r="J208" s="2" t="s">
        <v>972</v>
      </c>
      <c r="K208" s="2" t="s">
        <v>1049</v>
      </c>
      <c r="L208" s="2" t="s">
        <v>778</v>
      </c>
      <c r="M208" s="2" t="s">
        <v>950</v>
      </c>
      <c r="N208" s="2">
        <v>96699266</v>
      </c>
      <c r="O208" t="s">
        <v>1111</v>
      </c>
      <c r="P208" t="s">
        <v>1112</v>
      </c>
      <c r="Q208" s="2" t="s">
        <v>796</v>
      </c>
      <c r="R208">
        <v>126</v>
      </c>
    </row>
    <row r="209" spans="2:18" x14ac:dyDescent="0.25">
      <c r="B209" t="str">
        <f t="shared" si="8"/>
        <v>N</v>
      </c>
      <c r="C209" t="s">
        <v>1113</v>
      </c>
      <c r="D209" t="str">
        <f t="shared" si="7"/>
        <v/>
      </c>
      <c r="E209" t="s">
        <v>1108</v>
      </c>
      <c r="F209" s="2" t="s">
        <v>772</v>
      </c>
      <c r="G209" t="s">
        <v>773</v>
      </c>
      <c r="H209" s="2" t="s">
        <v>774</v>
      </c>
      <c r="I209" s="4" t="s">
        <v>775</v>
      </c>
      <c r="J209" s="2" t="s">
        <v>966</v>
      </c>
      <c r="K209" s="2" t="s">
        <v>1049</v>
      </c>
      <c r="L209" s="2" t="s">
        <v>798</v>
      </c>
      <c r="M209" s="2" t="s">
        <v>779</v>
      </c>
      <c r="N209" s="1" t="s">
        <v>799</v>
      </c>
      <c r="O209" s="2" t="s">
        <v>800</v>
      </c>
      <c r="P209" t="s">
        <v>781</v>
      </c>
      <c r="Q209" s="2" t="s">
        <v>801</v>
      </c>
    </row>
    <row r="210" spans="2:18" x14ac:dyDescent="0.25">
      <c r="B210" t="str">
        <f t="shared" si="8"/>
        <v>N</v>
      </c>
      <c r="C210" t="s">
        <v>1114</v>
      </c>
      <c r="D210" t="str">
        <f t="shared" si="7"/>
        <v/>
      </c>
      <c r="E210" t="s">
        <v>1108</v>
      </c>
      <c r="F210" s="2" t="s">
        <v>772</v>
      </c>
      <c r="G210" t="s">
        <v>773</v>
      </c>
      <c r="H210" s="2" t="s">
        <v>774</v>
      </c>
      <c r="I210" s="4" t="s">
        <v>775</v>
      </c>
      <c r="J210" s="2" t="s">
        <v>966</v>
      </c>
      <c r="K210" s="2" t="s">
        <v>1049</v>
      </c>
      <c r="L210" s="2" t="s">
        <v>805</v>
      </c>
      <c r="M210" s="2" t="s">
        <v>779</v>
      </c>
      <c r="N210" s="1" t="s">
        <v>799</v>
      </c>
      <c r="O210" s="2" t="s">
        <v>800</v>
      </c>
      <c r="P210" t="s">
        <v>781</v>
      </c>
      <c r="Q210" s="2" t="s">
        <v>801</v>
      </c>
    </row>
    <row r="211" spans="2:18" x14ac:dyDescent="0.25">
      <c r="B211" t="str">
        <f t="shared" si="8"/>
        <v>N</v>
      </c>
      <c r="C211" t="s">
        <v>1115</v>
      </c>
      <c r="D211" t="str">
        <f t="shared" si="7"/>
        <v/>
      </c>
      <c r="E211" t="s">
        <v>1108</v>
      </c>
      <c r="F211" s="2" t="s">
        <v>772</v>
      </c>
      <c r="G211" t="s">
        <v>773</v>
      </c>
      <c r="H211" s="2" t="s">
        <v>774</v>
      </c>
      <c r="I211" s="4" t="s">
        <v>803</v>
      </c>
      <c r="J211" s="2" t="s">
        <v>966</v>
      </c>
      <c r="K211" s="2" t="s">
        <v>1049</v>
      </c>
      <c r="L211" s="2" t="s">
        <v>805</v>
      </c>
      <c r="M211" s="2" t="s">
        <v>779</v>
      </c>
      <c r="N211" s="1" t="s">
        <v>799</v>
      </c>
      <c r="O211" s="2" t="s">
        <v>800</v>
      </c>
      <c r="P211" t="s">
        <v>781</v>
      </c>
      <c r="Q211" s="2" t="s">
        <v>801</v>
      </c>
    </row>
    <row r="212" spans="2:18" x14ac:dyDescent="0.25">
      <c r="B212" t="str">
        <f t="shared" si="8"/>
        <v>N</v>
      </c>
      <c r="C212" t="s">
        <v>1116</v>
      </c>
      <c r="D212" t="str">
        <f t="shared" si="7"/>
        <v/>
      </c>
      <c r="E212" t="s">
        <v>1108</v>
      </c>
      <c r="F212" s="2" t="s">
        <v>772</v>
      </c>
      <c r="G212" t="s">
        <v>773</v>
      </c>
      <c r="H212" s="2" t="s">
        <v>774</v>
      </c>
      <c r="I212" s="4" t="s">
        <v>775</v>
      </c>
      <c r="J212" s="2" t="s">
        <v>966</v>
      </c>
      <c r="K212" s="2" t="s">
        <v>1049</v>
      </c>
      <c r="L212" s="2" t="s">
        <v>808</v>
      </c>
      <c r="M212" s="2" t="s">
        <v>779</v>
      </c>
      <c r="N212" s="1" t="s">
        <v>799</v>
      </c>
      <c r="O212" s="2" t="s">
        <v>800</v>
      </c>
      <c r="P212" t="s">
        <v>781</v>
      </c>
      <c r="Q212" s="2" t="s">
        <v>801</v>
      </c>
    </row>
    <row r="213" spans="2:18" x14ac:dyDescent="0.25">
      <c r="B213" t="str">
        <f t="shared" si="8"/>
        <v>N</v>
      </c>
      <c r="C213" t="s">
        <v>1117</v>
      </c>
      <c r="D213" t="str">
        <f t="shared" si="7"/>
        <v/>
      </c>
      <c r="E213" t="s">
        <v>1108</v>
      </c>
      <c r="F213" s="2" t="s">
        <v>772</v>
      </c>
      <c r="G213" t="s">
        <v>773</v>
      </c>
      <c r="H213" s="2" t="s">
        <v>774</v>
      </c>
      <c r="I213" s="4" t="s">
        <v>803</v>
      </c>
      <c r="J213" s="2" t="s">
        <v>966</v>
      </c>
      <c r="K213" s="2" t="s">
        <v>1049</v>
      </c>
      <c r="L213" s="2" t="s">
        <v>808</v>
      </c>
      <c r="M213" s="2" t="s">
        <v>779</v>
      </c>
      <c r="N213" s="1" t="s">
        <v>799</v>
      </c>
      <c r="O213" s="2" t="s">
        <v>800</v>
      </c>
      <c r="P213" t="s">
        <v>781</v>
      </c>
      <c r="Q213" s="2" t="s">
        <v>801</v>
      </c>
    </row>
    <row r="214" spans="2:18" x14ac:dyDescent="0.25">
      <c r="B214" t="str">
        <f t="shared" si="8"/>
        <v>N</v>
      </c>
      <c r="C214" t="s">
        <v>1118</v>
      </c>
      <c r="D214" t="str">
        <f t="shared" si="7"/>
        <v/>
      </c>
      <c r="E214" t="s">
        <v>1108</v>
      </c>
      <c r="F214" s="2" t="s">
        <v>772</v>
      </c>
      <c r="G214" t="s">
        <v>773</v>
      </c>
      <c r="H214" s="2" t="s">
        <v>774</v>
      </c>
      <c r="I214" s="4" t="s">
        <v>775</v>
      </c>
      <c r="J214" s="2" t="s">
        <v>966</v>
      </c>
      <c r="K214" s="2" t="s">
        <v>1049</v>
      </c>
      <c r="L214" s="2" t="s">
        <v>811</v>
      </c>
      <c r="M214" s="2" t="s">
        <v>779</v>
      </c>
      <c r="N214" s="1" t="s">
        <v>799</v>
      </c>
      <c r="O214" s="2" t="s">
        <v>800</v>
      </c>
      <c r="P214" t="s">
        <v>781</v>
      </c>
      <c r="Q214" s="2" t="s">
        <v>801</v>
      </c>
    </row>
    <row r="215" spans="2:18" x14ac:dyDescent="0.25">
      <c r="B215" t="str">
        <f t="shared" si="8"/>
        <v>N</v>
      </c>
      <c r="C215" t="s">
        <v>1119</v>
      </c>
      <c r="D215" t="str">
        <f t="shared" si="7"/>
        <v/>
      </c>
      <c r="E215" t="s">
        <v>1108</v>
      </c>
      <c r="F215" s="2" t="s">
        <v>772</v>
      </c>
      <c r="G215" t="s">
        <v>773</v>
      </c>
      <c r="H215" s="2" t="s">
        <v>774</v>
      </c>
      <c r="I215" s="4" t="s">
        <v>803</v>
      </c>
      <c r="J215" s="2" t="s">
        <v>966</v>
      </c>
      <c r="K215" s="2" t="s">
        <v>1049</v>
      </c>
      <c r="L215" s="2" t="s">
        <v>811</v>
      </c>
      <c r="M215" s="2" t="s">
        <v>779</v>
      </c>
      <c r="N215" s="1" t="s">
        <v>799</v>
      </c>
      <c r="O215" s="2" t="s">
        <v>800</v>
      </c>
      <c r="P215" t="s">
        <v>781</v>
      </c>
      <c r="Q215" s="2" t="s">
        <v>801</v>
      </c>
    </row>
    <row r="216" spans="2:18" x14ac:dyDescent="0.25">
      <c r="B216" t="str">
        <f t="shared" si="8"/>
        <v>N</v>
      </c>
      <c r="C216" t="s">
        <v>1120</v>
      </c>
      <c r="D216" t="str">
        <f t="shared" si="7"/>
        <v/>
      </c>
      <c r="E216" t="s">
        <v>1108</v>
      </c>
      <c r="F216" s="2" t="s">
        <v>772</v>
      </c>
      <c r="G216" t="s">
        <v>773</v>
      </c>
      <c r="H216" s="2" t="s">
        <v>774</v>
      </c>
      <c r="I216" s="4" t="s">
        <v>775</v>
      </c>
      <c r="J216" s="2" t="s">
        <v>966</v>
      </c>
      <c r="K216" s="2" t="s">
        <v>1049</v>
      </c>
      <c r="L216" s="2" t="s">
        <v>814</v>
      </c>
      <c r="M216" s="2" t="s">
        <v>779</v>
      </c>
      <c r="N216" s="1" t="s">
        <v>799</v>
      </c>
      <c r="O216" s="2" t="s">
        <v>800</v>
      </c>
      <c r="P216" t="s">
        <v>781</v>
      </c>
      <c r="Q216" s="2" t="s">
        <v>801</v>
      </c>
    </row>
    <row r="217" spans="2:18" x14ac:dyDescent="0.25">
      <c r="B217" t="str">
        <f t="shared" si="8"/>
        <v>N</v>
      </c>
      <c r="C217" t="s">
        <v>1121</v>
      </c>
      <c r="D217" t="str">
        <f t="shared" si="7"/>
        <v/>
      </c>
      <c r="E217" t="s">
        <v>1108</v>
      </c>
      <c r="F217" s="2" t="s">
        <v>772</v>
      </c>
      <c r="G217" t="s">
        <v>773</v>
      </c>
      <c r="H217" s="2" t="s">
        <v>774</v>
      </c>
      <c r="I217" s="4" t="s">
        <v>803</v>
      </c>
      <c r="J217" s="2" t="s">
        <v>966</v>
      </c>
      <c r="K217" s="2" t="s">
        <v>1049</v>
      </c>
      <c r="L217" s="2" t="s">
        <v>814</v>
      </c>
      <c r="M217" s="2" t="s">
        <v>779</v>
      </c>
      <c r="N217" s="1" t="s">
        <v>799</v>
      </c>
      <c r="O217" s="2" t="s">
        <v>800</v>
      </c>
      <c r="P217" t="s">
        <v>781</v>
      </c>
      <c r="Q217" s="2" t="s">
        <v>801</v>
      </c>
    </row>
    <row r="218" spans="2:18" x14ac:dyDescent="0.25">
      <c r="B218" t="str">
        <f t="shared" si="8"/>
        <v>N</v>
      </c>
      <c r="C218" t="s">
        <v>1122</v>
      </c>
      <c r="D218" t="str">
        <f t="shared" si="7"/>
        <v/>
      </c>
      <c r="E218" t="s">
        <v>1108</v>
      </c>
      <c r="F218" s="2" t="s">
        <v>772</v>
      </c>
      <c r="G218" t="s">
        <v>773</v>
      </c>
      <c r="H218" s="2" t="s">
        <v>774</v>
      </c>
      <c r="I218" s="4" t="s">
        <v>784</v>
      </c>
      <c r="J218" s="2" t="s">
        <v>966</v>
      </c>
      <c r="K218" s="2" t="s">
        <v>1123</v>
      </c>
      <c r="L218" s="2" t="s">
        <v>778</v>
      </c>
      <c r="M218" s="2" t="s">
        <v>779</v>
      </c>
      <c r="N218">
        <v>98139438</v>
      </c>
      <c r="O218" t="s">
        <v>1109</v>
      </c>
      <c r="P218" t="s">
        <v>781</v>
      </c>
      <c r="Q218" s="2" t="s">
        <v>782</v>
      </c>
      <c r="R218">
        <v>0</v>
      </c>
    </row>
    <row r="219" spans="2:18" x14ac:dyDescent="0.25">
      <c r="B219" t="str">
        <f t="shared" si="8"/>
        <v>N</v>
      </c>
      <c r="C219" t="s">
        <v>1124</v>
      </c>
      <c r="D219" t="str">
        <f t="shared" si="7"/>
        <v/>
      </c>
      <c r="E219" t="s">
        <v>1108</v>
      </c>
      <c r="F219" s="2" t="s">
        <v>787</v>
      </c>
      <c r="G219" t="s">
        <v>788</v>
      </c>
      <c r="H219" s="2" t="s">
        <v>789</v>
      </c>
      <c r="I219" s="4" t="s">
        <v>775</v>
      </c>
      <c r="J219" s="2" t="s">
        <v>972</v>
      </c>
      <c r="K219" s="2" t="s">
        <v>1123</v>
      </c>
      <c r="L219" s="2" t="s">
        <v>778</v>
      </c>
      <c r="M219" s="2" t="s">
        <v>950</v>
      </c>
      <c r="N219" s="1" t="s">
        <v>799</v>
      </c>
      <c r="O219" t="s">
        <v>1111</v>
      </c>
      <c r="P219" t="s">
        <v>1112</v>
      </c>
      <c r="Q219" s="2" t="s">
        <v>796</v>
      </c>
      <c r="R219">
        <v>126</v>
      </c>
    </row>
    <row r="220" spans="2:18" x14ac:dyDescent="0.25">
      <c r="B220" t="str">
        <f t="shared" si="8"/>
        <v>N</v>
      </c>
      <c r="C220" t="s">
        <v>1125</v>
      </c>
      <c r="D220" t="str">
        <f t="shared" si="7"/>
        <v/>
      </c>
      <c r="E220" t="s">
        <v>1108</v>
      </c>
      <c r="F220" s="2" t="s">
        <v>772</v>
      </c>
      <c r="G220" t="s">
        <v>773</v>
      </c>
      <c r="H220" s="2" t="s">
        <v>774</v>
      </c>
      <c r="I220" s="4" t="s">
        <v>775</v>
      </c>
      <c r="J220" s="2" t="s">
        <v>966</v>
      </c>
      <c r="K220" s="2" t="s">
        <v>1123</v>
      </c>
      <c r="L220" s="2" t="s">
        <v>798</v>
      </c>
      <c r="M220" s="2" t="s">
        <v>779</v>
      </c>
      <c r="N220" s="1" t="s">
        <v>799</v>
      </c>
      <c r="O220" s="2" t="s">
        <v>800</v>
      </c>
      <c r="P220" t="s">
        <v>781</v>
      </c>
      <c r="Q220" s="2" t="s">
        <v>801</v>
      </c>
    </row>
    <row r="221" spans="2:18" x14ac:dyDescent="0.25">
      <c r="B221" t="str">
        <f t="shared" si="8"/>
        <v>N</v>
      </c>
      <c r="C221" t="s">
        <v>1126</v>
      </c>
      <c r="D221" t="str">
        <f t="shared" si="7"/>
        <v/>
      </c>
      <c r="E221" t="s">
        <v>1108</v>
      </c>
      <c r="F221" s="2" t="s">
        <v>772</v>
      </c>
      <c r="G221" t="s">
        <v>773</v>
      </c>
      <c r="H221" s="2" t="s">
        <v>774</v>
      </c>
      <c r="I221" s="4" t="s">
        <v>775</v>
      </c>
      <c r="J221" s="2" t="s">
        <v>966</v>
      </c>
      <c r="K221" s="2" t="s">
        <v>1123</v>
      </c>
      <c r="L221" s="2" t="s">
        <v>805</v>
      </c>
      <c r="M221" s="2" t="s">
        <v>779</v>
      </c>
      <c r="N221" s="1" t="s">
        <v>799</v>
      </c>
      <c r="O221" s="2" t="s">
        <v>800</v>
      </c>
      <c r="P221" t="s">
        <v>781</v>
      </c>
      <c r="Q221" s="2" t="s">
        <v>801</v>
      </c>
    </row>
    <row r="222" spans="2:18" x14ac:dyDescent="0.25">
      <c r="B222" t="str">
        <f t="shared" si="8"/>
        <v>N</v>
      </c>
      <c r="C222" t="s">
        <v>1127</v>
      </c>
      <c r="D222" t="str">
        <f t="shared" si="7"/>
        <v/>
      </c>
      <c r="E222" t="s">
        <v>1108</v>
      </c>
      <c r="F222" s="2" t="s">
        <v>772</v>
      </c>
      <c r="G222" t="s">
        <v>773</v>
      </c>
      <c r="H222" s="2" t="s">
        <v>774</v>
      </c>
      <c r="I222" s="4" t="s">
        <v>775</v>
      </c>
      <c r="J222" s="2" t="s">
        <v>966</v>
      </c>
      <c r="K222" s="2" t="s">
        <v>1123</v>
      </c>
      <c r="L222" s="2" t="s">
        <v>808</v>
      </c>
      <c r="M222" s="2" t="s">
        <v>779</v>
      </c>
      <c r="N222" s="1" t="s">
        <v>799</v>
      </c>
      <c r="O222" s="2" t="s">
        <v>800</v>
      </c>
      <c r="P222" t="s">
        <v>781</v>
      </c>
      <c r="Q222" s="2" t="s">
        <v>801</v>
      </c>
    </row>
    <row r="223" spans="2:18" x14ac:dyDescent="0.25">
      <c r="B223" t="str">
        <f t="shared" si="8"/>
        <v>N</v>
      </c>
      <c r="C223" t="s">
        <v>1128</v>
      </c>
      <c r="D223" t="str">
        <f t="shared" si="7"/>
        <v/>
      </c>
      <c r="E223" t="s">
        <v>1108</v>
      </c>
      <c r="F223" s="2" t="s">
        <v>772</v>
      </c>
      <c r="G223" t="s">
        <v>773</v>
      </c>
      <c r="H223" s="2" t="s">
        <v>774</v>
      </c>
      <c r="I223" s="4" t="s">
        <v>775</v>
      </c>
      <c r="J223" s="2" t="s">
        <v>966</v>
      </c>
      <c r="K223" s="2" t="s">
        <v>1123</v>
      </c>
      <c r="L223" s="2" t="s">
        <v>811</v>
      </c>
      <c r="M223" s="2" t="s">
        <v>779</v>
      </c>
      <c r="N223" s="1" t="s">
        <v>799</v>
      </c>
      <c r="O223" s="2" t="s">
        <v>800</v>
      </c>
      <c r="P223" t="s">
        <v>781</v>
      </c>
      <c r="Q223" s="2" t="s">
        <v>801</v>
      </c>
    </row>
    <row r="224" spans="2:18" x14ac:dyDescent="0.25">
      <c r="B224" t="str">
        <f t="shared" si="8"/>
        <v>N</v>
      </c>
      <c r="C224" t="s">
        <v>1129</v>
      </c>
      <c r="D224" t="str">
        <f t="shared" si="7"/>
        <v/>
      </c>
      <c r="E224" t="s">
        <v>1108</v>
      </c>
      <c r="F224" s="2" t="s">
        <v>772</v>
      </c>
      <c r="G224" t="s">
        <v>773</v>
      </c>
      <c r="H224" s="2" t="s">
        <v>774</v>
      </c>
      <c r="I224" s="4" t="s">
        <v>775</v>
      </c>
      <c r="J224" s="2" t="s">
        <v>966</v>
      </c>
      <c r="K224" s="2" t="s">
        <v>1123</v>
      </c>
      <c r="L224" s="2" t="s">
        <v>814</v>
      </c>
      <c r="M224" s="2" t="s">
        <v>779</v>
      </c>
      <c r="N224" s="1" t="s">
        <v>799</v>
      </c>
      <c r="O224" s="2" t="s">
        <v>800</v>
      </c>
      <c r="P224" t="s">
        <v>781</v>
      </c>
      <c r="Q224" s="2" t="s">
        <v>801</v>
      </c>
    </row>
    <row r="225" spans="2:18" x14ac:dyDescent="0.25">
      <c r="B225" t="str">
        <f t="shared" si="8"/>
        <v>N</v>
      </c>
      <c r="C225" t="s">
        <v>1130</v>
      </c>
      <c r="D225" t="str">
        <f t="shared" si="7"/>
        <v/>
      </c>
      <c r="E225" t="s">
        <v>1108</v>
      </c>
      <c r="F225" s="2" t="s">
        <v>787</v>
      </c>
      <c r="G225" t="s">
        <v>788</v>
      </c>
      <c r="H225" s="2" t="s">
        <v>789</v>
      </c>
      <c r="I225" s="4" t="s">
        <v>803</v>
      </c>
      <c r="J225" s="2" t="s">
        <v>972</v>
      </c>
      <c r="K225" s="2" t="s">
        <v>1123</v>
      </c>
      <c r="L225" s="2" t="s">
        <v>778</v>
      </c>
      <c r="M225" s="2" t="s">
        <v>950</v>
      </c>
      <c r="N225" s="1" t="s">
        <v>799</v>
      </c>
      <c r="O225" t="s">
        <v>1111</v>
      </c>
      <c r="P225" t="s">
        <v>1112</v>
      </c>
      <c r="Q225" s="2" t="s">
        <v>796</v>
      </c>
      <c r="R225">
        <v>126</v>
      </c>
    </row>
    <row r="226" spans="2:18" x14ac:dyDescent="0.25">
      <c r="B226" t="str">
        <f t="shared" si="8"/>
        <v>N</v>
      </c>
      <c r="C226" t="s">
        <v>1131</v>
      </c>
      <c r="D226" t="str">
        <f t="shared" si="7"/>
        <v/>
      </c>
      <c r="E226" t="s">
        <v>1108</v>
      </c>
      <c r="F226" s="2" t="s">
        <v>772</v>
      </c>
      <c r="G226" t="s">
        <v>773</v>
      </c>
      <c r="H226" s="2" t="s">
        <v>774</v>
      </c>
      <c r="I226" s="4" t="s">
        <v>803</v>
      </c>
      <c r="J226" s="2" t="s">
        <v>966</v>
      </c>
      <c r="K226" s="2" t="s">
        <v>1123</v>
      </c>
      <c r="L226" s="2" t="s">
        <v>798</v>
      </c>
      <c r="M226" s="2" t="s">
        <v>779</v>
      </c>
      <c r="N226" s="1" t="s">
        <v>799</v>
      </c>
      <c r="O226" s="2" t="s">
        <v>800</v>
      </c>
      <c r="P226" t="s">
        <v>781</v>
      </c>
      <c r="Q226" s="2" t="s">
        <v>801</v>
      </c>
    </row>
    <row r="227" spans="2:18" x14ac:dyDescent="0.25">
      <c r="B227" t="str">
        <f t="shared" si="8"/>
        <v>N</v>
      </c>
      <c r="C227" t="s">
        <v>1132</v>
      </c>
      <c r="D227" t="str">
        <f t="shared" si="7"/>
        <v/>
      </c>
      <c r="E227" t="s">
        <v>1108</v>
      </c>
      <c r="F227" s="2" t="s">
        <v>772</v>
      </c>
      <c r="G227" t="s">
        <v>773</v>
      </c>
      <c r="H227" s="2" t="s">
        <v>774</v>
      </c>
      <c r="I227" s="4" t="s">
        <v>803</v>
      </c>
      <c r="J227" s="2" t="s">
        <v>966</v>
      </c>
      <c r="K227" s="2" t="s">
        <v>1123</v>
      </c>
      <c r="L227" s="2" t="s">
        <v>805</v>
      </c>
      <c r="M227" s="2" t="s">
        <v>779</v>
      </c>
      <c r="N227" s="1" t="s">
        <v>799</v>
      </c>
      <c r="O227" s="2" t="s">
        <v>800</v>
      </c>
      <c r="P227" t="s">
        <v>781</v>
      </c>
      <c r="Q227" s="2" t="s">
        <v>801</v>
      </c>
    </row>
    <row r="228" spans="2:18" x14ac:dyDescent="0.25">
      <c r="B228" t="str">
        <f t="shared" si="8"/>
        <v>N</v>
      </c>
      <c r="C228" t="s">
        <v>1133</v>
      </c>
      <c r="D228" t="str">
        <f t="shared" si="7"/>
        <v/>
      </c>
      <c r="E228" t="s">
        <v>1108</v>
      </c>
      <c r="F228" s="2" t="s">
        <v>772</v>
      </c>
      <c r="G228" t="s">
        <v>773</v>
      </c>
      <c r="H228" s="2" t="s">
        <v>774</v>
      </c>
      <c r="I228" s="4" t="s">
        <v>803</v>
      </c>
      <c r="J228" s="2" t="s">
        <v>966</v>
      </c>
      <c r="K228" s="2" t="s">
        <v>1123</v>
      </c>
      <c r="L228" s="2" t="s">
        <v>808</v>
      </c>
      <c r="M228" s="2" t="s">
        <v>779</v>
      </c>
      <c r="N228" s="1" t="s">
        <v>799</v>
      </c>
      <c r="O228" s="2" t="s">
        <v>800</v>
      </c>
      <c r="P228" t="s">
        <v>781</v>
      </c>
      <c r="Q228" s="2" t="s">
        <v>801</v>
      </c>
    </row>
    <row r="229" spans="2:18" x14ac:dyDescent="0.25">
      <c r="B229" t="str">
        <f t="shared" si="8"/>
        <v>N</v>
      </c>
      <c r="C229" t="s">
        <v>1134</v>
      </c>
      <c r="D229" t="str">
        <f t="shared" si="7"/>
        <v/>
      </c>
      <c r="E229" t="s">
        <v>1108</v>
      </c>
      <c r="F229" s="2" t="s">
        <v>772</v>
      </c>
      <c r="G229" t="s">
        <v>773</v>
      </c>
      <c r="H229" s="2" t="s">
        <v>774</v>
      </c>
      <c r="I229" s="4" t="s">
        <v>803</v>
      </c>
      <c r="J229" s="2" t="s">
        <v>966</v>
      </c>
      <c r="K229" s="2" t="s">
        <v>1123</v>
      </c>
      <c r="L229" s="2" t="s">
        <v>811</v>
      </c>
      <c r="M229" s="2" t="s">
        <v>779</v>
      </c>
      <c r="N229" s="1" t="s">
        <v>799</v>
      </c>
      <c r="O229" s="2" t="s">
        <v>800</v>
      </c>
      <c r="P229" t="s">
        <v>781</v>
      </c>
      <c r="Q229" s="2" t="s">
        <v>801</v>
      </c>
    </row>
    <row r="230" spans="2:18" x14ac:dyDescent="0.25">
      <c r="B230" t="str">
        <f t="shared" si="8"/>
        <v>N</v>
      </c>
      <c r="C230" t="s">
        <v>1135</v>
      </c>
      <c r="D230" t="str">
        <f t="shared" si="7"/>
        <v/>
      </c>
      <c r="E230" t="s">
        <v>1108</v>
      </c>
      <c r="F230" s="2" t="s">
        <v>772</v>
      </c>
      <c r="G230" t="s">
        <v>773</v>
      </c>
      <c r="H230" s="2" t="s">
        <v>774</v>
      </c>
      <c r="I230" s="4" t="s">
        <v>803</v>
      </c>
      <c r="J230" s="2" t="s">
        <v>966</v>
      </c>
      <c r="K230" s="2" t="s">
        <v>1123</v>
      </c>
      <c r="L230" s="2" t="s">
        <v>814</v>
      </c>
      <c r="M230" s="2" t="s">
        <v>779</v>
      </c>
      <c r="N230" s="1" t="s">
        <v>799</v>
      </c>
      <c r="O230" s="2" t="s">
        <v>800</v>
      </c>
      <c r="P230" t="s">
        <v>781</v>
      </c>
      <c r="Q230" s="2" t="s">
        <v>801</v>
      </c>
    </row>
    <row r="231" spans="2:18" x14ac:dyDescent="0.25">
      <c r="B231" t="str">
        <f t="shared" si="8"/>
        <v>N</v>
      </c>
      <c r="C231" t="s">
        <v>1136</v>
      </c>
      <c r="D231" t="str">
        <f t="shared" si="7"/>
        <v/>
      </c>
      <c r="E231" t="s">
        <v>1137</v>
      </c>
      <c r="F231" s="2" t="s">
        <v>772</v>
      </c>
      <c r="G231" t="s">
        <v>773</v>
      </c>
      <c r="H231" s="2" t="s">
        <v>774</v>
      </c>
      <c r="I231" s="4" t="s">
        <v>775</v>
      </c>
      <c r="J231" s="2" t="s">
        <v>966</v>
      </c>
      <c r="K231" s="2" t="s">
        <v>1138</v>
      </c>
      <c r="L231" s="2" t="s">
        <v>778</v>
      </c>
      <c r="M231" s="2" t="s">
        <v>779</v>
      </c>
      <c r="N231">
        <v>96699267</v>
      </c>
      <c r="O231" t="s">
        <v>1139</v>
      </c>
      <c r="P231" t="s">
        <v>781</v>
      </c>
      <c r="Q231" s="2" t="s">
        <v>782</v>
      </c>
      <c r="R231">
        <v>0</v>
      </c>
    </row>
    <row r="232" spans="2:18" x14ac:dyDescent="0.25">
      <c r="B232" t="str">
        <f t="shared" si="8"/>
        <v>N</v>
      </c>
      <c r="C232" t="s">
        <v>1140</v>
      </c>
      <c r="D232" t="str">
        <f t="shared" si="7"/>
        <v/>
      </c>
      <c r="E232" t="s">
        <v>1137</v>
      </c>
      <c r="F232" s="2" t="s">
        <v>772</v>
      </c>
      <c r="G232" t="s">
        <v>773</v>
      </c>
      <c r="H232" s="2" t="s">
        <v>774</v>
      </c>
      <c r="I232" s="4" t="s">
        <v>784</v>
      </c>
      <c r="J232" s="2" t="s">
        <v>966</v>
      </c>
      <c r="K232" s="2" t="s">
        <v>1138</v>
      </c>
      <c r="L232" s="2" t="s">
        <v>778</v>
      </c>
      <c r="M232" s="2" t="s">
        <v>779</v>
      </c>
      <c r="N232" s="2">
        <v>96865695</v>
      </c>
      <c r="P232" t="s">
        <v>781</v>
      </c>
      <c r="Q232" s="2" t="s">
        <v>782</v>
      </c>
      <c r="R232">
        <v>0</v>
      </c>
    </row>
    <row r="233" spans="2:18" x14ac:dyDescent="0.25">
      <c r="B233" t="str">
        <f t="shared" si="8"/>
        <v>N</v>
      </c>
      <c r="C233" t="s">
        <v>1141</v>
      </c>
      <c r="D233" t="str">
        <f t="shared" si="7"/>
        <v/>
      </c>
      <c r="E233" t="s">
        <v>1137</v>
      </c>
      <c r="F233" s="2" t="s">
        <v>787</v>
      </c>
      <c r="G233" t="s">
        <v>788</v>
      </c>
      <c r="H233" s="2" t="s">
        <v>789</v>
      </c>
      <c r="I233" s="4" t="s">
        <v>784</v>
      </c>
      <c r="J233" s="2" t="s">
        <v>972</v>
      </c>
      <c r="K233" s="2" t="s">
        <v>1138</v>
      </c>
      <c r="L233" s="2" t="s">
        <v>778</v>
      </c>
      <c r="M233" s="2" t="s">
        <v>950</v>
      </c>
      <c r="N233">
        <v>96699268</v>
      </c>
      <c r="O233" t="s">
        <v>1142</v>
      </c>
      <c r="P233" t="s">
        <v>1143</v>
      </c>
      <c r="Q233" s="2" t="s">
        <v>796</v>
      </c>
      <c r="R233">
        <v>126</v>
      </c>
    </row>
    <row r="234" spans="2:18" x14ac:dyDescent="0.25">
      <c r="B234" t="str">
        <f t="shared" si="8"/>
        <v>N</v>
      </c>
      <c r="C234" t="s">
        <v>1144</v>
      </c>
      <c r="D234" t="str">
        <f t="shared" si="7"/>
        <v/>
      </c>
      <c r="E234" t="s">
        <v>1137</v>
      </c>
      <c r="F234" s="2" t="s">
        <v>772</v>
      </c>
      <c r="G234" t="s">
        <v>773</v>
      </c>
      <c r="H234" s="2" t="s">
        <v>774</v>
      </c>
      <c r="I234" s="4" t="s">
        <v>784</v>
      </c>
      <c r="J234" s="2" t="s">
        <v>966</v>
      </c>
      <c r="K234" s="2" t="s">
        <v>1138</v>
      </c>
      <c r="L234" s="2" t="s">
        <v>798</v>
      </c>
      <c r="M234" s="2" t="s">
        <v>779</v>
      </c>
      <c r="N234">
        <v>98096694</v>
      </c>
      <c r="O234" s="2" t="s">
        <v>800</v>
      </c>
      <c r="P234" t="s">
        <v>781</v>
      </c>
      <c r="Q234" s="2" t="s">
        <v>801</v>
      </c>
    </row>
    <row r="235" spans="2:18" x14ac:dyDescent="0.25">
      <c r="B235" t="str">
        <f t="shared" si="8"/>
        <v>N</v>
      </c>
      <c r="C235" t="s">
        <v>1145</v>
      </c>
      <c r="D235" t="str">
        <f t="shared" si="7"/>
        <v/>
      </c>
      <c r="E235" t="s">
        <v>1137</v>
      </c>
      <c r="F235" s="2" t="s">
        <v>772</v>
      </c>
      <c r="G235" t="s">
        <v>773</v>
      </c>
      <c r="H235" s="2" t="s">
        <v>774</v>
      </c>
      <c r="I235" s="4" t="s">
        <v>784</v>
      </c>
      <c r="J235" s="2" t="s">
        <v>966</v>
      </c>
      <c r="K235" s="2" t="s">
        <v>1138</v>
      </c>
      <c r="L235" s="2" t="s">
        <v>805</v>
      </c>
      <c r="M235" s="2" t="s">
        <v>779</v>
      </c>
      <c r="N235">
        <v>98096694</v>
      </c>
      <c r="O235" s="2" t="s">
        <v>800</v>
      </c>
      <c r="P235" t="s">
        <v>781</v>
      </c>
      <c r="Q235" s="2" t="s">
        <v>801</v>
      </c>
    </row>
    <row r="236" spans="2:18" x14ac:dyDescent="0.25">
      <c r="B236" t="str">
        <f t="shared" si="8"/>
        <v>N</v>
      </c>
      <c r="C236" t="s">
        <v>1146</v>
      </c>
      <c r="D236" t="str">
        <f t="shared" si="7"/>
        <v/>
      </c>
      <c r="E236" t="s">
        <v>1137</v>
      </c>
      <c r="F236" s="2" t="s">
        <v>772</v>
      </c>
      <c r="G236" t="s">
        <v>773</v>
      </c>
      <c r="H236" s="2" t="s">
        <v>774</v>
      </c>
      <c r="I236" s="4" t="s">
        <v>784</v>
      </c>
      <c r="J236" s="2" t="s">
        <v>966</v>
      </c>
      <c r="K236" s="2" t="s">
        <v>1138</v>
      </c>
      <c r="L236" s="2" t="s">
        <v>808</v>
      </c>
      <c r="M236" s="2" t="s">
        <v>779</v>
      </c>
      <c r="N236">
        <v>98096694</v>
      </c>
      <c r="O236" s="2" t="s">
        <v>800</v>
      </c>
      <c r="P236" t="s">
        <v>781</v>
      </c>
      <c r="Q236" s="2" t="s">
        <v>801</v>
      </c>
    </row>
    <row r="237" spans="2:18" x14ac:dyDescent="0.25">
      <c r="B237" t="str">
        <f t="shared" si="8"/>
        <v>N</v>
      </c>
      <c r="C237" t="s">
        <v>1147</v>
      </c>
      <c r="D237" t="str">
        <f t="shared" si="7"/>
        <v/>
      </c>
      <c r="E237" t="s">
        <v>1137</v>
      </c>
      <c r="F237" s="2" t="s">
        <v>772</v>
      </c>
      <c r="G237" t="s">
        <v>773</v>
      </c>
      <c r="H237" s="2" t="s">
        <v>774</v>
      </c>
      <c r="I237" s="4" t="s">
        <v>784</v>
      </c>
      <c r="J237" s="2" t="s">
        <v>966</v>
      </c>
      <c r="K237" s="2" t="s">
        <v>1138</v>
      </c>
      <c r="L237" s="2" t="s">
        <v>811</v>
      </c>
      <c r="M237" s="2" t="s">
        <v>779</v>
      </c>
      <c r="N237">
        <v>98096694</v>
      </c>
      <c r="O237" s="2" t="s">
        <v>800</v>
      </c>
      <c r="P237" t="s">
        <v>781</v>
      </c>
      <c r="Q237" s="2" t="s">
        <v>801</v>
      </c>
    </row>
    <row r="238" spans="2:18" x14ac:dyDescent="0.25">
      <c r="B238" t="str">
        <f t="shared" si="8"/>
        <v>N</v>
      </c>
      <c r="C238" t="s">
        <v>1148</v>
      </c>
      <c r="D238" t="str">
        <f t="shared" si="7"/>
        <v/>
      </c>
      <c r="E238" t="s">
        <v>1137</v>
      </c>
      <c r="F238" s="2" t="s">
        <v>772</v>
      </c>
      <c r="G238" t="s">
        <v>773</v>
      </c>
      <c r="H238" s="2" t="s">
        <v>774</v>
      </c>
      <c r="I238" s="4" t="s">
        <v>775</v>
      </c>
      <c r="J238" s="2" t="s">
        <v>966</v>
      </c>
      <c r="K238" s="2" t="s">
        <v>1138</v>
      </c>
      <c r="L238" s="2" t="s">
        <v>814</v>
      </c>
      <c r="M238" s="2" t="s">
        <v>779</v>
      </c>
      <c r="N238" s="1" t="s">
        <v>799</v>
      </c>
      <c r="O238" s="2" t="s">
        <v>800</v>
      </c>
      <c r="P238" t="s">
        <v>781</v>
      </c>
      <c r="Q238" s="2" t="s">
        <v>801</v>
      </c>
    </row>
    <row r="239" spans="2:18" x14ac:dyDescent="0.25">
      <c r="B239" t="str">
        <f t="shared" si="8"/>
        <v>N</v>
      </c>
      <c r="C239" t="s">
        <v>1149</v>
      </c>
      <c r="D239" t="str">
        <f t="shared" si="7"/>
        <v/>
      </c>
      <c r="E239" t="s">
        <v>1137</v>
      </c>
      <c r="F239" s="2" t="s">
        <v>772</v>
      </c>
      <c r="G239" t="s">
        <v>773</v>
      </c>
      <c r="H239" s="2" t="s">
        <v>774</v>
      </c>
      <c r="I239" s="4" t="s">
        <v>803</v>
      </c>
      <c r="J239" s="2" t="s">
        <v>966</v>
      </c>
      <c r="K239" s="2" t="s">
        <v>1138</v>
      </c>
      <c r="L239" s="2" t="s">
        <v>814</v>
      </c>
      <c r="M239" s="2" t="s">
        <v>779</v>
      </c>
      <c r="N239" s="1" t="s">
        <v>799</v>
      </c>
      <c r="O239" s="2" t="s">
        <v>800</v>
      </c>
      <c r="P239" t="s">
        <v>781</v>
      </c>
      <c r="Q239" s="2" t="s">
        <v>801</v>
      </c>
    </row>
    <row r="240" spans="2:18" x14ac:dyDescent="0.25">
      <c r="B240" t="str">
        <f t="shared" si="8"/>
        <v>N</v>
      </c>
      <c r="C240" t="s">
        <v>1150</v>
      </c>
      <c r="D240" t="str">
        <f t="shared" si="7"/>
        <v/>
      </c>
      <c r="E240" t="s">
        <v>1151</v>
      </c>
      <c r="F240" s="2" t="s">
        <v>772</v>
      </c>
      <c r="G240" t="s">
        <v>773</v>
      </c>
      <c r="H240" s="2" t="s">
        <v>774</v>
      </c>
      <c r="I240" s="4" t="s">
        <v>775</v>
      </c>
      <c r="J240" s="2" t="s">
        <v>966</v>
      </c>
      <c r="K240" s="2" t="s">
        <v>1049</v>
      </c>
      <c r="L240" s="2" t="s">
        <v>778</v>
      </c>
      <c r="M240" s="2" t="s">
        <v>779</v>
      </c>
      <c r="N240">
        <v>96699269</v>
      </c>
      <c r="O240" t="s">
        <v>1152</v>
      </c>
      <c r="P240" t="s">
        <v>781</v>
      </c>
      <c r="Q240" s="2" t="s">
        <v>782</v>
      </c>
      <c r="R240">
        <v>0</v>
      </c>
    </row>
    <row r="241" spans="2:18" x14ac:dyDescent="0.25">
      <c r="B241" t="str">
        <f t="shared" si="8"/>
        <v>N</v>
      </c>
      <c r="C241" t="s">
        <v>1153</v>
      </c>
      <c r="D241" t="str">
        <f t="shared" si="7"/>
        <v/>
      </c>
      <c r="E241" t="s">
        <v>1151</v>
      </c>
      <c r="F241" s="2" t="s">
        <v>787</v>
      </c>
      <c r="G241" t="s">
        <v>788</v>
      </c>
      <c r="H241" s="2" t="s">
        <v>789</v>
      </c>
      <c r="I241" s="4" t="s">
        <v>784</v>
      </c>
      <c r="J241" s="2" t="s">
        <v>972</v>
      </c>
      <c r="K241" s="2" t="s">
        <v>1049</v>
      </c>
      <c r="L241" s="2" t="s">
        <v>778</v>
      </c>
      <c r="M241" s="2" t="s">
        <v>950</v>
      </c>
      <c r="N241">
        <v>96699270</v>
      </c>
      <c r="O241" t="s">
        <v>1154</v>
      </c>
      <c r="P241" t="s">
        <v>1155</v>
      </c>
      <c r="Q241" s="2" t="s">
        <v>796</v>
      </c>
      <c r="R241">
        <v>126</v>
      </c>
    </row>
    <row r="242" spans="2:18" x14ac:dyDescent="0.25">
      <c r="B242" t="str">
        <f t="shared" si="8"/>
        <v>N</v>
      </c>
      <c r="C242" t="s">
        <v>1156</v>
      </c>
      <c r="D242" t="str">
        <f t="shared" si="7"/>
        <v/>
      </c>
      <c r="E242" t="s">
        <v>1151</v>
      </c>
      <c r="F242" s="2" t="s">
        <v>772</v>
      </c>
      <c r="G242" t="s">
        <v>773</v>
      </c>
      <c r="H242" s="2" t="s">
        <v>774</v>
      </c>
      <c r="I242" s="4" t="s">
        <v>1157</v>
      </c>
      <c r="J242" s="2" t="s">
        <v>966</v>
      </c>
      <c r="K242" s="2" t="s">
        <v>1049</v>
      </c>
      <c r="L242" s="2" t="s">
        <v>798</v>
      </c>
      <c r="M242" s="2" t="s">
        <v>779</v>
      </c>
      <c r="N242" s="1">
        <v>98430826</v>
      </c>
      <c r="O242" s="2" t="s">
        <v>800</v>
      </c>
      <c r="P242" t="s">
        <v>781</v>
      </c>
      <c r="Q242" s="2" t="s">
        <v>801</v>
      </c>
    </row>
    <row r="243" spans="2:18" x14ac:dyDescent="0.25">
      <c r="B243" t="str">
        <f t="shared" si="8"/>
        <v>N</v>
      </c>
      <c r="C243" t="s">
        <v>1158</v>
      </c>
      <c r="D243" t="str">
        <f t="shared" si="7"/>
        <v/>
      </c>
      <c r="E243" t="s">
        <v>1151</v>
      </c>
      <c r="F243" s="2" t="s">
        <v>772</v>
      </c>
      <c r="G243" t="s">
        <v>773</v>
      </c>
      <c r="H243" s="2" t="s">
        <v>774</v>
      </c>
      <c r="I243" s="4" t="s">
        <v>775</v>
      </c>
      <c r="J243" s="2" t="s">
        <v>966</v>
      </c>
      <c r="K243" s="2" t="s">
        <v>1123</v>
      </c>
      <c r="L243" s="2" t="s">
        <v>798</v>
      </c>
      <c r="M243" s="2" t="s">
        <v>779</v>
      </c>
      <c r="N243" s="1" t="s">
        <v>799</v>
      </c>
      <c r="O243" s="2" t="s">
        <v>800</v>
      </c>
      <c r="P243" t="s">
        <v>781</v>
      </c>
      <c r="Q243" s="2" t="s">
        <v>801</v>
      </c>
    </row>
    <row r="244" spans="2:18" x14ac:dyDescent="0.25">
      <c r="B244" t="str">
        <f t="shared" si="8"/>
        <v>N</v>
      </c>
      <c r="C244" t="s">
        <v>1159</v>
      </c>
      <c r="D244" t="str">
        <f t="shared" si="7"/>
        <v/>
      </c>
      <c r="E244" t="s">
        <v>1151</v>
      </c>
      <c r="F244" s="2" t="s">
        <v>772</v>
      </c>
      <c r="G244" t="s">
        <v>773</v>
      </c>
      <c r="H244" s="2" t="s">
        <v>774</v>
      </c>
      <c r="I244" s="4" t="s">
        <v>1157</v>
      </c>
      <c r="J244" s="2" t="s">
        <v>966</v>
      </c>
      <c r="K244" s="2" t="s">
        <v>1049</v>
      </c>
      <c r="L244" s="2" t="s">
        <v>805</v>
      </c>
      <c r="M244" s="2" t="s">
        <v>779</v>
      </c>
      <c r="N244" s="1">
        <v>98430826</v>
      </c>
      <c r="O244" s="2" t="s">
        <v>800</v>
      </c>
      <c r="P244" t="s">
        <v>781</v>
      </c>
      <c r="Q244" s="2" t="s">
        <v>801</v>
      </c>
    </row>
    <row r="245" spans="2:18" x14ac:dyDescent="0.25">
      <c r="B245" t="str">
        <f t="shared" si="8"/>
        <v>N</v>
      </c>
      <c r="C245" t="s">
        <v>1160</v>
      </c>
      <c r="D245" t="str">
        <f t="shared" si="7"/>
        <v/>
      </c>
      <c r="E245" t="s">
        <v>1151</v>
      </c>
      <c r="F245" s="2" t="s">
        <v>772</v>
      </c>
      <c r="G245" t="s">
        <v>773</v>
      </c>
      <c r="H245" s="2" t="s">
        <v>774</v>
      </c>
      <c r="I245" s="4" t="s">
        <v>775</v>
      </c>
      <c r="J245" s="2" t="s">
        <v>966</v>
      </c>
      <c r="K245" s="2" t="s">
        <v>1123</v>
      </c>
      <c r="L245" s="2" t="s">
        <v>805</v>
      </c>
      <c r="M245" s="2" t="s">
        <v>779</v>
      </c>
      <c r="N245" s="1" t="s">
        <v>799</v>
      </c>
      <c r="O245" s="2" t="s">
        <v>800</v>
      </c>
      <c r="P245" t="s">
        <v>781</v>
      </c>
      <c r="Q245" s="2" t="s">
        <v>801</v>
      </c>
    </row>
    <row r="246" spans="2:18" x14ac:dyDescent="0.25">
      <c r="B246" t="str">
        <f t="shared" si="8"/>
        <v>N</v>
      </c>
      <c r="C246" t="s">
        <v>1161</v>
      </c>
      <c r="D246" t="str">
        <f t="shared" si="7"/>
        <v/>
      </c>
      <c r="E246" t="s">
        <v>1151</v>
      </c>
      <c r="F246" s="2" t="s">
        <v>772</v>
      </c>
      <c r="G246" t="s">
        <v>773</v>
      </c>
      <c r="H246" s="2" t="s">
        <v>774</v>
      </c>
      <c r="I246" s="4" t="s">
        <v>1157</v>
      </c>
      <c r="J246" s="2" t="s">
        <v>966</v>
      </c>
      <c r="K246" s="2" t="s">
        <v>1049</v>
      </c>
      <c r="L246" s="2" t="s">
        <v>808</v>
      </c>
      <c r="M246" s="2" t="s">
        <v>779</v>
      </c>
      <c r="N246" s="1">
        <v>98430826</v>
      </c>
      <c r="O246" s="2" t="s">
        <v>800</v>
      </c>
      <c r="P246" t="s">
        <v>781</v>
      </c>
      <c r="Q246" s="2" t="s">
        <v>801</v>
      </c>
    </row>
    <row r="247" spans="2:18" x14ac:dyDescent="0.25">
      <c r="B247" t="str">
        <f t="shared" si="8"/>
        <v>N</v>
      </c>
      <c r="C247" t="s">
        <v>1162</v>
      </c>
      <c r="D247" t="str">
        <f t="shared" si="7"/>
        <v/>
      </c>
      <c r="E247" t="s">
        <v>1151</v>
      </c>
      <c r="F247" s="2" t="s">
        <v>772</v>
      </c>
      <c r="G247" t="s">
        <v>773</v>
      </c>
      <c r="H247" s="2" t="s">
        <v>774</v>
      </c>
      <c r="I247" s="4" t="s">
        <v>775</v>
      </c>
      <c r="J247" s="2" t="s">
        <v>966</v>
      </c>
      <c r="K247" s="2" t="s">
        <v>1123</v>
      </c>
      <c r="L247" s="2" t="s">
        <v>808</v>
      </c>
      <c r="M247" s="2" t="s">
        <v>779</v>
      </c>
      <c r="N247" s="1" t="s">
        <v>799</v>
      </c>
      <c r="O247" s="2" t="s">
        <v>800</v>
      </c>
      <c r="P247" t="s">
        <v>781</v>
      </c>
      <c r="Q247" s="2" t="s">
        <v>801</v>
      </c>
    </row>
    <row r="248" spans="2:18" x14ac:dyDescent="0.25">
      <c r="B248" t="str">
        <f t="shared" si="8"/>
        <v>N</v>
      </c>
      <c r="C248" t="s">
        <v>1163</v>
      </c>
      <c r="D248" t="str">
        <f t="shared" si="7"/>
        <v/>
      </c>
      <c r="E248" t="s">
        <v>1151</v>
      </c>
      <c r="F248" s="2" t="s">
        <v>772</v>
      </c>
      <c r="G248" t="s">
        <v>773</v>
      </c>
      <c r="H248" s="2" t="s">
        <v>774</v>
      </c>
      <c r="I248" s="4" t="s">
        <v>1157</v>
      </c>
      <c r="J248" s="2" t="s">
        <v>966</v>
      </c>
      <c r="K248" s="2" t="s">
        <v>1049</v>
      </c>
      <c r="L248" s="2" t="s">
        <v>811</v>
      </c>
      <c r="M248" s="2" t="s">
        <v>779</v>
      </c>
      <c r="N248" s="1">
        <v>98430826</v>
      </c>
      <c r="O248" s="2" t="s">
        <v>800</v>
      </c>
      <c r="P248" t="s">
        <v>781</v>
      </c>
      <c r="Q248" s="2" t="s">
        <v>801</v>
      </c>
    </row>
    <row r="249" spans="2:18" x14ac:dyDescent="0.25">
      <c r="B249" t="str">
        <f t="shared" si="8"/>
        <v>N</v>
      </c>
      <c r="C249" t="s">
        <v>1164</v>
      </c>
      <c r="D249" t="str">
        <f t="shared" si="7"/>
        <v/>
      </c>
      <c r="E249" t="s">
        <v>1151</v>
      </c>
      <c r="F249" s="2" t="s">
        <v>772</v>
      </c>
      <c r="G249" t="s">
        <v>773</v>
      </c>
      <c r="H249" s="2" t="s">
        <v>774</v>
      </c>
      <c r="I249" s="4" t="s">
        <v>775</v>
      </c>
      <c r="J249" s="2" t="s">
        <v>966</v>
      </c>
      <c r="K249" s="2" t="s">
        <v>1123</v>
      </c>
      <c r="L249" s="2" t="s">
        <v>811</v>
      </c>
      <c r="M249" s="2" t="s">
        <v>779</v>
      </c>
      <c r="N249" s="1" t="s">
        <v>799</v>
      </c>
      <c r="O249" s="2" t="s">
        <v>800</v>
      </c>
      <c r="P249" t="s">
        <v>781</v>
      </c>
      <c r="Q249" s="2" t="s">
        <v>801</v>
      </c>
    </row>
    <row r="250" spans="2:18" x14ac:dyDescent="0.25">
      <c r="B250" t="str">
        <f t="shared" si="8"/>
        <v>N</v>
      </c>
      <c r="C250" t="s">
        <v>1165</v>
      </c>
      <c r="D250" t="str">
        <f t="shared" si="7"/>
        <v/>
      </c>
      <c r="E250" t="s">
        <v>1151</v>
      </c>
      <c r="F250" s="2" t="s">
        <v>772</v>
      </c>
      <c r="G250" t="s">
        <v>773</v>
      </c>
      <c r="H250" s="2" t="s">
        <v>774</v>
      </c>
      <c r="I250" s="4" t="s">
        <v>775</v>
      </c>
      <c r="J250" s="2" t="s">
        <v>966</v>
      </c>
      <c r="K250" s="2" t="s">
        <v>1049</v>
      </c>
      <c r="L250" s="2" t="s">
        <v>814</v>
      </c>
      <c r="M250" s="2" t="s">
        <v>779</v>
      </c>
      <c r="N250" s="1" t="s">
        <v>799</v>
      </c>
      <c r="O250" s="2" t="s">
        <v>800</v>
      </c>
      <c r="P250" t="s">
        <v>781</v>
      </c>
      <c r="Q250" s="2" t="s">
        <v>801</v>
      </c>
    </row>
    <row r="251" spans="2:18" x14ac:dyDescent="0.25">
      <c r="B251" t="str">
        <f t="shared" si="8"/>
        <v>N</v>
      </c>
      <c r="C251" t="s">
        <v>1166</v>
      </c>
      <c r="D251" t="str">
        <f t="shared" si="7"/>
        <v/>
      </c>
      <c r="E251" t="s">
        <v>1151</v>
      </c>
      <c r="F251" s="2" t="s">
        <v>772</v>
      </c>
      <c r="G251" t="s">
        <v>773</v>
      </c>
      <c r="H251" s="2" t="s">
        <v>774</v>
      </c>
      <c r="I251" s="4" t="s">
        <v>775</v>
      </c>
      <c r="J251" s="2" t="s">
        <v>966</v>
      </c>
      <c r="K251" s="2" t="s">
        <v>1123</v>
      </c>
      <c r="L251" s="2" t="s">
        <v>814</v>
      </c>
      <c r="M251" s="2" t="s">
        <v>779</v>
      </c>
      <c r="N251" s="1" t="s">
        <v>799</v>
      </c>
      <c r="O251" s="2" t="s">
        <v>800</v>
      </c>
      <c r="P251" t="s">
        <v>781</v>
      </c>
      <c r="Q251" s="2" t="s">
        <v>801</v>
      </c>
    </row>
    <row r="252" spans="2:18" x14ac:dyDescent="0.25">
      <c r="B252" t="str">
        <f t="shared" si="8"/>
        <v>N</v>
      </c>
      <c r="C252" t="s">
        <v>1167</v>
      </c>
      <c r="D252" t="str">
        <f t="shared" ref="D252:D315" si="9">IF(B252="Y",C252,"")</f>
        <v/>
      </c>
      <c r="E252" t="s">
        <v>1151</v>
      </c>
      <c r="F252" s="2" t="s">
        <v>772</v>
      </c>
      <c r="G252" t="s">
        <v>773</v>
      </c>
      <c r="H252" s="2" t="s">
        <v>774</v>
      </c>
      <c r="I252" s="4" t="s">
        <v>803</v>
      </c>
      <c r="J252" s="2" t="s">
        <v>966</v>
      </c>
      <c r="K252" s="2" t="s">
        <v>1049</v>
      </c>
      <c r="L252" s="2" t="s">
        <v>778</v>
      </c>
      <c r="M252" s="2" t="s">
        <v>779</v>
      </c>
      <c r="N252" s="1" t="s">
        <v>799</v>
      </c>
      <c r="P252" t="s">
        <v>781</v>
      </c>
      <c r="Q252" s="2" t="s">
        <v>782</v>
      </c>
      <c r="R252">
        <v>0</v>
      </c>
    </row>
    <row r="253" spans="2:18" x14ac:dyDescent="0.25">
      <c r="B253" t="str">
        <f t="shared" si="8"/>
        <v>N</v>
      </c>
      <c r="C253" t="s">
        <v>1168</v>
      </c>
      <c r="D253" t="str">
        <f t="shared" si="9"/>
        <v/>
      </c>
      <c r="E253" t="s">
        <v>1151</v>
      </c>
      <c r="F253" s="2" t="s">
        <v>772</v>
      </c>
      <c r="G253" t="s">
        <v>773</v>
      </c>
      <c r="H253" s="2" t="s">
        <v>774</v>
      </c>
      <c r="I253" s="4" t="s">
        <v>803</v>
      </c>
      <c r="J253" s="2" t="s">
        <v>966</v>
      </c>
      <c r="K253" s="2" t="s">
        <v>1049</v>
      </c>
      <c r="L253" s="2" t="s">
        <v>798</v>
      </c>
      <c r="M253" s="2" t="s">
        <v>779</v>
      </c>
      <c r="N253" s="1" t="s">
        <v>799</v>
      </c>
      <c r="O253" s="2" t="s">
        <v>800</v>
      </c>
      <c r="P253" t="s">
        <v>781</v>
      </c>
      <c r="Q253" s="2" t="s">
        <v>801</v>
      </c>
    </row>
    <row r="254" spans="2:18" x14ac:dyDescent="0.25">
      <c r="B254" t="str">
        <f t="shared" si="8"/>
        <v>N</v>
      </c>
      <c r="C254" t="s">
        <v>1169</v>
      </c>
      <c r="D254" t="str">
        <f t="shared" si="9"/>
        <v/>
      </c>
      <c r="E254" t="s">
        <v>1151</v>
      </c>
      <c r="F254" s="2" t="s">
        <v>772</v>
      </c>
      <c r="G254" t="s">
        <v>773</v>
      </c>
      <c r="H254" s="2" t="s">
        <v>774</v>
      </c>
      <c r="I254" s="4" t="s">
        <v>803</v>
      </c>
      <c r="J254" s="2" t="s">
        <v>966</v>
      </c>
      <c r="K254" s="2" t="s">
        <v>1123</v>
      </c>
      <c r="L254" s="2" t="s">
        <v>798</v>
      </c>
      <c r="M254" s="2" t="s">
        <v>779</v>
      </c>
      <c r="N254" s="1" t="s">
        <v>799</v>
      </c>
      <c r="O254" s="2" t="s">
        <v>800</v>
      </c>
      <c r="P254" t="s">
        <v>781</v>
      </c>
      <c r="Q254" s="2" t="s">
        <v>801</v>
      </c>
    </row>
    <row r="255" spans="2:18" x14ac:dyDescent="0.25">
      <c r="B255" t="str">
        <f t="shared" si="8"/>
        <v>N</v>
      </c>
      <c r="C255" t="s">
        <v>1170</v>
      </c>
      <c r="D255" t="str">
        <f t="shared" si="9"/>
        <v/>
      </c>
      <c r="E255" t="s">
        <v>1151</v>
      </c>
      <c r="F255" s="2" t="s">
        <v>772</v>
      </c>
      <c r="G255" t="s">
        <v>773</v>
      </c>
      <c r="H255" s="2" t="s">
        <v>774</v>
      </c>
      <c r="I255" s="4" t="s">
        <v>803</v>
      </c>
      <c r="J255" s="2" t="s">
        <v>966</v>
      </c>
      <c r="K255" s="2" t="s">
        <v>1049</v>
      </c>
      <c r="L255" s="2" t="s">
        <v>805</v>
      </c>
      <c r="M255" s="2" t="s">
        <v>779</v>
      </c>
      <c r="N255" s="1" t="s">
        <v>799</v>
      </c>
      <c r="O255" s="2" t="s">
        <v>800</v>
      </c>
      <c r="P255" t="s">
        <v>781</v>
      </c>
      <c r="Q255" s="2" t="s">
        <v>801</v>
      </c>
    </row>
    <row r="256" spans="2:18" x14ac:dyDescent="0.25">
      <c r="B256" t="str">
        <f t="shared" si="8"/>
        <v>N</v>
      </c>
      <c r="C256" t="s">
        <v>1171</v>
      </c>
      <c r="D256" t="str">
        <f t="shared" si="9"/>
        <v/>
      </c>
      <c r="E256" t="s">
        <v>1151</v>
      </c>
      <c r="F256" s="2" t="s">
        <v>772</v>
      </c>
      <c r="G256" t="s">
        <v>773</v>
      </c>
      <c r="H256" s="2" t="s">
        <v>774</v>
      </c>
      <c r="I256" s="4" t="s">
        <v>803</v>
      </c>
      <c r="J256" s="2" t="s">
        <v>966</v>
      </c>
      <c r="K256" s="2" t="s">
        <v>1123</v>
      </c>
      <c r="L256" s="2" t="s">
        <v>805</v>
      </c>
      <c r="M256" s="2" t="s">
        <v>779</v>
      </c>
      <c r="N256" s="1" t="s">
        <v>799</v>
      </c>
      <c r="O256" s="2" t="s">
        <v>800</v>
      </c>
      <c r="P256" t="s">
        <v>781</v>
      </c>
      <c r="Q256" s="2" t="s">
        <v>801</v>
      </c>
    </row>
    <row r="257" spans="2:18" x14ac:dyDescent="0.25">
      <c r="B257" t="str">
        <f t="shared" si="8"/>
        <v>N</v>
      </c>
      <c r="C257" t="s">
        <v>1172</v>
      </c>
      <c r="D257" t="str">
        <f t="shared" si="9"/>
        <v/>
      </c>
      <c r="E257" t="s">
        <v>1151</v>
      </c>
      <c r="F257" s="2" t="s">
        <v>772</v>
      </c>
      <c r="G257" t="s">
        <v>773</v>
      </c>
      <c r="H257" s="2" t="s">
        <v>774</v>
      </c>
      <c r="I257" s="4" t="s">
        <v>803</v>
      </c>
      <c r="J257" s="2" t="s">
        <v>966</v>
      </c>
      <c r="K257" s="2" t="s">
        <v>1049</v>
      </c>
      <c r="L257" s="2" t="s">
        <v>808</v>
      </c>
      <c r="M257" s="2" t="s">
        <v>779</v>
      </c>
      <c r="N257" s="1" t="s">
        <v>799</v>
      </c>
      <c r="O257" s="2" t="s">
        <v>800</v>
      </c>
      <c r="P257" t="s">
        <v>781</v>
      </c>
      <c r="Q257" s="2" t="s">
        <v>801</v>
      </c>
    </row>
    <row r="258" spans="2:18" x14ac:dyDescent="0.25">
      <c r="B258" t="str">
        <f t="shared" si="8"/>
        <v>N</v>
      </c>
      <c r="C258" t="s">
        <v>1173</v>
      </c>
      <c r="D258" t="str">
        <f t="shared" si="9"/>
        <v/>
      </c>
      <c r="E258" t="s">
        <v>1151</v>
      </c>
      <c r="F258" s="2" t="s">
        <v>772</v>
      </c>
      <c r="G258" t="s">
        <v>773</v>
      </c>
      <c r="H258" s="2" t="s">
        <v>774</v>
      </c>
      <c r="I258" s="4" t="s">
        <v>803</v>
      </c>
      <c r="J258" s="2" t="s">
        <v>966</v>
      </c>
      <c r="K258" s="2" t="s">
        <v>1123</v>
      </c>
      <c r="L258" s="2" t="s">
        <v>808</v>
      </c>
      <c r="M258" s="2" t="s">
        <v>779</v>
      </c>
      <c r="N258" s="1" t="s">
        <v>799</v>
      </c>
      <c r="O258" s="2" t="s">
        <v>800</v>
      </c>
      <c r="P258" t="s">
        <v>781</v>
      </c>
      <c r="Q258" s="2" t="s">
        <v>801</v>
      </c>
    </row>
    <row r="259" spans="2:18" x14ac:dyDescent="0.25">
      <c r="B259" t="str">
        <f t="shared" si="8"/>
        <v>N</v>
      </c>
      <c r="C259" t="s">
        <v>1174</v>
      </c>
      <c r="D259" t="str">
        <f t="shared" si="9"/>
        <v/>
      </c>
      <c r="E259" t="s">
        <v>1151</v>
      </c>
      <c r="F259" s="2" t="s">
        <v>772</v>
      </c>
      <c r="G259" t="s">
        <v>773</v>
      </c>
      <c r="H259" s="2" t="s">
        <v>774</v>
      </c>
      <c r="I259" s="4" t="s">
        <v>803</v>
      </c>
      <c r="J259" s="2" t="s">
        <v>966</v>
      </c>
      <c r="K259" s="2" t="s">
        <v>1049</v>
      </c>
      <c r="L259" s="2" t="s">
        <v>811</v>
      </c>
      <c r="M259" s="2" t="s">
        <v>779</v>
      </c>
      <c r="N259" s="1" t="s">
        <v>799</v>
      </c>
      <c r="O259" s="2" t="s">
        <v>800</v>
      </c>
      <c r="P259" t="s">
        <v>781</v>
      </c>
      <c r="Q259" s="2" t="s">
        <v>801</v>
      </c>
    </row>
    <row r="260" spans="2:18" x14ac:dyDescent="0.25">
      <c r="B260" t="str">
        <f t="shared" si="8"/>
        <v>N</v>
      </c>
      <c r="C260" t="s">
        <v>1175</v>
      </c>
      <c r="D260" t="str">
        <f t="shared" si="9"/>
        <v/>
      </c>
      <c r="E260" t="s">
        <v>1151</v>
      </c>
      <c r="F260" s="2" t="s">
        <v>772</v>
      </c>
      <c r="G260" t="s">
        <v>773</v>
      </c>
      <c r="H260" s="2" t="s">
        <v>774</v>
      </c>
      <c r="I260" s="4" t="s">
        <v>803</v>
      </c>
      <c r="J260" s="2" t="s">
        <v>966</v>
      </c>
      <c r="K260" s="2" t="s">
        <v>1123</v>
      </c>
      <c r="L260" s="2" t="s">
        <v>811</v>
      </c>
      <c r="M260" s="2" t="s">
        <v>779</v>
      </c>
      <c r="N260" s="1" t="s">
        <v>799</v>
      </c>
      <c r="O260" s="2" t="s">
        <v>800</v>
      </c>
      <c r="P260" t="s">
        <v>781</v>
      </c>
      <c r="Q260" s="2" t="s">
        <v>801</v>
      </c>
    </row>
    <row r="261" spans="2:18" x14ac:dyDescent="0.25">
      <c r="B261" t="str">
        <f t="shared" si="8"/>
        <v>N</v>
      </c>
      <c r="C261" t="s">
        <v>1176</v>
      </c>
      <c r="D261" t="str">
        <f t="shared" si="9"/>
        <v/>
      </c>
      <c r="E261" t="s">
        <v>1151</v>
      </c>
      <c r="F261" s="2" t="s">
        <v>772</v>
      </c>
      <c r="G261" t="s">
        <v>773</v>
      </c>
      <c r="H261" s="2" t="s">
        <v>774</v>
      </c>
      <c r="I261" s="4" t="s">
        <v>803</v>
      </c>
      <c r="J261" s="2" t="s">
        <v>966</v>
      </c>
      <c r="K261" s="2" t="s">
        <v>1049</v>
      </c>
      <c r="L261" s="2" t="s">
        <v>814</v>
      </c>
      <c r="M261" s="2" t="s">
        <v>779</v>
      </c>
      <c r="N261" s="1" t="s">
        <v>799</v>
      </c>
      <c r="O261" s="2" t="s">
        <v>800</v>
      </c>
      <c r="P261" t="s">
        <v>781</v>
      </c>
      <c r="Q261" s="2" t="s">
        <v>801</v>
      </c>
    </row>
    <row r="262" spans="2:18" x14ac:dyDescent="0.25">
      <c r="B262" t="str">
        <f t="shared" si="8"/>
        <v>N</v>
      </c>
      <c r="C262" t="s">
        <v>1177</v>
      </c>
      <c r="D262" t="str">
        <f t="shared" si="9"/>
        <v/>
      </c>
      <c r="E262" t="s">
        <v>1151</v>
      </c>
      <c r="F262" s="2" t="s">
        <v>772</v>
      </c>
      <c r="G262" t="s">
        <v>773</v>
      </c>
      <c r="H262" s="2" t="s">
        <v>774</v>
      </c>
      <c r="I262" s="4" t="s">
        <v>803</v>
      </c>
      <c r="J262" s="2" t="s">
        <v>966</v>
      </c>
      <c r="K262" s="2" t="s">
        <v>1123</v>
      </c>
      <c r="L262" s="2" t="s">
        <v>814</v>
      </c>
      <c r="M262" s="2" t="s">
        <v>779</v>
      </c>
      <c r="N262" s="1" t="s">
        <v>799</v>
      </c>
      <c r="O262" s="2" t="s">
        <v>800</v>
      </c>
      <c r="P262" t="s">
        <v>781</v>
      </c>
      <c r="Q262" s="2" t="s">
        <v>801</v>
      </c>
    </row>
    <row r="263" spans="2:18" x14ac:dyDescent="0.25">
      <c r="B263" t="str">
        <f t="shared" ref="B263:B326" si="10">IF(AND(H263="C30",I263="B18",L263="Coating_Standard"),"Y","N")</f>
        <v>N</v>
      </c>
      <c r="C263" t="s">
        <v>1178</v>
      </c>
      <c r="D263" t="str">
        <f t="shared" si="9"/>
        <v/>
      </c>
      <c r="E263" t="s">
        <v>1179</v>
      </c>
      <c r="F263" s="2" t="s">
        <v>772</v>
      </c>
      <c r="G263" t="s">
        <v>773</v>
      </c>
      <c r="H263" s="2" t="s">
        <v>774</v>
      </c>
      <c r="I263" s="4" t="s">
        <v>784</v>
      </c>
      <c r="J263" s="2" t="s">
        <v>966</v>
      </c>
      <c r="K263" s="2" t="s">
        <v>1123</v>
      </c>
      <c r="L263" s="2" t="s">
        <v>778</v>
      </c>
      <c r="M263" s="2" t="s">
        <v>779</v>
      </c>
      <c r="N263">
        <v>96699271</v>
      </c>
      <c r="O263" t="s">
        <v>1180</v>
      </c>
      <c r="P263" t="s">
        <v>781</v>
      </c>
      <c r="Q263" s="2" t="s">
        <v>782</v>
      </c>
      <c r="R263">
        <v>0</v>
      </c>
    </row>
    <row r="264" spans="2:18" x14ac:dyDescent="0.25">
      <c r="B264" t="str">
        <f t="shared" si="10"/>
        <v>N</v>
      </c>
      <c r="C264" t="s">
        <v>1181</v>
      </c>
      <c r="D264" t="str">
        <f t="shared" si="9"/>
        <v/>
      </c>
      <c r="E264" t="s">
        <v>1179</v>
      </c>
      <c r="F264" s="2" t="s">
        <v>787</v>
      </c>
      <c r="G264" t="s">
        <v>788</v>
      </c>
      <c r="H264" s="2" t="s">
        <v>789</v>
      </c>
      <c r="I264" s="4" t="s">
        <v>784</v>
      </c>
      <c r="J264" s="2" t="s">
        <v>972</v>
      </c>
      <c r="K264" s="2" t="s">
        <v>1123</v>
      </c>
      <c r="L264" s="2" t="s">
        <v>778</v>
      </c>
      <c r="M264" s="2" t="s">
        <v>950</v>
      </c>
      <c r="N264">
        <v>96699272</v>
      </c>
      <c r="O264" t="s">
        <v>1182</v>
      </c>
      <c r="P264" t="s">
        <v>1183</v>
      </c>
      <c r="Q264" s="2" t="s">
        <v>796</v>
      </c>
      <c r="R264">
        <v>126</v>
      </c>
    </row>
    <row r="265" spans="2:18" x14ac:dyDescent="0.25">
      <c r="B265" t="str">
        <f t="shared" si="10"/>
        <v>N</v>
      </c>
      <c r="C265" t="s">
        <v>1184</v>
      </c>
      <c r="D265" t="str">
        <f t="shared" si="9"/>
        <v/>
      </c>
      <c r="E265" t="s">
        <v>1179</v>
      </c>
      <c r="F265" s="2" t="s">
        <v>772</v>
      </c>
      <c r="G265" t="s">
        <v>773</v>
      </c>
      <c r="H265" s="2" t="s">
        <v>774</v>
      </c>
      <c r="I265" s="4" t="s">
        <v>775</v>
      </c>
      <c r="J265" s="2" t="s">
        <v>966</v>
      </c>
      <c r="K265" s="2" t="s">
        <v>1123</v>
      </c>
      <c r="L265" s="2" t="s">
        <v>798</v>
      </c>
      <c r="M265" s="2" t="s">
        <v>779</v>
      </c>
      <c r="N265" s="1" t="s">
        <v>799</v>
      </c>
      <c r="O265" s="2" t="s">
        <v>800</v>
      </c>
      <c r="P265" t="s">
        <v>781</v>
      </c>
      <c r="Q265" s="2" t="s">
        <v>801</v>
      </c>
    </row>
    <row r="266" spans="2:18" x14ac:dyDescent="0.25">
      <c r="B266" t="str">
        <f t="shared" si="10"/>
        <v>N</v>
      </c>
      <c r="C266" t="s">
        <v>1185</v>
      </c>
      <c r="D266" t="str">
        <f t="shared" si="9"/>
        <v/>
      </c>
      <c r="E266" t="s">
        <v>1179</v>
      </c>
      <c r="F266" s="2" t="s">
        <v>772</v>
      </c>
      <c r="G266" t="s">
        <v>773</v>
      </c>
      <c r="H266" s="2" t="s">
        <v>774</v>
      </c>
      <c r="I266" s="4" t="s">
        <v>775</v>
      </c>
      <c r="J266" s="2" t="s">
        <v>966</v>
      </c>
      <c r="K266" s="2" t="s">
        <v>1123</v>
      </c>
      <c r="L266" s="2" t="s">
        <v>798</v>
      </c>
      <c r="M266" s="2" t="s">
        <v>779</v>
      </c>
      <c r="N266" s="1" t="s">
        <v>799</v>
      </c>
      <c r="O266" s="2" t="s">
        <v>800</v>
      </c>
      <c r="P266" t="s">
        <v>781</v>
      </c>
      <c r="Q266" s="2" t="s">
        <v>801</v>
      </c>
    </row>
    <row r="267" spans="2:18" x14ac:dyDescent="0.25">
      <c r="B267" t="str">
        <f t="shared" si="10"/>
        <v>N</v>
      </c>
      <c r="C267" t="s">
        <v>1186</v>
      </c>
      <c r="D267" t="str">
        <f t="shared" si="9"/>
        <v/>
      </c>
      <c r="E267" t="s">
        <v>1179</v>
      </c>
      <c r="F267" s="2" t="s">
        <v>772</v>
      </c>
      <c r="G267" t="s">
        <v>773</v>
      </c>
      <c r="H267" s="2" t="s">
        <v>774</v>
      </c>
      <c r="I267" s="4" t="s">
        <v>775</v>
      </c>
      <c r="J267" s="2" t="s">
        <v>966</v>
      </c>
      <c r="K267" s="2" t="s">
        <v>1123</v>
      </c>
      <c r="L267" s="2" t="s">
        <v>805</v>
      </c>
      <c r="M267" s="2" t="s">
        <v>779</v>
      </c>
      <c r="N267" s="1" t="s">
        <v>799</v>
      </c>
      <c r="O267" s="2" t="s">
        <v>800</v>
      </c>
      <c r="P267" t="s">
        <v>781</v>
      </c>
      <c r="Q267" s="2" t="s">
        <v>801</v>
      </c>
    </row>
    <row r="268" spans="2:18" x14ac:dyDescent="0.25">
      <c r="B268" t="str">
        <f t="shared" si="10"/>
        <v>N</v>
      </c>
      <c r="C268" t="s">
        <v>1187</v>
      </c>
      <c r="D268" t="str">
        <f t="shared" si="9"/>
        <v/>
      </c>
      <c r="E268" t="s">
        <v>1179</v>
      </c>
      <c r="F268" s="2" t="s">
        <v>772</v>
      </c>
      <c r="G268" t="s">
        <v>773</v>
      </c>
      <c r="H268" s="2" t="s">
        <v>774</v>
      </c>
      <c r="I268" s="4" t="s">
        <v>775</v>
      </c>
      <c r="J268" s="2" t="s">
        <v>966</v>
      </c>
      <c r="K268" s="2" t="s">
        <v>1123</v>
      </c>
      <c r="L268" s="2" t="s">
        <v>808</v>
      </c>
      <c r="M268" s="2" t="s">
        <v>779</v>
      </c>
      <c r="N268" s="1" t="s">
        <v>799</v>
      </c>
      <c r="O268" s="2" t="s">
        <v>800</v>
      </c>
      <c r="P268" t="s">
        <v>781</v>
      </c>
      <c r="Q268" s="2" t="s">
        <v>801</v>
      </c>
    </row>
    <row r="269" spans="2:18" x14ac:dyDescent="0.25">
      <c r="B269" t="str">
        <f t="shared" si="10"/>
        <v>N</v>
      </c>
      <c r="C269" t="s">
        <v>1188</v>
      </c>
      <c r="D269" t="str">
        <f t="shared" si="9"/>
        <v/>
      </c>
      <c r="E269" t="s">
        <v>1179</v>
      </c>
      <c r="F269" s="2" t="s">
        <v>772</v>
      </c>
      <c r="G269" t="s">
        <v>773</v>
      </c>
      <c r="H269" s="2" t="s">
        <v>774</v>
      </c>
      <c r="I269" s="4" t="s">
        <v>775</v>
      </c>
      <c r="J269" s="2" t="s">
        <v>966</v>
      </c>
      <c r="K269" s="2" t="s">
        <v>1123</v>
      </c>
      <c r="L269" s="2" t="s">
        <v>811</v>
      </c>
      <c r="M269" s="2" t="s">
        <v>779</v>
      </c>
      <c r="N269" s="1" t="s">
        <v>799</v>
      </c>
      <c r="O269" s="2" t="s">
        <v>800</v>
      </c>
      <c r="P269" t="s">
        <v>781</v>
      </c>
      <c r="Q269" s="2" t="s">
        <v>801</v>
      </c>
    </row>
    <row r="270" spans="2:18" x14ac:dyDescent="0.25">
      <c r="B270" t="str">
        <f t="shared" si="10"/>
        <v>N</v>
      </c>
      <c r="C270" t="s">
        <v>1189</v>
      </c>
      <c r="D270" t="str">
        <f t="shared" si="9"/>
        <v/>
      </c>
      <c r="E270" t="s">
        <v>1179</v>
      </c>
      <c r="F270" s="2" t="s">
        <v>772</v>
      </c>
      <c r="G270" t="s">
        <v>773</v>
      </c>
      <c r="H270" s="2" t="s">
        <v>774</v>
      </c>
      <c r="I270" s="4" t="s">
        <v>775</v>
      </c>
      <c r="J270" s="2" t="s">
        <v>966</v>
      </c>
      <c r="K270" s="2" t="s">
        <v>1123</v>
      </c>
      <c r="L270" s="2" t="s">
        <v>814</v>
      </c>
      <c r="M270" s="2" t="s">
        <v>779</v>
      </c>
      <c r="N270" s="1" t="s">
        <v>799</v>
      </c>
      <c r="O270" s="2" t="s">
        <v>800</v>
      </c>
      <c r="P270" t="s">
        <v>781</v>
      </c>
      <c r="Q270" s="2" t="s">
        <v>801</v>
      </c>
    </row>
    <row r="271" spans="2:18" x14ac:dyDescent="0.25">
      <c r="B271" t="str">
        <f t="shared" si="10"/>
        <v>N</v>
      </c>
      <c r="C271" t="s">
        <v>1190</v>
      </c>
      <c r="D271" t="str">
        <f t="shared" si="9"/>
        <v/>
      </c>
      <c r="E271" t="s">
        <v>1179</v>
      </c>
      <c r="F271" s="2" t="s">
        <v>772</v>
      </c>
      <c r="G271" t="s">
        <v>773</v>
      </c>
      <c r="H271" s="2" t="s">
        <v>774</v>
      </c>
      <c r="I271" s="4" t="s">
        <v>803</v>
      </c>
      <c r="J271" s="2" t="s">
        <v>966</v>
      </c>
      <c r="K271" s="2" t="s">
        <v>1123</v>
      </c>
      <c r="L271" s="2" t="s">
        <v>798</v>
      </c>
      <c r="M271" s="2" t="s">
        <v>779</v>
      </c>
      <c r="N271" s="1" t="s">
        <v>799</v>
      </c>
      <c r="O271" s="2" t="s">
        <v>800</v>
      </c>
      <c r="P271" t="s">
        <v>781</v>
      </c>
      <c r="Q271" s="2" t="s">
        <v>801</v>
      </c>
    </row>
    <row r="272" spans="2:18" x14ac:dyDescent="0.25">
      <c r="B272" t="str">
        <f t="shared" si="10"/>
        <v>N</v>
      </c>
      <c r="C272" t="s">
        <v>1191</v>
      </c>
      <c r="D272" t="str">
        <f t="shared" si="9"/>
        <v/>
      </c>
      <c r="E272" t="s">
        <v>1179</v>
      </c>
      <c r="F272" s="2" t="s">
        <v>772</v>
      </c>
      <c r="G272" t="s">
        <v>773</v>
      </c>
      <c r="H272" s="2" t="s">
        <v>774</v>
      </c>
      <c r="I272" s="4" t="s">
        <v>803</v>
      </c>
      <c r="J272" s="2" t="s">
        <v>966</v>
      </c>
      <c r="K272" s="2" t="s">
        <v>1123</v>
      </c>
      <c r="L272" s="2" t="s">
        <v>798</v>
      </c>
      <c r="M272" s="2" t="s">
        <v>779</v>
      </c>
      <c r="N272" s="1" t="s">
        <v>799</v>
      </c>
      <c r="O272" s="2" t="s">
        <v>800</v>
      </c>
      <c r="P272" t="s">
        <v>781</v>
      </c>
      <c r="Q272" s="2" t="s">
        <v>801</v>
      </c>
    </row>
    <row r="273" spans="2:19" x14ac:dyDescent="0.25">
      <c r="B273" t="str">
        <f t="shared" si="10"/>
        <v>N</v>
      </c>
      <c r="C273" t="s">
        <v>1192</v>
      </c>
      <c r="D273" t="str">
        <f t="shared" si="9"/>
        <v/>
      </c>
      <c r="E273" t="s">
        <v>1179</v>
      </c>
      <c r="F273" s="2" t="s">
        <v>772</v>
      </c>
      <c r="G273" t="s">
        <v>773</v>
      </c>
      <c r="H273" s="2" t="s">
        <v>774</v>
      </c>
      <c r="I273" s="4" t="s">
        <v>803</v>
      </c>
      <c r="J273" s="2" t="s">
        <v>966</v>
      </c>
      <c r="K273" s="2" t="s">
        <v>1123</v>
      </c>
      <c r="L273" s="2" t="s">
        <v>805</v>
      </c>
      <c r="M273" s="2" t="s">
        <v>779</v>
      </c>
      <c r="N273" s="1" t="s">
        <v>799</v>
      </c>
      <c r="O273" s="2" t="s">
        <v>800</v>
      </c>
      <c r="P273" t="s">
        <v>781</v>
      </c>
      <c r="Q273" s="2" t="s">
        <v>801</v>
      </c>
    </row>
    <row r="274" spans="2:19" x14ac:dyDescent="0.25">
      <c r="B274" t="str">
        <f t="shared" si="10"/>
        <v>N</v>
      </c>
      <c r="C274" t="s">
        <v>1193</v>
      </c>
      <c r="D274" t="str">
        <f t="shared" si="9"/>
        <v/>
      </c>
      <c r="E274" t="s">
        <v>1179</v>
      </c>
      <c r="F274" s="2" t="s">
        <v>772</v>
      </c>
      <c r="G274" t="s">
        <v>773</v>
      </c>
      <c r="H274" s="2" t="s">
        <v>774</v>
      </c>
      <c r="I274" s="4" t="s">
        <v>803</v>
      </c>
      <c r="J274" s="2" t="s">
        <v>966</v>
      </c>
      <c r="K274" s="2" t="s">
        <v>1123</v>
      </c>
      <c r="L274" s="2" t="s">
        <v>808</v>
      </c>
      <c r="M274" s="2" t="s">
        <v>779</v>
      </c>
      <c r="N274" s="1" t="s">
        <v>799</v>
      </c>
      <c r="O274" s="2" t="s">
        <v>800</v>
      </c>
      <c r="P274" t="s">
        <v>781</v>
      </c>
      <c r="Q274" s="2" t="s">
        <v>801</v>
      </c>
    </row>
    <row r="275" spans="2:19" x14ac:dyDescent="0.25">
      <c r="B275" t="str">
        <f t="shared" si="10"/>
        <v>N</v>
      </c>
      <c r="C275" t="s">
        <v>1194</v>
      </c>
      <c r="D275" t="str">
        <f t="shared" si="9"/>
        <v/>
      </c>
      <c r="E275" t="s">
        <v>1179</v>
      </c>
      <c r="F275" s="2" t="s">
        <v>772</v>
      </c>
      <c r="G275" t="s">
        <v>773</v>
      </c>
      <c r="H275" s="2" t="s">
        <v>774</v>
      </c>
      <c r="I275" s="4" t="s">
        <v>803</v>
      </c>
      <c r="J275" s="2" t="s">
        <v>966</v>
      </c>
      <c r="K275" s="2" t="s">
        <v>1123</v>
      </c>
      <c r="L275" s="2" t="s">
        <v>811</v>
      </c>
      <c r="M275" s="2" t="s">
        <v>779</v>
      </c>
      <c r="N275" s="1" t="s">
        <v>799</v>
      </c>
      <c r="O275" s="2" t="s">
        <v>800</v>
      </c>
      <c r="P275" t="s">
        <v>781</v>
      </c>
      <c r="Q275" s="2" t="s">
        <v>801</v>
      </c>
      <c r="S275" s="126"/>
    </row>
    <row r="276" spans="2:19" x14ac:dyDescent="0.25">
      <c r="B276" t="str">
        <f t="shared" si="10"/>
        <v>N</v>
      </c>
      <c r="C276" t="s">
        <v>1195</v>
      </c>
      <c r="D276" t="str">
        <f t="shared" si="9"/>
        <v/>
      </c>
      <c r="E276" t="s">
        <v>1179</v>
      </c>
      <c r="F276" s="2" t="s">
        <v>772</v>
      </c>
      <c r="G276" t="s">
        <v>773</v>
      </c>
      <c r="H276" s="2" t="s">
        <v>774</v>
      </c>
      <c r="I276" s="4" t="s">
        <v>803</v>
      </c>
      <c r="J276" s="2" t="s">
        <v>966</v>
      </c>
      <c r="K276" s="2" t="s">
        <v>1123</v>
      </c>
      <c r="L276" s="2" t="s">
        <v>814</v>
      </c>
      <c r="M276" s="2" t="s">
        <v>779</v>
      </c>
      <c r="N276" s="1" t="s">
        <v>799</v>
      </c>
      <c r="O276" s="2" t="s">
        <v>800</v>
      </c>
      <c r="P276" t="s">
        <v>781</v>
      </c>
      <c r="Q276" s="2" t="s">
        <v>801</v>
      </c>
    </row>
    <row r="277" spans="2:19" x14ac:dyDescent="0.25">
      <c r="B277" t="str">
        <f t="shared" si="10"/>
        <v>N</v>
      </c>
      <c r="C277" t="s">
        <v>1196</v>
      </c>
      <c r="D277" t="str">
        <f t="shared" si="9"/>
        <v/>
      </c>
      <c r="E277" t="s">
        <v>1197</v>
      </c>
      <c r="F277" s="2" t="s">
        <v>772</v>
      </c>
      <c r="G277" t="s">
        <v>773</v>
      </c>
      <c r="H277" s="2" t="s">
        <v>774</v>
      </c>
      <c r="I277" s="4" t="s">
        <v>775</v>
      </c>
      <c r="J277" s="2" t="s">
        <v>966</v>
      </c>
      <c r="K277" s="2" t="s">
        <v>1049</v>
      </c>
      <c r="L277" s="2" t="s">
        <v>778</v>
      </c>
      <c r="M277" s="2" t="s">
        <v>779</v>
      </c>
      <c r="N277" s="2">
        <v>96699273</v>
      </c>
      <c r="O277" t="s">
        <v>1198</v>
      </c>
      <c r="P277" t="s">
        <v>781</v>
      </c>
      <c r="Q277" s="2" t="s">
        <v>782</v>
      </c>
      <c r="R277">
        <v>0</v>
      </c>
    </row>
    <row r="278" spans="2:19" x14ac:dyDescent="0.25">
      <c r="B278" t="str">
        <f t="shared" si="10"/>
        <v>N</v>
      </c>
      <c r="C278" t="s">
        <v>1199</v>
      </c>
      <c r="D278" t="str">
        <f t="shared" si="9"/>
        <v/>
      </c>
      <c r="E278" t="s">
        <v>1197</v>
      </c>
      <c r="F278" s="2" t="s">
        <v>772</v>
      </c>
      <c r="G278" t="s">
        <v>773</v>
      </c>
      <c r="H278" s="2" t="s">
        <v>774</v>
      </c>
      <c r="I278" s="4" t="s">
        <v>784</v>
      </c>
      <c r="J278" s="2" t="s">
        <v>966</v>
      </c>
      <c r="K278" s="2" t="s">
        <v>1049</v>
      </c>
      <c r="L278" s="2" t="s">
        <v>778</v>
      </c>
      <c r="M278" s="2" t="s">
        <v>779</v>
      </c>
      <c r="N278" s="2">
        <v>96865701</v>
      </c>
      <c r="P278" t="s">
        <v>781</v>
      </c>
      <c r="Q278" s="2" t="s">
        <v>782</v>
      </c>
      <c r="R278">
        <v>0</v>
      </c>
    </row>
    <row r="279" spans="2:19" x14ac:dyDescent="0.25">
      <c r="B279" t="str">
        <f t="shared" si="10"/>
        <v>N</v>
      </c>
      <c r="C279" t="s">
        <v>1200</v>
      </c>
      <c r="D279" t="str">
        <f t="shared" si="9"/>
        <v/>
      </c>
      <c r="E279" t="s">
        <v>1197</v>
      </c>
      <c r="F279" s="2" t="s">
        <v>787</v>
      </c>
      <c r="G279" t="s">
        <v>788</v>
      </c>
      <c r="H279" s="2" t="s">
        <v>789</v>
      </c>
      <c r="I279" s="4" t="s">
        <v>784</v>
      </c>
      <c r="J279" s="2" t="s">
        <v>972</v>
      </c>
      <c r="K279" s="2" t="s">
        <v>1049</v>
      </c>
      <c r="L279" s="2" t="s">
        <v>778</v>
      </c>
      <c r="M279" s="2" t="s">
        <v>950</v>
      </c>
      <c r="N279">
        <v>96699274</v>
      </c>
      <c r="O279" t="s">
        <v>1201</v>
      </c>
      <c r="P279" t="s">
        <v>1202</v>
      </c>
      <c r="Q279" s="2" t="s">
        <v>796</v>
      </c>
      <c r="R279">
        <v>126</v>
      </c>
    </row>
    <row r="280" spans="2:19" x14ac:dyDescent="0.25">
      <c r="B280" t="str">
        <f t="shared" si="10"/>
        <v>N</v>
      </c>
      <c r="C280" t="s">
        <v>1203</v>
      </c>
      <c r="D280" t="str">
        <f t="shared" si="9"/>
        <v/>
      </c>
      <c r="E280" t="s">
        <v>1197</v>
      </c>
      <c r="F280" s="2" t="s">
        <v>772</v>
      </c>
      <c r="G280" t="s">
        <v>773</v>
      </c>
      <c r="H280" s="2" t="s">
        <v>774</v>
      </c>
      <c r="I280" s="4" t="s">
        <v>784</v>
      </c>
      <c r="J280" s="2" t="s">
        <v>966</v>
      </c>
      <c r="K280" s="2" t="s">
        <v>1049</v>
      </c>
      <c r="L280" s="2" t="s">
        <v>798</v>
      </c>
      <c r="M280" s="2" t="s">
        <v>779</v>
      </c>
      <c r="N280" s="1">
        <v>98430313</v>
      </c>
      <c r="O280" s="2" t="s">
        <v>800</v>
      </c>
      <c r="P280" t="s">
        <v>781</v>
      </c>
      <c r="Q280" s="2" t="s">
        <v>801</v>
      </c>
    </row>
    <row r="281" spans="2:19" x14ac:dyDescent="0.25">
      <c r="B281" t="str">
        <f t="shared" si="10"/>
        <v>N</v>
      </c>
      <c r="C281" t="s">
        <v>1204</v>
      </c>
      <c r="D281" t="str">
        <f t="shared" si="9"/>
        <v/>
      </c>
      <c r="E281" t="s">
        <v>1197</v>
      </c>
      <c r="F281" s="2" t="s">
        <v>772</v>
      </c>
      <c r="G281" t="s">
        <v>773</v>
      </c>
      <c r="H281" s="2" t="s">
        <v>774</v>
      </c>
      <c r="I281" s="4" t="s">
        <v>784</v>
      </c>
      <c r="J281" s="2" t="s">
        <v>966</v>
      </c>
      <c r="K281" s="2" t="s">
        <v>1049</v>
      </c>
      <c r="L281" s="2" t="s">
        <v>805</v>
      </c>
      <c r="M281" s="2" t="s">
        <v>779</v>
      </c>
      <c r="N281" s="1">
        <v>98430313</v>
      </c>
      <c r="O281" s="2" t="s">
        <v>800</v>
      </c>
      <c r="P281" t="s">
        <v>781</v>
      </c>
      <c r="Q281" s="2" t="s">
        <v>801</v>
      </c>
    </row>
    <row r="282" spans="2:19" x14ac:dyDescent="0.25">
      <c r="B282" t="str">
        <f t="shared" si="10"/>
        <v>N</v>
      </c>
      <c r="C282" t="s">
        <v>1205</v>
      </c>
      <c r="D282" t="str">
        <f t="shared" si="9"/>
        <v/>
      </c>
      <c r="E282" t="s">
        <v>1197</v>
      </c>
      <c r="F282" s="2" t="s">
        <v>772</v>
      </c>
      <c r="G282" t="s">
        <v>773</v>
      </c>
      <c r="H282" s="2" t="s">
        <v>774</v>
      </c>
      <c r="I282" s="4" t="s">
        <v>784</v>
      </c>
      <c r="J282" s="2" t="s">
        <v>966</v>
      </c>
      <c r="K282" s="2" t="s">
        <v>1049</v>
      </c>
      <c r="L282" s="2" t="s">
        <v>808</v>
      </c>
      <c r="M282" s="2" t="s">
        <v>779</v>
      </c>
      <c r="N282" s="1">
        <v>98430313</v>
      </c>
      <c r="O282" s="2" t="s">
        <v>800</v>
      </c>
      <c r="P282" t="s">
        <v>781</v>
      </c>
      <c r="Q282" s="2" t="s">
        <v>801</v>
      </c>
    </row>
    <row r="283" spans="2:19" x14ac:dyDescent="0.25">
      <c r="B283" t="str">
        <f t="shared" si="10"/>
        <v>N</v>
      </c>
      <c r="C283" t="s">
        <v>1206</v>
      </c>
      <c r="D283" t="str">
        <f t="shared" si="9"/>
        <v/>
      </c>
      <c r="E283" t="s">
        <v>1197</v>
      </c>
      <c r="F283" s="2" t="s">
        <v>772</v>
      </c>
      <c r="G283" t="s">
        <v>773</v>
      </c>
      <c r="H283" s="2" t="s">
        <v>774</v>
      </c>
      <c r="I283" s="4" t="s">
        <v>784</v>
      </c>
      <c r="J283" s="2" t="s">
        <v>966</v>
      </c>
      <c r="K283" s="2" t="s">
        <v>1049</v>
      </c>
      <c r="L283" s="2" t="s">
        <v>811</v>
      </c>
      <c r="M283" s="2" t="s">
        <v>779</v>
      </c>
      <c r="N283" s="1">
        <v>98430313</v>
      </c>
      <c r="O283" s="2" t="s">
        <v>800</v>
      </c>
      <c r="P283" t="s">
        <v>781</v>
      </c>
      <c r="Q283" s="2" t="s">
        <v>801</v>
      </c>
    </row>
    <row r="284" spans="2:19" x14ac:dyDescent="0.25">
      <c r="B284" t="str">
        <f t="shared" si="10"/>
        <v>N</v>
      </c>
      <c r="C284" t="s">
        <v>1207</v>
      </c>
      <c r="D284" t="str">
        <f t="shared" si="9"/>
        <v/>
      </c>
      <c r="E284" t="s">
        <v>1197</v>
      </c>
      <c r="F284" s="2" t="s">
        <v>772</v>
      </c>
      <c r="G284" t="s">
        <v>773</v>
      </c>
      <c r="H284" s="2" t="s">
        <v>774</v>
      </c>
      <c r="I284" s="4" t="s">
        <v>775</v>
      </c>
      <c r="J284" s="2" t="s">
        <v>966</v>
      </c>
      <c r="K284" s="2" t="s">
        <v>1049</v>
      </c>
      <c r="L284" s="2" t="s">
        <v>814</v>
      </c>
      <c r="M284" s="2" t="s">
        <v>779</v>
      </c>
      <c r="N284" s="1" t="s">
        <v>799</v>
      </c>
      <c r="O284" s="2" t="s">
        <v>800</v>
      </c>
      <c r="P284" t="s">
        <v>781</v>
      </c>
      <c r="Q284" s="2" t="s">
        <v>801</v>
      </c>
    </row>
    <row r="285" spans="2:19" x14ac:dyDescent="0.25">
      <c r="B285" t="str">
        <f t="shared" si="10"/>
        <v>N</v>
      </c>
      <c r="C285" t="s">
        <v>1208</v>
      </c>
      <c r="D285" t="str">
        <f t="shared" si="9"/>
        <v/>
      </c>
      <c r="E285" t="s">
        <v>1197</v>
      </c>
      <c r="F285" s="2" t="s">
        <v>772</v>
      </c>
      <c r="G285" t="s">
        <v>773</v>
      </c>
      <c r="H285" s="2" t="s">
        <v>774</v>
      </c>
      <c r="I285" s="4" t="s">
        <v>803</v>
      </c>
      <c r="J285" s="2" t="s">
        <v>966</v>
      </c>
      <c r="K285" s="2" t="s">
        <v>1049</v>
      </c>
      <c r="L285" s="2" t="s">
        <v>814</v>
      </c>
      <c r="M285" s="2" t="s">
        <v>779</v>
      </c>
      <c r="N285" s="1" t="s">
        <v>799</v>
      </c>
      <c r="O285" s="2" t="s">
        <v>800</v>
      </c>
      <c r="P285" t="s">
        <v>781</v>
      </c>
      <c r="Q285" s="2" t="s">
        <v>801</v>
      </c>
    </row>
    <row r="286" spans="2:19" x14ac:dyDescent="0.25">
      <c r="B286" t="str">
        <f t="shared" si="10"/>
        <v>N</v>
      </c>
      <c r="C286" t="s">
        <v>1209</v>
      </c>
      <c r="D286" t="str">
        <f t="shared" si="9"/>
        <v/>
      </c>
      <c r="E286" t="s">
        <v>1210</v>
      </c>
      <c r="F286" s="2" t="s">
        <v>772</v>
      </c>
      <c r="G286" t="s">
        <v>773</v>
      </c>
      <c r="H286" s="2" t="s">
        <v>774</v>
      </c>
      <c r="I286" s="4" t="s">
        <v>775</v>
      </c>
      <c r="J286" s="2" t="s">
        <v>966</v>
      </c>
      <c r="K286" s="2" t="s">
        <v>1049</v>
      </c>
      <c r="L286" s="2" t="s">
        <v>778</v>
      </c>
      <c r="M286" s="2" t="s">
        <v>779</v>
      </c>
      <c r="N286" s="112">
        <v>96699275</v>
      </c>
      <c r="O286" s="113" t="s">
        <v>1211</v>
      </c>
      <c r="P286" t="s">
        <v>781</v>
      </c>
      <c r="Q286" s="2" t="s">
        <v>782</v>
      </c>
      <c r="R286">
        <v>0</v>
      </c>
    </row>
    <row r="287" spans="2:19" x14ac:dyDescent="0.25">
      <c r="B287" t="str">
        <f t="shared" si="10"/>
        <v>N</v>
      </c>
      <c r="C287" t="s">
        <v>1212</v>
      </c>
      <c r="D287" t="str">
        <f t="shared" si="9"/>
        <v/>
      </c>
      <c r="E287" t="s">
        <v>1210</v>
      </c>
      <c r="F287" s="2" t="s">
        <v>772</v>
      </c>
      <c r="G287" t="s">
        <v>773</v>
      </c>
      <c r="H287" s="2" t="s">
        <v>774</v>
      </c>
      <c r="I287" s="4" t="s">
        <v>784</v>
      </c>
      <c r="J287" s="2" t="s">
        <v>966</v>
      </c>
      <c r="K287" s="2" t="s">
        <v>1049</v>
      </c>
      <c r="L287" s="2" t="s">
        <v>778</v>
      </c>
      <c r="M287" s="2" t="s">
        <v>779</v>
      </c>
      <c r="N287" s="2">
        <v>96865708</v>
      </c>
      <c r="O287" t="s">
        <v>1213</v>
      </c>
      <c r="P287" t="s">
        <v>781</v>
      </c>
      <c r="Q287" s="2" t="s">
        <v>782</v>
      </c>
      <c r="R287">
        <v>0</v>
      </c>
    </row>
    <row r="288" spans="2:19" x14ac:dyDescent="0.25">
      <c r="B288" t="str">
        <f t="shared" si="10"/>
        <v>N</v>
      </c>
      <c r="C288" t="s">
        <v>1214</v>
      </c>
      <c r="D288" t="str">
        <f t="shared" si="9"/>
        <v/>
      </c>
      <c r="E288" t="s">
        <v>1210</v>
      </c>
      <c r="F288" s="2" t="s">
        <v>787</v>
      </c>
      <c r="G288" t="s">
        <v>788</v>
      </c>
      <c r="H288" s="2" t="s">
        <v>789</v>
      </c>
      <c r="I288" s="4" t="s">
        <v>784</v>
      </c>
      <c r="J288" s="2" t="s">
        <v>972</v>
      </c>
      <c r="K288" s="2" t="s">
        <v>1049</v>
      </c>
      <c r="L288" s="2" t="s">
        <v>778</v>
      </c>
      <c r="M288" s="2" t="s">
        <v>950</v>
      </c>
      <c r="N288" s="2">
        <v>96699276</v>
      </c>
      <c r="O288" t="s">
        <v>1215</v>
      </c>
      <c r="P288" t="s">
        <v>1216</v>
      </c>
      <c r="Q288" s="2" t="s">
        <v>796</v>
      </c>
      <c r="R288">
        <v>126</v>
      </c>
    </row>
    <row r="289" spans="2:19" x14ac:dyDescent="0.25">
      <c r="B289" t="str">
        <f t="shared" si="10"/>
        <v>N</v>
      </c>
      <c r="C289" t="s">
        <v>1217</v>
      </c>
      <c r="D289" t="str">
        <f t="shared" si="9"/>
        <v/>
      </c>
      <c r="E289" t="s">
        <v>1210</v>
      </c>
      <c r="F289" s="2" t="s">
        <v>772</v>
      </c>
      <c r="G289" t="s">
        <v>773</v>
      </c>
      <c r="H289" s="2" t="s">
        <v>774</v>
      </c>
      <c r="I289" s="4" t="s">
        <v>784</v>
      </c>
      <c r="J289" s="2" t="s">
        <v>966</v>
      </c>
      <c r="K289" s="2" t="s">
        <v>1123</v>
      </c>
      <c r="L289" s="2" t="s">
        <v>778</v>
      </c>
      <c r="M289" s="2" t="s">
        <v>779</v>
      </c>
      <c r="N289">
        <v>98099203</v>
      </c>
      <c r="P289" t="s">
        <v>781</v>
      </c>
      <c r="Q289" s="2" t="s">
        <v>782</v>
      </c>
      <c r="R289">
        <v>0</v>
      </c>
    </row>
    <row r="290" spans="2:19" x14ac:dyDescent="0.25">
      <c r="B290" t="str">
        <f t="shared" si="10"/>
        <v>N</v>
      </c>
      <c r="C290" t="s">
        <v>1218</v>
      </c>
      <c r="D290" t="str">
        <f t="shared" si="9"/>
        <v/>
      </c>
      <c r="E290" t="s">
        <v>1210</v>
      </c>
      <c r="F290" s="2" t="s">
        <v>787</v>
      </c>
      <c r="G290" t="s">
        <v>788</v>
      </c>
      <c r="H290" s="2" t="s">
        <v>789</v>
      </c>
      <c r="I290" s="4" t="s">
        <v>775</v>
      </c>
      <c r="J290" s="2" t="s">
        <v>972</v>
      </c>
      <c r="K290" s="2" t="s">
        <v>1123</v>
      </c>
      <c r="L290" s="2" t="s">
        <v>778</v>
      </c>
      <c r="M290" s="2" t="s">
        <v>950</v>
      </c>
      <c r="N290" t="s">
        <v>799</v>
      </c>
      <c r="O290" t="s">
        <v>1215</v>
      </c>
      <c r="P290" t="s">
        <v>1216</v>
      </c>
      <c r="Q290" s="2" t="s">
        <v>796</v>
      </c>
      <c r="R290">
        <v>126</v>
      </c>
    </row>
    <row r="291" spans="2:19" x14ac:dyDescent="0.25">
      <c r="B291" t="str">
        <f t="shared" si="10"/>
        <v>N</v>
      </c>
      <c r="C291" t="s">
        <v>1219</v>
      </c>
      <c r="D291" t="str">
        <f t="shared" si="9"/>
        <v/>
      </c>
      <c r="E291" t="s">
        <v>1210</v>
      </c>
      <c r="F291" s="2" t="s">
        <v>772</v>
      </c>
      <c r="G291" t="s">
        <v>773</v>
      </c>
      <c r="H291" s="2" t="s">
        <v>774</v>
      </c>
      <c r="I291" s="4" t="s">
        <v>784</v>
      </c>
      <c r="J291" s="2" t="s">
        <v>966</v>
      </c>
      <c r="K291" s="2" t="s">
        <v>1049</v>
      </c>
      <c r="L291" s="2" t="s">
        <v>798</v>
      </c>
      <c r="M291" s="2" t="s">
        <v>779</v>
      </c>
      <c r="N291" s="1">
        <v>96759592</v>
      </c>
      <c r="O291" s="2" t="s">
        <v>1220</v>
      </c>
      <c r="P291" t="s">
        <v>781</v>
      </c>
      <c r="Q291" s="2" t="s">
        <v>801</v>
      </c>
    </row>
    <row r="292" spans="2:19" x14ac:dyDescent="0.25">
      <c r="B292" t="str">
        <f t="shared" si="10"/>
        <v>N</v>
      </c>
      <c r="C292" t="s">
        <v>1221</v>
      </c>
      <c r="D292" t="str">
        <f t="shared" si="9"/>
        <v/>
      </c>
      <c r="E292" t="s">
        <v>1210</v>
      </c>
      <c r="F292" s="2" t="s">
        <v>772</v>
      </c>
      <c r="G292" t="s">
        <v>773</v>
      </c>
      <c r="H292" s="2" t="s">
        <v>774</v>
      </c>
      <c r="I292" s="4" t="s">
        <v>775</v>
      </c>
      <c r="J292" s="2" t="s">
        <v>966</v>
      </c>
      <c r="K292" s="2" t="s">
        <v>1123</v>
      </c>
      <c r="L292" s="2" t="s">
        <v>798</v>
      </c>
      <c r="M292" s="2" t="s">
        <v>779</v>
      </c>
      <c r="N292" s="1" t="s">
        <v>799</v>
      </c>
      <c r="O292" s="2" t="s">
        <v>800</v>
      </c>
      <c r="P292" t="s">
        <v>781</v>
      </c>
      <c r="Q292" s="2" t="s">
        <v>801</v>
      </c>
    </row>
    <row r="293" spans="2:19" x14ac:dyDescent="0.25">
      <c r="B293" t="str">
        <f t="shared" si="10"/>
        <v>N</v>
      </c>
      <c r="C293" t="s">
        <v>1222</v>
      </c>
      <c r="D293" t="str">
        <f t="shared" si="9"/>
        <v/>
      </c>
      <c r="E293" t="s">
        <v>1210</v>
      </c>
      <c r="F293" s="2" t="s">
        <v>772</v>
      </c>
      <c r="G293" t="s">
        <v>773</v>
      </c>
      <c r="H293" s="2" t="s">
        <v>774</v>
      </c>
      <c r="I293" s="4" t="s">
        <v>803</v>
      </c>
      <c r="J293" s="2" t="s">
        <v>966</v>
      </c>
      <c r="K293" s="2" t="s">
        <v>1123</v>
      </c>
      <c r="L293" s="2" t="s">
        <v>798</v>
      </c>
      <c r="M293" s="2" t="s">
        <v>779</v>
      </c>
      <c r="N293" s="1" t="s">
        <v>799</v>
      </c>
      <c r="O293" s="2" t="s">
        <v>800</v>
      </c>
      <c r="P293" t="s">
        <v>781</v>
      </c>
      <c r="Q293" s="2" t="s">
        <v>801</v>
      </c>
    </row>
    <row r="294" spans="2:19" x14ac:dyDescent="0.25">
      <c r="B294" t="str">
        <f t="shared" si="10"/>
        <v>N</v>
      </c>
      <c r="C294" t="s">
        <v>1223</v>
      </c>
      <c r="D294" t="str">
        <f t="shared" si="9"/>
        <v/>
      </c>
      <c r="E294" t="s">
        <v>1210</v>
      </c>
      <c r="F294" s="2" t="s">
        <v>772</v>
      </c>
      <c r="G294" t="s">
        <v>773</v>
      </c>
      <c r="H294" s="2" t="s">
        <v>774</v>
      </c>
      <c r="I294" s="4" t="s">
        <v>784</v>
      </c>
      <c r="J294" s="2" t="s">
        <v>966</v>
      </c>
      <c r="K294" s="2" t="s">
        <v>1049</v>
      </c>
      <c r="L294" s="2" t="s">
        <v>805</v>
      </c>
      <c r="M294" s="2" t="s">
        <v>779</v>
      </c>
      <c r="N294" s="1">
        <v>96759592</v>
      </c>
      <c r="O294" s="2" t="s">
        <v>1220</v>
      </c>
      <c r="P294" t="s">
        <v>781</v>
      </c>
      <c r="Q294" s="2" t="s">
        <v>801</v>
      </c>
    </row>
    <row r="295" spans="2:19" x14ac:dyDescent="0.25">
      <c r="B295" t="str">
        <f t="shared" si="10"/>
        <v>N</v>
      </c>
      <c r="C295" t="s">
        <v>1224</v>
      </c>
      <c r="D295" t="str">
        <f t="shared" si="9"/>
        <v/>
      </c>
      <c r="E295" t="s">
        <v>1210</v>
      </c>
      <c r="F295" s="2" t="s">
        <v>772</v>
      </c>
      <c r="G295" t="s">
        <v>773</v>
      </c>
      <c r="H295" s="2" t="s">
        <v>774</v>
      </c>
      <c r="I295" s="4" t="s">
        <v>775</v>
      </c>
      <c r="J295" s="2" t="s">
        <v>966</v>
      </c>
      <c r="K295" s="2" t="s">
        <v>1123</v>
      </c>
      <c r="L295" s="2" t="s">
        <v>805</v>
      </c>
      <c r="M295" s="2" t="s">
        <v>779</v>
      </c>
      <c r="N295" s="1" t="s">
        <v>799</v>
      </c>
      <c r="O295" s="2" t="s">
        <v>800</v>
      </c>
      <c r="P295" t="s">
        <v>781</v>
      </c>
      <c r="Q295" s="2" t="s">
        <v>801</v>
      </c>
    </row>
    <row r="296" spans="2:19" x14ac:dyDescent="0.25">
      <c r="B296" t="str">
        <f t="shared" si="10"/>
        <v>N</v>
      </c>
      <c r="C296" t="s">
        <v>1225</v>
      </c>
      <c r="D296" t="str">
        <f t="shared" si="9"/>
        <v/>
      </c>
      <c r="E296" t="s">
        <v>1210</v>
      </c>
      <c r="F296" s="2" t="s">
        <v>772</v>
      </c>
      <c r="G296" t="s">
        <v>773</v>
      </c>
      <c r="H296" s="2" t="s">
        <v>774</v>
      </c>
      <c r="I296" s="4" t="s">
        <v>803</v>
      </c>
      <c r="J296" s="2" t="s">
        <v>966</v>
      </c>
      <c r="K296" s="2" t="s">
        <v>1123</v>
      </c>
      <c r="L296" s="2" t="s">
        <v>805</v>
      </c>
      <c r="M296" s="2" t="s">
        <v>779</v>
      </c>
      <c r="N296" s="1" t="s">
        <v>799</v>
      </c>
      <c r="O296" s="2" t="s">
        <v>800</v>
      </c>
      <c r="P296" t="s">
        <v>781</v>
      </c>
      <c r="Q296" s="2" t="s">
        <v>801</v>
      </c>
    </row>
    <row r="297" spans="2:19" x14ac:dyDescent="0.25">
      <c r="B297" t="str">
        <f t="shared" si="10"/>
        <v>N</v>
      </c>
      <c r="C297" t="s">
        <v>1226</v>
      </c>
      <c r="D297" t="str">
        <f t="shared" si="9"/>
        <v/>
      </c>
      <c r="E297" t="s">
        <v>1210</v>
      </c>
      <c r="F297" s="2" t="s">
        <v>772</v>
      </c>
      <c r="G297" t="s">
        <v>773</v>
      </c>
      <c r="H297" s="2" t="s">
        <v>774</v>
      </c>
      <c r="I297" s="4" t="s">
        <v>784</v>
      </c>
      <c r="J297" s="2" t="s">
        <v>966</v>
      </c>
      <c r="K297" s="2" t="s">
        <v>1049</v>
      </c>
      <c r="L297" s="2" t="s">
        <v>808</v>
      </c>
      <c r="M297" s="2" t="s">
        <v>779</v>
      </c>
      <c r="N297" s="1">
        <v>96759592</v>
      </c>
      <c r="O297" s="2" t="s">
        <v>1220</v>
      </c>
      <c r="P297" t="s">
        <v>781</v>
      </c>
      <c r="Q297" s="2" t="s">
        <v>801</v>
      </c>
    </row>
    <row r="298" spans="2:19" x14ac:dyDescent="0.25">
      <c r="B298" t="str">
        <f t="shared" si="10"/>
        <v>N</v>
      </c>
      <c r="C298" t="s">
        <v>1227</v>
      </c>
      <c r="D298" t="str">
        <f t="shared" si="9"/>
        <v/>
      </c>
      <c r="E298" t="s">
        <v>1210</v>
      </c>
      <c r="F298" s="2" t="s">
        <v>772</v>
      </c>
      <c r="G298" t="s">
        <v>773</v>
      </c>
      <c r="H298" s="2" t="s">
        <v>774</v>
      </c>
      <c r="I298" s="4" t="s">
        <v>775</v>
      </c>
      <c r="J298" s="2" t="s">
        <v>966</v>
      </c>
      <c r="K298" s="2" t="s">
        <v>1123</v>
      </c>
      <c r="L298" s="2" t="s">
        <v>808</v>
      </c>
      <c r="M298" s="2" t="s">
        <v>779</v>
      </c>
      <c r="N298" s="1" t="s">
        <v>799</v>
      </c>
      <c r="O298" s="2" t="s">
        <v>800</v>
      </c>
      <c r="P298" t="s">
        <v>781</v>
      </c>
      <c r="Q298" s="2" t="s">
        <v>801</v>
      </c>
    </row>
    <row r="299" spans="2:19" x14ac:dyDescent="0.25">
      <c r="B299" t="str">
        <f t="shared" si="10"/>
        <v>N</v>
      </c>
      <c r="C299" t="s">
        <v>1228</v>
      </c>
      <c r="D299" t="str">
        <f t="shared" si="9"/>
        <v/>
      </c>
      <c r="E299" t="s">
        <v>1210</v>
      </c>
      <c r="F299" s="2" t="s">
        <v>772</v>
      </c>
      <c r="G299" t="s">
        <v>773</v>
      </c>
      <c r="H299" s="2" t="s">
        <v>774</v>
      </c>
      <c r="I299" s="4" t="s">
        <v>803</v>
      </c>
      <c r="J299" s="2" t="s">
        <v>966</v>
      </c>
      <c r="K299" s="2" t="s">
        <v>1123</v>
      </c>
      <c r="L299" s="2" t="s">
        <v>808</v>
      </c>
      <c r="M299" s="2" t="s">
        <v>779</v>
      </c>
      <c r="N299" s="1" t="s">
        <v>799</v>
      </c>
      <c r="O299" s="2" t="s">
        <v>800</v>
      </c>
      <c r="P299" t="s">
        <v>781</v>
      </c>
      <c r="Q299" s="2" t="s">
        <v>801</v>
      </c>
    </row>
    <row r="300" spans="2:19" x14ac:dyDescent="0.25">
      <c r="B300" t="str">
        <f t="shared" si="10"/>
        <v>N</v>
      </c>
      <c r="C300" t="s">
        <v>1229</v>
      </c>
      <c r="D300" t="str">
        <f t="shared" si="9"/>
        <v/>
      </c>
      <c r="E300" t="s">
        <v>1210</v>
      </c>
      <c r="F300" s="2" t="s">
        <v>772</v>
      </c>
      <c r="G300" t="s">
        <v>773</v>
      </c>
      <c r="H300" s="2" t="s">
        <v>774</v>
      </c>
      <c r="I300" s="4" t="s">
        <v>784</v>
      </c>
      <c r="J300" s="2" t="s">
        <v>966</v>
      </c>
      <c r="K300" s="2" t="s">
        <v>1049</v>
      </c>
      <c r="L300" s="2" t="s">
        <v>811</v>
      </c>
      <c r="M300" s="2" t="s">
        <v>779</v>
      </c>
      <c r="N300" s="1">
        <v>96759592</v>
      </c>
      <c r="O300" s="2" t="s">
        <v>800</v>
      </c>
      <c r="P300" t="s">
        <v>781</v>
      </c>
      <c r="Q300" s="2" t="s">
        <v>801</v>
      </c>
    </row>
    <row r="301" spans="2:19" x14ac:dyDescent="0.25">
      <c r="B301" t="str">
        <f t="shared" si="10"/>
        <v>N</v>
      </c>
      <c r="C301" t="s">
        <v>1230</v>
      </c>
      <c r="D301" t="str">
        <f t="shared" si="9"/>
        <v/>
      </c>
      <c r="E301" t="s">
        <v>1210</v>
      </c>
      <c r="F301" s="2" t="s">
        <v>772</v>
      </c>
      <c r="G301" t="s">
        <v>773</v>
      </c>
      <c r="H301" s="2" t="s">
        <v>774</v>
      </c>
      <c r="I301" s="4" t="s">
        <v>775</v>
      </c>
      <c r="J301" s="2" t="s">
        <v>966</v>
      </c>
      <c r="K301" s="2" t="s">
        <v>1123</v>
      </c>
      <c r="L301" s="2" t="s">
        <v>811</v>
      </c>
      <c r="M301" s="2" t="s">
        <v>779</v>
      </c>
      <c r="N301" s="1" t="s">
        <v>799</v>
      </c>
      <c r="O301" s="2" t="s">
        <v>800</v>
      </c>
      <c r="P301" t="s">
        <v>781</v>
      </c>
      <c r="Q301" s="2" t="s">
        <v>801</v>
      </c>
    </row>
    <row r="302" spans="2:19" x14ac:dyDescent="0.25">
      <c r="B302" t="str">
        <f t="shared" si="10"/>
        <v>N</v>
      </c>
      <c r="C302" t="s">
        <v>1231</v>
      </c>
      <c r="D302" t="str">
        <f t="shared" si="9"/>
        <v/>
      </c>
      <c r="E302" t="s">
        <v>1210</v>
      </c>
      <c r="F302" s="2" t="s">
        <v>772</v>
      </c>
      <c r="G302" t="s">
        <v>773</v>
      </c>
      <c r="H302" s="2" t="s">
        <v>774</v>
      </c>
      <c r="I302" s="4" t="s">
        <v>803</v>
      </c>
      <c r="J302" s="2" t="s">
        <v>966</v>
      </c>
      <c r="K302" s="2" t="s">
        <v>1123</v>
      </c>
      <c r="L302" s="2" t="s">
        <v>811</v>
      </c>
      <c r="M302" s="2" t="s">
        <v>779</v>
      </c>
      <c r="N302" s="1" t="s">
        <v>799</v>
      </c>
      <c r="O302" s="2" t="s">
        <v>800</v>
      </c>
      <c r="P302" t="s">
        <v>781</v>
      </c>
      <c r="Q302" s="2" t="s">
        <v>801</v>
      </c>
    </row>
    <row r="303" spans="2:19" x14ac:dyDescent="0.25">
      <c r="B303" t="str">
        <f t="shared" si="10"/>
        <v>N</v>
      </c>
      <c r="C303" t="s">
        <v>1232</v>
      </c>
      <c r="D303" t="str">
        <f t="shared" si="9"/>
        <v/>
      </c>
      <c r="E303" t="s">
        <v>1210</v>
      </c>
      <c r="F303" s="2" t="s">
        <v>772</v>
      </c>
      <c r="G303" t="s">
        <v>773</v>
      </c>
      <c r="H303" s="2" t="s">
        <v>774</v>
      </c>
      <c r="I303" s="4" t="s">
        <v>775</v>
      </c>
      <c r="J303" s="2" t="s">
        <v>966</v>
      </c>
      <c r="K303" s="2" t="s">
        <v>1049</v>
      </c>
      <c r="L303" s="2" t="s">
        <v>814</v>
      </c>
      <c r="M303" s="2" t="s">
        <v>779</v>
      </c>
      <c r="N303" s="1" t="s">
        <v>799</v>
      </c>
      <c r="O303" s="2" t="s">
        <v>800</v>
      </c>
      <c r="P303" t="s">
        <v>781</v>
      </c>
      <c r="Q303" s="2" t="s">
        <v>801</v>
      </c>
      <c r="S303" s="126"/>
    </row>
    <row r="304" spans="2:19" x14ac:dyDescent="0.25">
      <c r="B304" t="str">
        <f t="shared" si="10"/>
        <v>N</v>
      </c>
      <c r="C304" t="s">
        <v>1233</v>
      </c>
      <c r="D304" t="str">
        <f t="shared" si="9"/>
        <v/>
      </c>
      <c r="E304" t="s">
        <v>1210</v>
      </c>
      <c r="F304" s="2" t="s">
        <v>772</v>
      </c>
      <c r="G304" t="s">
        <v>773</v>
      </c>
      <c r="H304" s="2" t="s">
        <v>774</v>
      </c>
      <c r="I304" s="4" t="s">
        <v>803</v>
      </c>
      <c r="J304" s="2" t="s">
        <v>966</v>
      </c>
      <c r="K304" s="2" t="s">
        <v>1049</v>
      </c>
      <c r="L304" s="2" t="s">
        <v>814</v>
      </c>
      <c r="M304" s="2" t="s">
        <v>779</v>
      </c>
      <c r="N304" s="1" t="s">
        <v>799</v>
      </c>
      <c r="O304" s="2" t="s">
        <v>800</v>
      </c>
      <c r="P304" t="s">
        <v>781</v>
      </c>
      <c r="Q304" s="2" t="s">
        <v>801</v>
      </c>
    </row>
    <row r="305" spans="2:18" x14ac:dyDescent="0.25">
      <c r="B305" t="str">
        <f t="shared" si="10"/>
        <v>N</v>
      </c>
      <c r="C305" t="s">
        <v>1234</v>
      </c>
      <c r="D305" t="str">
        <f t="shared" si="9"/>
        <v/>
      </c>
      <c r="E305" t="s">
        <v>1210</v>
      </c>
      <c r="F305" s="2" t="s">
        <v>772</v>
      </c>
      <c r="G305" t="s">
        <v>773</v>
      </c>
      <c r="H305" s="2" t="s">
        <v>774</v>
      </c>
      <c r="I305" s="4" t="s">
        <v>775</v>
      </c>
      <c r="J305" s="2" t="s">
        <v>966</v>
      </c>
      <c r="K305" s="2" t="s">
        <v>1123</v>
      </c>
      <c r="L305" s="2" t="s">
        <v>814</v>
      </c>
      <c r="M305" s="2" t="s">
        <v>779</v>
      </c>
      <c r="N305" s="1" t="s">
        <v>799</v>
      </c>
      <c r="O305" s="2" t="s">
        <v>800</v>
      </c>
      <c r="P305" t="s">
        <v>781</v>
      </c>
      <c r="Q305" s="2" t="s">
        <v>801</v>
      </c>
    </row>
    <row r="306" spans="2:18" x14ac:dyDescent="0.25">
      <c r="B306" t="str">
        <f t="shared" si="10"/>
        <v>N</v>
      </c>
      <c r="C306" t="s">
        <v>1235</v>
      </c>
      <c r="D306" t="str">
        <f t="shared" si="9"/>
        <v/>
      </c>
      <c r="E306" t="s">
        <v>1210</v>
      </c>
      <c r="F306" s="2" t="s">
        <v>772</v>
      </c>
      <c r="G306" t="s">
        <v>773</v>
      </c>
      <c r="H306" s="2" t="s">
        <v>774</v>
      </c>
      <c r="I306" s="4" t="s">
        <v>803</v>
      </c>
      <c r="J306" s="2" t="s">
        <v>966</v>
      </c>
      <c r="K306" s="2" t="s">
        <v>1123</v>
      </c>
      <c r="L306" s="2" t="s">
        <v>814</v>
      </c>
      <c r="M306" s="2" t="s">
        <v>779</v>
      </c>
      <c r="N306" s="1" t="s">
        <v>799</v>
      </c>
      <c r="O306" s="2" t="s">
        <v>800</v>
      </c>
      <c r="P306" t="s">
        <v>781</v>
      </c>
      <c r="Q306" s="2" t="s">
        <v>801</v>
      </c>
    </row>
    <row r="307" spans="2:18" x14ac:dyDescent="0.25">
      <c r="B307" t="str">
        <f t="shared" si="10"/>
        <v>N</v>
      </c>
      <c r="C307" t="s">
        <v>1236</v>
      </c>
      <c r="D307" t="str">
        <f t="shared" si="9"/>
        <v/>
      </c>
      <c r="E307" t="s">
        <v>1237</v>
      </c>
      <c r="F307" s="2" t="s">
        <v>772</v>
      </c>
      <c r="G307" t="s">
        <v>773</v>
      </c>
      <c r="H307" s="2" t="s">
        <v>774</v>
      </c>
      <c r="I307" s="4" t="s">
        <v>784</v>
      </c>
      <c r="J307" s="2" t="s">
        <v>966</v>
      </c>
      <c r="K307" s="2" t="s">
        <v>1123</v>
      </c>
      <c r="L307" s="2" t="s">
        <v>778</v>
      </c>
      <c r="M307" s="2" t="s">
        <v>779</v>
      </c>
      <c r="N307">
        <v>96699277</v>
      </c>
      <c r="O307" t="s">
        <v>1238</v>
      </c>
      <c r="P307" t="s">
        <v>781</v>
      </c>
      <c r="Q307" s="2" t="s">
        <v>782</v>
      </c>
      <c r="R307">
        <v>0</v>
      </c>
    </row>
    <row r="308" spans="2:18" x14ac:dyDescent="0.25">
      <c r="B308" t="str">
        <f t="shared" si="10"/>
        <v>N</v>
      </c>
      <c r="C308" t="s">
        <v>1239</v>
      </c>
      <c r="D308" t="str">
        <f t="shared" si="9"/>
        <v/>
      </c>
      <c r="E308" t="s">
        <v>1237</v>
      </c>
      <c r="F308" s="2" t="s">
        <v>787</v>
      </c>
      <c r="G308" t="s">
        <v>788</v>
      </c>
      <c r="H308" s="2" t="s">
        <v>789</v>
      </c>
      <c r="I308" s="4" t="s">
        <v>784</v>
      </c>
      <c r="J308" s="2" t="s">
        <v>972</v>
      </c>
      <c r="K308" s="2" t="s">
        <v>1123</v>
      </c>
      <c r="L308" s="2" t="s">
        <v>778</v>
      </c>
      <c r="M308" s="2" t="s">
        <v>950</v>
      </c>
      <c r="N308">
        <v>96699278</v>
      </c>
      <c r="O308" t="s">
        <v>1240</v>
      </c>
      <c r="P308" t="s">
        <v>1241</v>
      </c>
      <c r="Q308" s="2" t="s">
        <v>796</v>
      </c>
      <c r="R308">
        <v>126</v>
      </c>
    </row>
    <row r="309" spans="2:18" x14ac:dyDescent="0.25">
      <c r="B309" t="str">
        <f t="shared" si="10"/>
        <v>N</v>
      </c>
      <c r="C309" t="s">
        <v>1242</v>
      </c>
      <c r="D309" t="str">
        <f t="shared" si="9"/>
        <v/>
      </c>
      <c r="E309" t="s">
        <v>1237</v>
      </c>
      <c r="F309" s="2" t="s">
        <v>772</v>
      </c>
      <c r="G309" t="s">
        <v>773</v>
      </c>
      <c r="H309" s="2" t="s">
        <v>774</v>
      </c>
      <c r="I309" s="4" t="s">
        <v>775</v>
      </c>
      <c r="J309" s="2" t="s">
        <v>966</v>
      </c>
      <c r="K309" s="2" t="s">
        <v>1123</v>
      </c>
      <c r="L309" s="2" t="s">
        <v>798</v>
      </c>
      <c r="M309" s="2" t="s">
        <v>779</v>
      </c>
      <c r="N309" s="1" t="s">
        <v>799</v>
      </c>
      <c r="O309" s="2" t="s">
        <v>800</v>
      </c>
      <c r="P309" t="s">
        <v>781</v>
      </c>
      <c r="Q309" s="2" t="s">
        <v>801</v>
      </c>
    </row>
    <row r="310" spans="2:18" x14ac:dyDescent="0.25">
      <c r="B310" t="str">
        <f t="shared" si="10"/>
        <v>N</v>
      </c>
      <c r="C310" t="s">
        <v>1243</v>
      </c>
      <c r="D310" t="str">
        <f t="shared" si="9"/>
        <v/>
      </c>
      <c r="E310" t="s">
        <v>1237</v>
      </c>
      <c r="F310" s="2" t="s">
        <v>772</v>
      </c>
      <c r="G310" t="s">
        <v>773</v>
      </c>
      <c r="H310" s="2" t="s">
        <v>774</v>
      </c>
      <c r="I310" s="4" t="s">
        <v>775</v>
      </c>
      <c r="J310" s="2" t="s">
        <v>966</v>
      </c>
      <c r="K310" s="2" t="s">
        <v>1123</v>
      </c>
      <c r="L310" s="2" t="s">
        <v>805</v>
      </c>
      <c r="M310" s="2" t="s">
        <v>779</v>
      </c>
      <c r="N310" s="1" t="s">
        <v>799</v>
      </c>
      <c r="O310" s="2" t="s">
        <v>800</v>
      </c>
      <c r="P310" t="s">
        <v>781</v>
      </c>
      <c r="Q310" s="2" t="s">
        <v>801</v>
      </c>
    </row>
    <row r="311" spans="2:18" x14ac:dyDescent="0.25">
      <c r="B311" t="str">
        <f t="shared" si="10"/>
        <v>N</v>
      </c>
      <c r="C311" t="s">
        <v>1244</v>
      </c>
      <c r="D311" t="str">
        <f t="shared" si="9"/>
        <v/>
      </c>
      <c r="E311" t="s">
        <v>1237</v>
      </c>
      <c r="F311" s="2" t="s">
        <v>772</v>
      </c>
      <c r="G311" t="s">
        <v>773</v>
      </c>
      <c r="H311" s="2" t="s">
        <v>774</v>
      </c>
      <c r="I311" s="4" t="s">
        <v>775</v>
      </c>
      <c r="J311" s="2" t="s">
        <v>966</v>
      </c>
      <c r="K311" s="2" t="s">
        <v>1123</v>
      </c>
      <c r="L311" s="2" t="s">
        <v>808</v>
      </c>
      <c r="M311" s="2" t="s">
        <v>779</v>
      </c>
      <c r="N311" s="1" t="s">
        <v>799</v>
      </c>
      <c r="O311" s="2" t="s">
        <v>800</v>
      </c>
      <c r="P311" t="s">
        <v>781</v>
      </c>
      <c r="Q311" s="2" t="s">
        <v>801</v>
      </c>
    </row>
    <row r="312" spans="2:18" x14ac:dyDescent="0.25">
      <c r="B312" t="str">
        <f t="shared" si="10"/>
        <v>N</v>
      </c>
      <c r="C312" t="s">
        <v>1245</v>
      </c>
      <c r="D312" t="str">
        <f t="shared" si="9"/>
        <v/>
      </c>
      <c r="E312" t="s">
        <v>1237</v>
      </c>
      <c r="F312" s="2" t="s">
        <v>772</v>
      </c>
      <c r="G312" t="s">
        <v>773</v>
      </c>
      <c r="H312" s="2" t="s">
        <v>774</v>
      </c>
      <c r="I312" s="4" t="s">
        <v>775</v>
      </c>
      <c r="J312" s="2" t="s">
        <v>966</v>
      </c>
      <c r="K312" s="2" t="s">
        <v>1123</v>
      </c>
      <c r="L312" s="2" t="s">
        <v>811</v>
      </c>
      <c r="M312" s="2" t="s">
        <v>779</v>
      </c>
      <c r="N312" s="1" t="s">
        <v>799</v>
      </c>
      <c r="O312" s="2" t="s">
        <v>800</v>
      </c>
      <c r="P312" t="s">
        <v>781</v>
      </c>
      <c r="Q312" s="2" t="s">
        <v>801</v>
      </c>
    </row>
    <row r="313" spans="2:18" x14ac:dyDescent="0.25">
      <c r="B313" t="str">
        <f t="shared" si="10"/>
        <v>N</v>
      </c>
      <c r="C313" t="s">
        <v>1246</v>
      </c>
      <c r="D313" t="str">
        <f t="shared" si="9"/>
        <v/>
      </c>
      <c r="E313" t="s">
        <v>1237</v>
      </c>
      <c r="F313" s="2" t="s">
        <v>772</v>
      </c>
      <c r="G313" t="s">
        <v>773</v>
      </c>
      <c r="H313" s="2" t="s">
        <v>774</v>
      </c>
      <c r="I313" s="4" t="s">
        <v>775</v>
      </c>
      <c r="J313" s="2" t="s">
        <v>966</v>
      </c>
      <c r="K313" s="2" t="s">
        <v>1123</v>
      </c>
      <c r="L313" s="2" t="s">
        <v>814</v>
      </c>
      <c r="M313" s="2" t="s">
        <v>779</v>
      </c>
      <c r="N313" s="1" t="s">
        <v>799</v>
      </c>
      <c r="O313" s="2" t="s">
        <v>800</v>
      </c>
      <c r="P313" t="s">
        <v>781</v>
      </c>
      <c r="Q313" s="2" t="s">
        <v>801</v>
      </c>
    </row>
    <row r="314" spans="2:18" x14ac:dyDescent="0.25">
      <c r="B314" t="str">
        <f t="shared" si="10"/>
        <v>N</v>
      </c>
      <c r="C314" t="s">
        <v>1247</v>
      </c>
      <c r="D314" t="str">
        <f t="shared" si="9"/>
        <v/>
      </c>
      <c r="E314" t="s">
        <v>1237</v>
      </c>
      <c r="F314" s="2" t="s">
        <v>772</v>
      </c>
      <c r="G314" t="s">
        <v>773</v>
      </c>
      <c r="H314" s="2" t="s">
        <v>774</v>
      </c>
      <c r="I314" s="4" t="s">
        <v>803</v>
      </c>
      <c r="J314" s="2" t="s">
        <v>966</v>
      </c>
      <c r="K314" s="2" t="s">
        <v>1123</v>
      </c>
      <c r="L314" s="2" t="s">
        <v>798</v>
      </c>
      <c r="M314" s="2" t="s">
        <v>779</v>
      </c>
      <c r="N314" s="1" t="s">
        <v>799</v>
      </c>
      <c r="O314" s="2" t="s">
        <v>800</v>
      </c>
      <c r="P314" t="s">
        <v>781</v>
      </c>
      <c r="Q314" s="2" t="s">
        <v>801</v>
      </c>
    </row>
    <row r="315" spans="2:18" x14ac:dyDescent="0.25">
      <c r="B315" t="str">
        <f t="shared" si="10"/>
        <v>N</v>
      </c>
      <c r="C315" t="s">
        <v>1248</v>
      </c>
      <c r="D315" t="str">
        <f t="shared" si="9"/>
        <v/>
      </c>
      <c r="E315" t="s">
        <v>1237</v>
      </c>
      <c r="F315" s="2" t="s">
        <v>772</v>
      </c>
      <c r="G315" t="s">
        <v>773</v>
      </c>
      <c r="H315" s="2" t="s">
        <v>774</v>
      </c>
      <c r="I315" s="4" t="s">
        <v>803</v>
      </c>
      <c r="J315" s="2" t="s">
        <v>966</v>
      </c>
      <c r="K315" s="2" t="s">
        <v>1123</v>
      </c>
      <c r="L315" s="2" t="s">
        <v>805</v>
      </c>
      <c r="M315" s="2" t="s">
        <v>779</v>
      </c>
      <c r="N315" s="1" t="s">
        <v>799</v>
      </c>
      <c r="O315" s="2" t="s">
        <v>800</v>
      </c>
      <c r="P315" t="s">
        <v>781</v>
      </c>
      <c r="Q315" s="2" t="s">
        <v>801</v>
      </c>
    </row>
    <row r="316" spans="2:18" x14ac:dyDescent="0.25">
      <c r="B316" t="str">
        <f t="shared" si="10"/>
        <v>N</v>
      </c>
      <c r="C316" t="s">
        <v>1249</v>
      </c>
      <c r="D316" t="str">
        <f t="shared" ref="D316:D379" si="11">IF(B316="Y",C316,"")</f>
        <v/>
      </c>
      <c r="E316" t="s">
        <v>1237</v>
      </c>
      <c r="F316" s="2" t="s">
        <v>772</v>
      </c>
      <c r="G316" t="s">
        <v>773</v>
      </c>
      <c r="H316" s="2" t="s">
        <v>774</v>
      </c>
      <c r="I316" s="4" t="s">
        <v>803</v>
      </c>
      <c r="J316" s="2" t="s">
        <v>966</v>
      </c>
      <c r="K316" s="2" t="s">
        <v>1123</v>
      </c>
      <c r="L316" s="2" t="s">
        <v>808</v>
      </c>
      <c r="M316" s="2" t="s">
        <v>779</v>
      </c>
      <c r="N316" s="1" t="s">
        <v>799</v>
      </c>
      <c r="O316" s="2" t="s">
        <v>800</v>
      </c>
      <c r="P316" t="s">
        <v>781</v>
      </c>
      <c r="Q316" s="2" t="s">
        <v>801</v>
      </c>
    </row>
    <row r="317" spans="2:18" x14ac:dyDescent="0.25">
      <c r="B317" t="str">
        <f t="shared" si="10"/>
        <v>N</v>
      </c>
      <c r="C317" t="s">
        <v>1250</v>
      </c>
      <c r="D317" t="str">
        <f t="shared" si="11"/>
        <v/>
      </c>
      <c r="E317" t="s">
        <v>1237</v>
      </c>
      <c r="F317" s="2" t="s">
        <v>772</v>
      </c>
      <c r="G317" t="s">
        <v>773</v>
      </c>
      <c r="H317" s="2" t="s">
        <v>774</v>
      </c>
      <c r="I317" s="4" t="s">
        <v>803</v>
      </c>
      <c r="J317" s="2" t="s">
        <v>966</v>
      </c>
      <c r="K317" s="2" t="s">
        <v>1123</v>
      </c>
      <c r="L317" s="2" t="s">
        <v>811</v>
      </c>
      <c r="M317" s="2" t="s">
        <v>779</v>
      </c>
      <c r="N317" s="1" t="s">
        <v>799</v>
      </c>
      <c r="O317" s="2" t="s">
        <v>800</v>
      </c>
      <c r="P317" t="s">
        <v>781</v>
      </c>
      <c r="Q317" s="2" t="s">
        <v>801</v>
      </c>
    </row>
    <row r="318" spans="2:18" x14ac:dyDescent="0.25">
      <c r="B318" t="str">
        <f t="shared" si="10"/>
        <v>N</v>
      </c>
      <c r="C318" t="s">
        <v>1251</v>
      </c>
      <c r="D318" t="str">
        <f t="shared" si="11"/>
        <v/>
      </c>
      <c r="E318" t="s">
        <v>1237</v>
      </c>
      <c r="F318" s="2" t="s">
        <v>772</v>
      </c>
      <c r="G318" t="s">
        <v>773</v>
      </c>
      <c r="H318" s="2" t="s">
        <v>774</v>
      </c>
      <c r="I318" s="4" t="s">
        <v>803</v>
      </c>
      <c r="J318" s="2" t="s">
        <v>966</v>
      </c>
      <c r="K318" s="2" t="s">
        <v>1123</v>
      </c>
      <c r="L318" s="2" t="s">
        <v>814</v>
      </c>
      <c r="M318" s="2" t="s">
        <v>779</v>
      </c>
      <c r="N318" s="1" t="s">
        <v>799</v>
      </c>
      <c r="O318" s="2" t="s">
        <v>800</v>
      </c>
      <c r="P318" t="s">
        <v>781</v>
      </c>
      <c r="Q318" s="2" t="s">
        <v>801</v>
      </c>
    </row>
    <row r="319" spans="2:18" x14ac:dyDescent="0.25">
      <c r="B319" t="str">
        <f t="shared" si="10"/>
        <v>N</v>
      </c>
      <c r="C319" t="s">
        <v>1252</v>
      </c>
      <c r="D319" t="str">
        <f t="shared" si="11"/>
        <v/>
      </c>
      <c r="E319" t="s">
        <v>732</v>
      </c>
      <c r="F319" s="2" t="s">
        <v>772</v>
      </c>
      <c r="G319" t="s">
        <v>773</v>
      </c>
      <c r="H319" s="2" t="s">
        <v>774</v>
      </c>
      <c r="I319" s="4" t="s">
        <v>775</v>
      </c>
      <c r="J319" s="2" t="s">
        <v>966</v>
      </c>
      <c r="K319" s="2" t="s">
        <v>1253</v>
      </c>
      <c r="L319" s="76" t="s">
        <v>778</v>
      </c>
      <c r="M319" s="2" t="s">
        <v>779</v>
      </c>
      <c r="N319" s="1" t="s">
        <v>799</v>
      </c>
      <c r="O319" s="2"/>
      <c r="P319" t="s">
        <v>781</v>
      </c>
      <c r="Q319" s="2" t="s">
        <v>801</v>
      </c>
    </row>
    <row r="320" spans="2:18" x14ac:dyDescent="0.25">
      <c r="B320" t="str">
        <f t="shared" si="10"/>
        <v>N</v>
      </c>
      <c r="C320" t="s">
        <v>1254</v>
      </c>
      <c r="D320" t="str">
        <f t="shared" si="11"/>
        <v/>
      </c>
      <c r="E320" t="s">
        <v>732</v>
      </c>
      <c r="F320" s="2" t="s">
        <v>787</v>
      </c>
      <c r="G320" t="s">
        <v>788</v>
      </c>
      <c r="H320" s="2" t="s">
        <v>789</v>
      </c>
      <c r="I320" s="4" t="s">
        <v>775</v>
      </c>
      <c r="J320" s="2" t="s">
        <v>972</v>
      </c>
      <c r="K320" s="2" t="s">
        <v>1253</v>
      </c>
      <c r="L320" s="2" t="s">
        <v>798</v>
      </c>
      <c r="M320" s="2" t="s">
        <v>950</v>
      </c>
      <c r="N320" s="1" t="s">
        <v>799</v>
      </c>
      <c r="O320" s="2" t="s">
        <v>800</v>
      </c>
      <c r="P320" t="s">
        <v>1241</v>
      </c>
      <c r="Q320" s="2" t="s">
        <v>796</v>
      </c>
    </row>
    <row r="321" spans="2:18" x14ac:dyDescent="0.25">
      <c r="B321" t="str">
        <f t="shared" si="10"/>
        <v>N</v>
      </c>
      <c r="C321" t="s">
        <v>1255</v>
      </c>
      <c r="D321" t="str">
        <f t="shared" si="11"/>
        <v/>
      </c>
      <c r="E321" t="s">
        <v>732</v>
      </c>
      <c r="F321" s="2" t="s">
        <v>772</v>
      </c>
      <c r="G321" t="s">
        <v>773</v>
      </c>
      <c r="H321" s="2" t="s">
        <v>774</v>
      </c>
      <c r="I321" s="4" t="s">
        <v>775</v>
      </c>
      <c r="J321" s="2" t="s">
        <v>966</v>
      </c>
      <c r="K321" s="2" t="s">
        <v>1253</v>
      </c>
      <c r="L321" s="2" t="s">
        <v>798</v>
      </c>
      <c r="M321" s="2" t="s">
        <v>779</v>
      </c>
      <c r="N321" s="1" t="s">
        <v>799</v>
      </c>
      <c r="O321" s="2" t="s">
        <v>800</v>
      </c>
      <c r="P321" t="s">
        <v>781</v>
      </c>
      <c r="Q321" s="2" t="s">
        <v>801</v>
      </c>
    </row>
    <row r="322" spans="2:18" x14ac:dyDescent="0.25">
      <c r="B322" t="str">
        <f t="shared" si="10"/>
        <v>N</v>
      </c>
      <c r="C322" t="s">
        <v>1256</v>
      </c>
      <c r="D322" t="str">
        <f t="shared" si="11"/>
        <v/>
      </c>
      <c r="E322" t="s">
        <v>732</v>
      </c>
      <c r="F322" s="2" t="s">
        <v>772</v>
      </c>
      <c r="G322" t="s">
        <v>773</v>
      </c>
      <c r="H322" s="2" t="s">
        <v>774</v>
      </c>
      <c r="I322" s="4" t="s">
        <v>775</v>
      </c>
      <c r="J322" s="2" t="s">
        <v>966</v>
      </c>
      <c r="K322" s="2" t="s">
        <v>1253</v>
      </c>
      <c r="L322" s="2" t="s">
        <v>805</v>
      </c>
      <c r="M322" s="2" t="s">
        <v>779</v>
      </c>
      <c r="N322" s="1" t="s">
        <v>799</v>
      </c>
      <c r="O322" s="2" t="s">
        <v>800</v>
      </c>
      <c r="P322" t="s">
        <v>781</v>
      </c>
      <c r="Q322" s="2" t="s">
        <v>801</v>
      </c>
    </row>
    <row r="323" spans="2:18" x14ac:dyDescent="0.25">
      <c r="B323" t="str">
        <f t="shared" si="10"/>
        <v>N</v>
      </c>
      <c r="C323" t="s">
        <v>1257</v>
      </c>
      <c r="D323" t="str">
        <f t="shared" si="11"/>
        <v/>
      </c>
      <c r="E323" t="s">
        <v>732</v>
      </c>
      <c r="F323" s="2" t="s">
        <v>772</v>
      </c>
      <c r="G323" t="s">
        <v>773</v>
      </c>
      <c r="H323" s="2" t="s">
        <v>774</v>
      </c>
      <c r="I323" s="4" t="s">
        <v>775</v>
      </c>
      <c r="J323" s="2" t="s">
        <v>966</v>
      </c>
      <c r="K323" s="2" t="s">
        <v>1253</v>
      </c>
      <c r="L323" s="2" t="s">
        <v>808</v>
      </c>
      <c r="M323" s="2" t="s">
        <v>779</v>
      </c>
      <c r="N323" s="1" t="s">
        <v>799</v>
      </c>
      <c r="O323" s="2" t="s">
        <v>800</v>
      </c>
      <c r="P323" t="s">
        <v>781</v>
      </c>
      <c r="Q323" s="2" t="s">
        <v>801</v>
      </c>
    </row>
    <row r="324" spans="2:18" x14ac:dyDescent="0.25">
      <c r="B324" t="str">
        <f t="shared" si="10"/>
        <v>N</v>
      </c>
      <c r="C324" t="s">
        <v>1258</v>
      </c>
      <c r="D324" t="str">
        <f t="shared" si="11"/>
        <v/>
      </c>
      <c r="E324" t="s">
        <v>732</v>
      </c>
      <c r="F324" s="2" t="s">
        <v>772</v>
      </c>
      <c r="G324" t="s">
        <v>773</v>
      </c>
      <c r="H324" s="2" t="s">
        <v>774</v>
      </c>
      <c r="I324" s="4" t="s">
        <v>775</v>
      </c>
      <c r="J324" s="2" t="s">
        <v>966</v>
      </c>
      <c r="K324" s="2" t="s">
        <v>1253</v>
      </c>
      <c r="L324" s="2" t="s">
        <v>811</v>
      </c>
      <c r="M324" s="2" t="s">
        <v>779</v>
      </c>
      <c r="N324" s="1" t="s">
        <v>799</v>
      </c>
      <c r="O324" s="2" t="s">
        <v>800</v>
      </c>
      <c r="P324" t="s">
        <v>781</v>
      </c>
      <c r="Q324" s="2" t="s">
        <v>801</v>
      </c>
    </row>
    <row r="325" spans="2:18" x14ac:dyDescent="0.25">
      <c r="B325" t="str">
        <f t="shared" si="10"/>
        <v>N</v>
      </c>
      <c r="C325" t="s">
        <v>1259</v>
      </c>
      <c r="D325" t="str">
        <f t="shared" si="11"/>
        <v/>
      </c>
      <c r="E325" t="s">
        <v>732</v>
      </c>
      <c r="F325" s="2" t="s">
        <v>772</v>
      </c>
      <c r="G325" t="s">
        <v>773</v>
      </c>
      <c r="H325" s="2" t="s">
        <v>774</v>
      </c>
      <c r="I325" s="4" t="s">
        <v>775</v>
      </c>
      <c r="J325" s="2" t="s">
        <v>966</v>
      </c>
      <c r="K325" s="2" t="s">
        <v>1253</v>
      </c>
      <c r="L325" s="2" t="s">
        <v>814</v>
      </c>
      <c r="M325" s="2" t="s">
        <v>779</v>
      </c>
      <c r="N325" s="1" t="s">
        <v>799</v>
      </c>
      <c r="O325" s="2" t="s">
        <v>800</v>
      </c>
      <c r="P325" t="s">
        <v>781</v>
      </c>
      <c r="Q325" s="2" t="s">
        <v>801</v>
      </c>
    </row>
    <row r="326" spans="2:18" x14ac:dyDescent="0.25">
      <c r="B326" t="str">
        <f t="shared" si="10"/>
        <v>N</v>
      </c>
      <c r="C326" t="s">
        <v>1260</v>
      </c>
      <c r="D326" t="str">
        <f t="shared" si="11"/>
        <v/>
      </c>
      <c r="E326" t="s">
        <v>732</v>
      </c>
      <c r="F326" s="2" t="s">
        <v>772</v>
      </c>
      <c r="G326" t="s">
        <v>773</v>
      </c>
      <c r="H326" s="2" t="s">
        <v>774</v>
      </c>
      <c r="I326" s="4" t="s">
        <v>803</v>
      </c>
      <c r="J326" s="2" t="s">
        <v>966</v>
      </c>
      <c r="K326" s="2" t="s">
        <v>1253</v>
      </c>
      <c r="L326" s="76" t="s">
        <v>778</v>
      </c>
      <c r="M326" s="2" t="s">
        <v>779</v>
      </c>
      <c r="N326" s="1" t="s">
        <v>799</v>
      </c>
      <c r="O326" s="2"/>
      <c r="P326" t="s">
        <v>781</v>
      </c>
      <c r="Q326" s="2" t="s">
        <v>801</v>
      </c>
    </row>
    <row r="327" spans="2:18" x14ac:dyDescent="0.25">
      <c r="B327" t="str">
        <f t="shared" ref="B327:B390" si="12">IF(AND(H327="C30",I327="B18",L327="Coating_Standard"),"Y","N")</f>
        <v>N</v>
      </c>
      <c r="C327" t="s">
        <v>1261</v>
      </c>
      <c r="D327" t="str">
        <f t="shared" si="11"/>
        <v/>
      </c>
      <c r="E327" t="s">
        <v>732</v>
      </c>
      <c r="F327" s="2" t="s">
        <v>787</v>
      </c>
      <c r="G327" t="s">
        <v>788</v>
      </c>
      <c r="H327" s="2" t="s">
        <v>789</v>
      </c>
      <c r="I327" s="4" t="s">
        <v>803</v>
      </c>
      <c r="J327" s="2" t="s">
        <v>972</v>
      </c>
      <c r="K327" s="2" t="s">
        <v>1253</v>
      </c>
      <c r="L327" s="2" t="s">
        <v>798</v>
      </c>
      <c r="M327" s="2" t="s">
        <v>950</v>
      </c>
      <c r="N327" s="1" t="s">
        <v>799</v>
      </c>
      <c r="O327" s="2" t="s">
        <v>800</v>
      </c>
      <c r="P327" t="s">
        <v>1241</v>
      </c>
      <c r="Q327" s="2" t="s">
        <v>796</v>
      </c>
    </row>
    <row r="328" spans="2:18" x14ac:dyDescent="0.25">
      <c r="B328" t="str">
        <f t="shared" si="12"/>
        <v>N</v>
      </c>
      <c r="C328" t="s">
        <v>1262</v>
      </c>
      <c r="D328" t="str">
        <f t="shared" si="11"/>
        <v/>
      </c>
      <c r="E328" t="s">
        <v>732</v>
      </c>
      <c r="F328" s="2" t="s">
        <v>772</v>
      </c>
      <c r="G328" t="s">
        <v>773</v>
      </c>
      <c r="H328" s="2" t="s">
        <v>774</v>
      </c>
      <c r="I328" s="4" t="s">
        <v>803</v>
      </c>
      <c r="J328" s="2" t="s">
        <v>966</v>
      </c>
      <c r="K328" s="2" t="s">
        <v>1253</v>
      </c>
      <c r="L328" s="2" t="s">
        <v>798</v>
      </c>
      <c r="M328" s="2" t="s">
        <v>779</v>
      </c>
      <c r="N328" s="1" t="s">
        <v>799</v>
      </c>
      <c r="O328" s="2" t="s">
        <v>800</v>
      </c>
      <c r="P328" t="s">
        <v>781</v>
      </c>
      <c r="Q328" s="2" t="s">
        <v>801</v>
      </c>
    </row>
    <row r="329" spans="2:18" x14ac:dyDescent="0.25">
      <c r="B329" t="str">
        <f t="shared" si="12"/>
        <v>N</v>
      </c>
      <c r="C329" t="s">
        <v>1263</v>
      </c>
      <c r="D329" t="str">
        <f t="shared" si="11"/>
        <v/>
      </c>
      <c r="E329" t="s">
        <v>732</v>
      </c>
      <c r="F329" s="2" t="s">
        <v>772</v>
      </c>
      <c r="G329" t="s">
        <v>773</v>
      </c>
      <c r="H329" s="2" t="s">
        <v>774</v>
      </c>
      <c r="I329" s="4" t="s">
        <v>803</v>
      </c>
      <c r="J329" s="2" t="s">
        <v>966</v>
      </c>
      <c r="K329" s="2" t="s">
        <v>1253</v>
      </c>
      <c r="L329" s="2" t="s">
        <v>805</v>
      </c>
      <c r="M329" s="2" t="s">
        <v>779</v>
      </c>
      <c r="N329" s="1" t="s">
        <v>799</v>
      </c>
      <c r="O329" s="2" t="s">
        <v>800</v>
      </c>
      <c r="P329" t="s">
        <v>781</v>
      </c>
      <c r="Q329" s="2" t="s">
        <v>801</v>
      </c>
    </row>
    <row r="330" spans="2:18" x14ac:dyDescent="0.25">
      <c r="B330" t="str">
        <f t="shared" si="12"/>
        <v>N</v>
      </c>
      <c r="C330" t="s">
        <v>1264</v>
      </c>
      <c r="D330" t="str">
        <f t="shared" si="11"/>
        <v/>
      </c>
      <c r="E330" t="s">
        <v>732</v>
      </c>
      <c r="F330" s="2" t="s">
        <v>772</v>
      </c>
      <c r="G330" t="s">
        <v>773</v>
      </c>
      <c r="H330" s="2" t="s">
        <v>774</v>
      </c>
      <c r="I330" s="4" t="s">
        <v>803</v>
      </c>
      <c r="J330" s="2" t="s">
        <v>966</v>
      </c>
      <c r="K330" s="2" t="s">
        <v>1253</v>
      </c>
      <c r="L330" s="2" t="s">
        <v>808</v>
      </c>
      <c r="M330" s="2" t="s">
        <v>779</v>
      </c>
      <c r="N330" s="1" t="s">
        <v>799</v>
      </c>
      <c r="O330" s="2" t="s">
        <v>800</v>
      </c>
      <c r="P330" t="s">
        <v>781</v>
      </c>
      <c r="Q330" s="2" t="s">
        <v>801</v>
      </c>
    </row>
    <row r="331" spans="2:18" x14ac:dyDescent="0.25">
      <c r="B331" t="str">
        <f t="shared" si="12"/>
        <v>N</v>
      </c>
      <c r="C331" t="s">
        <v>1265</v>
      </c>
      <c r="D331" t="str">
        <f t="shared" si="11"/>
        <v/>
      </c>
      <c r="E331" t="s">
        <v>732</v>
      </c>
      <c r="F331" s="2" t="s">
        <v>772</v>
      </c>
      <c r="G331" t="s">
        <v>773</v>
      </c>
      <c r="H331" s="2" t="s">
        <v>774</v>
      </c>
      <c r="I331" s="4" t="s">
        <v>803</v>
      </c>
      <c r="J331" s="2" t="s">
        <v>966</v>
      </c>
      <c r="K331" s="2" t="s">
        <v>1253</v>
      </c>
      <c r="L331" s="2" t="s">
        <v>811</v>
      </c>
      <c r="M331" s="2" t="s">
        <v>779</v>
      </c>
      <c r="N331" s="1" t="s">
        <v>799</v>
      </c>
      <c r="O331" s="2" t="s">
        <v>800</v>
      </c>
      <c r="P331" t="s">
        <v>781</v>
      </c>
      <c r="Q331" s="2" t="s">
        <v>801</v>
      </c>
    </row>
    <row r="332" spans="2:18" x14ac:dyDescent="0.25">
      <c r="B332" t="str">
        <f t="shared" si="12"/>
        <v>N</v>
      </c>
      <c r="C332" t="s">
        <v>1266</v>
      </c>
      <c r="D332" t="str">
        <f t="shared" si="11"/>
        <v/>
      </c>
      <c r="E332" t="s">
        <v>732</v>
      </c>
      <c r="F332" s="2" t="s">
        <v>772</v>
      </c>
      <c r="G332" t="s">
        <v>773</v>
      </c>
      <c r="H332" s="2" t="s">
        <v>774</v>
      </c>
      <c r="I332" s="4" t="s">
        <v>803</v>
      </c>
      <c r="J332" s="2" t="s">
        <v>966</v>
      </c>
      <c r="K332" s="2" t="s">
        <v>1253</v>
      </c>
      <c r="L332" s="2" t="s">
        <v>814</v>
      </c>
      <c r="M332" s="2" t="s">
        <v>779</v>
      </c>
      <c r="N332" s="1" t="s">
        <v>799</v>
      </c>
      <c r="O332" s="2" t="s">
        <v>800</v>
      </c>
      <c r="P332" t="s">
        <v>781</v>
      </c>
      <c r="Q332" s="2" t="s">
        <v>801</v>
      </c>
    </row>
    <row r="333" spans="2:18" x14ac:dyDescent="0.25">
      <c r="B333" t="str">
        <f t="shared" si="12"/>
        <v>N</v>
      </c>
      <c r="C333" t="s">
        <v>1267</v>
      </c>
      <c r="D333" t="str">
        <f t="shared" si="11"/>
        <v/>
      </c>
      <c r="E333" t="s">
        <v>1268</v>
      </c>
      <c r="F333" s="2" t="s">
        <v>772</v>
      </c>
      <c r="G333" t="s">
        <v>773</v>
      </c>
      <c r="H333" s="2" t="s">
        <v>774</v>
      </c>
      <c r="I333" s="4" t="s">
        <v>775</v>
      </c>
      <c r="J333" s="2" t="s">
        <v>966</v>
      </c>
      <c r="K333" s="2" t="s">
        <v>1123</v>
      </c>
      <c r="L333" s="2" t="s">
        <v>778</v>
      </c>
      <c r="M333" s="2" t="s">
        <v>779</v>
      </c>
      <c r="N333">
        <v>96699279</v>
      </c>
      <c r="O333" t="s">
        <v>1269</v>
      </c>
      <c r="P333" t="s">
        <v>781</v>
      </c>
      <c r="Q333" s="2" t="s">
        <v>782</v>
      </c>
      <c r="R333">
        <v>0</v>
      </c>
    </row>
    <row r="334" spans="2:18" x14ac:dyDescent="0.25">
      <c r="B334" t="str">
        <f t="shared" si="12"/>
        <v>N</v>
      </c>
      <c r="C334" t="s">
        <v>1270</v>
      </c>
      <c r="D334" t="str">
        <f t="shared" si="11"/>
        <v/>
      </c>
      <c r="E334" t="s">
        <v>1268</v>
      </c>
      <c r="F334" s="2" t="s">
        <v>772</v>
      </c>
      <c r="G334" t="s">
        <v>773</v>
      </c>
      <c r="H334" s="2" t="s">
        <v>774</v>
      </c>
      <c r="I334" s="4" t="s">
        <v>784</v>
      </c>
      <c r="J334" s="2" t="s">
        <v>966</v>
      </c>
      <c r="K334" s="2" t="s">
        <v>1123</v>
      </c>
      <c r="L334" s="2" t="s">
        <v>778</v>
      </c>
      <c r="M334" s="2" t="s">
        <v>779</v>
      </c>
      <c r="N334" s="2">
        <v>96865711</v>
      </c>
      <c r="P334" t="s">
        <v>781</v>
      </c>
      <c r="Q334" s="2" t="s">
        <v>782</v>
      </c>
      <c r="R334">
        <v>0</v>
      </c>
    </row>
    <row r="335" spans="2:18" x14ac:dyDescent="0.25">
      <c r="B335" t="str">
        <f t="shared" si="12"/>
        <v>N</v>
      </c>
      <c r="C335" t="s">
        <v>1271</v>
      </c>
      <c r="D335" t="str">
        <f t="shared" si="11"/>
        <v/>
      </c>
      <c r="E335" t="s">
        <v>1268</v>
      </c>
      <c r="F335" s="2" t="s">
        <v>772</v>
      </c>
      <c r="G335" t="s">
        <v>773</v>
      </c>
      <c r="H335" s="2" t="s">
        <v>774</v>
      </c>
      <c r="I335" s="4" t="s">
        <v>784</v>
      </c>
      <c r="J335" s="2" t="s">
        <v>966</v>
      </c>
      <c r="K335" s="2" t="s">
        <v>1123</v>
      </c>
      <c r="L335" s="2" t="s">
        <v>798</v>
      </c>
      <c r="M335" s="2" t="s">
        <v>779</v>
      </c>
      <c r="N335" s="1">
        <v>98430835</v>
      </c>
      <c r="O335" s="2" t="s">
        <v>800</v>
      </c>
      <c r="P335" t="s">
        <v>781</v>
      </c>
      <c r="Q335" s="2" t="s">
        <v>801</v>
      </c>
    </row>
    <row r="336" spans="2:18" x14ac:dyDescent="0.25">
      <c r="B336" t="str">
        <f t="shared" si="12"/>
        <v>N</v>
      </c>
      <c r="C336" t="s">
        <v>1272</v>
      </c>
      <c r="D336" t="str">
        <f t="shared" si="11"/>
        <v/>
      </c>
      <c r="E336" t="s">
        <v>1268</v>
      </c>
      <c r="F336" s="2" t="s">
        <v>772</v>
      </c>
      <c r="G336" t="s">
        <v>773</v>
      </c>
      <c r="H336" s="2" t="s">
        <v>774</v>
      </c>
      <c r="I336" s="4" t="s">
        <v>784</v>
      </c>
      <c r="J336" s="2" t="s">
        <v>966</v>
      </c>
      <c r="K336" s="2" t="s">
        <v>1123</v>
      </c>
      <c r="L336" s="2" t="s">
        <v>805</v>
      </c>
      <c r="M336" s="2" t="s">
        <v>779</v>
      </c>
      <c r="N336" s="1">
        <v>98430835</v>
      </c>
      <c r="O336" s="2" t="s">
        <v>800</v>
      </c>
      <c r="P336" t="s">
        <v>781</v>
      </c>
      <c r="Q336" s="2" t="s">
        <v>801</v>
      </c>
    </row>
    <row r="337" spans="2:18" x14ac:dyDescent="0.25">
      <c r="B337" t="str">
        <f t="shared" si="12"/>
        <v>N</v>
      </c>
      <c r="C337" t="s">
        <v>1273</v>
      </c>
      <c r="D337" t="str">
        <f t="shared" si="11"/>
        <v/>
      </c>
      <c r="E337" t="s">
        <v>1268</v>
      </c>
      <c r="F337" s="2" t="s">
        <v>772</v>
      </c>
      <c r="G337" t="s">
        <v>773</v>
      </c>
      <c r="H337" s="2" t="s">
        <v>774</v>
      </c>
      <c r="I337" s="4" t="s">
        <v>784</v>
      </c>
      <c r="J337" s="2" t="s">
        <v>966</v>
      </c>
      <c r="K337" s="2" t="s">
        <v>1123</v>
      </c>
      <c r="L337" s="2" t="s">
        <v>808</v>
      </c>
      <c r="M337" s="2" t="s">
        <v>779</v>
      </c>
      <c r="N337" s="1">
        <v>98430835</v>
      </c>
      <c r="O337" s="2" t="s">
        <v>800</v>
      </c>
      <c r="P337" t="s">
        <v>781</v>
      </c>
      <c r="Q337" s="2" t="s">
        <v>801</v>
      </c>
    </row>
    <row r="338" spans="2:18" x14ac:dyDescent="0.25">
      <c r="B338" t="str">
        <f t="shared" si="12"/>
        <v>N</v>
      </c>
      <c r="C338" t="s">
        <v>1274</v>
      </c>
      <c r="D338" t="str">
        <f t="shared" si="11"/>
        <v/>
      </c>
      <c r="E338" t="s">
        <v>1268</v>
      </c>
      <c r="F338" s="2" t="s">
        <v>772</v>
      </c>
      <c r="G338" t="s">
        <v>773</v>
      </c>
      <c r="H338" s="2" t="s">
        <v>774</v>
      </c>
      <c r="I338" s="4" t="s">
        <v>784</v>
      </c>
      <c r="J338" s="2" t="s">
        <v>966</v>
      </c>
      <c r="K338" s="2" t="s">
        <v>1123</v>
      </c>
      <c r="L338" s="2" t="s">
        <v>811</v>
      </c>
      <c r="M338" s="2" t="s">
        <v>779</v>
      </c>
      <c r="N338" s="1">
        <v>98430835</v>
      </c>
      <c r="O338" s="2" t="s">
        <v>800</v>
      </c>
      <c r="P338" t="s">
        <v>781</v>
      </c>
      <c r="Q338" s="2" t="s">
        <v>801</v>
      </c>
    </row>
    <row r="339" spans="2:18" x14ac:dyDescent="0.25">
      <c r="B339" t="str">
        <f t="shared" si="12"/>
        <v>N</v>
      </c>
      <c r="C339" t="s">
        <v>1275</v>
      </c>
      <c r="D339" t="str">
        <f t="shared" si="11"/>
        <v/>
      </c>
      <c r="E339" t="s">
        <v>1268</v>
      </c>
      <c r="F339" s="2" t="s">
        <v>772</v>
      </c>
      <c r="G339" t="s">
        <v>773</v>
      </c>
      <c r="H339" s="2" t="s">
        <v>774</v>
      </c>
      <c r="I339" s="4" t="s">
        <v>784</v>
      </c>
      <c r="J339" s="2" t="s">
        <v>966</v>
      </c>
      <c r="K339" s="2" t="s">
        <v>1123</v>
      </c>
      <c r="L339" s="2" t="s">
        <v>814</v>
      </c>
      <c r="M339" s="2" t="s">
        <v>779</v>
      </c>
      <c r="N339" s="1">
        <v>98430835</v>
      </c>
      <c r="O339" s="2" t="s">
        <v>800</v>
      </c>
      <c r="P339" t="s">
        <v>781</v>
      </c>
      <c r="Q339" s="2" t="s">
        <v>801</v>
      </c>
    </row>
    <row r="340" spans="2:18" x14ac:dyDescent="0.25">
      <c r="B340" t="str">
        <f t="shared" si="12"/>
        <v>N</v>
      </c>
      <c r="C340" t="s">
        <v>1276</v>
      </c>
      <c r="D340" t="str">
        <f t="shared" si="11"/>
        <v/>
      </c>
      <c r="E340" t="s">
        <v>1277</v>
      </c>
      <c r="F340" s="2" t="s">
        <v>772</v>
      </c>
      <c r="G340" t="s">
        <v>773</v>
      </c>
      <c r="H340" s="2" t="s">
        <v>774</v>
      </c>
      <c r="I340" s="4" t="s">
        <v>775</v>
      </c>
      <c r="J340" s="2" t="s">
        <v>966</v>
      </c>
      <c r="K340" s="2" t="s">
        <v>1123</v>
      </c>
      <c r="L340" s="2" t="s">
        <v>778</v>
      </c>
      <c r="M340" s="2" t="s">
        <v>779</v>
      </c>
      <c r="N340" s="2">
        <v>96699281</v>
      </c>
      <c r="O340" t="s">
        <v>1278</v>
      </c>
      <c r="P340" t="s">
        <v>781</v>
      </c>
      <c r="Q340" s="2" t="s">
        <v>782</v>
      </c>
      <c r="R340">
        <v>0</v>
      </c>
    </row>
    <row r="341" spans="2:18" x14ac:dyDescent="0.25">
      <c r="B341" t="str">
        <f t="shared" si="12"/>
        <v>N</v>
      </c>
      <c r="C341" t="s">
        <v>1279</v>
      </c>
      <c r="D341" t="str">
        <f t="shared" si="11"/>
        <v/>
      </c>
      <c r="E341" t="s">
        <v>1277</v>
      </c>
      <c r="F341" s="2" t="s">
        <v>787</v>
      </c>
      <c r="G341" t="s">
        <v>788</v>
      </c>
      <c r="H341" s="2" t="s">
        <v>789</v>
      </c>
      <c r="I341" s="4" t="s">
        <v>775</v>
      </c>
      <c r="J341" s="2" t="s">
        <v>972</v>
      </c>
      <c r="K341" s="2" t="s">
        <v>1123</v>
      </c>
      <c r="L341" s="2" t="s">
        <v>778</v>
      </c>
      <c r="M341" s="2" t="s">
        <v>950</v>
      </c>
      <c r="N341">
        <v>96699282</v>
      </c>
      <c r="O341" t="s">
        <v>1280</v>
      </c>
      <c r="P341" t="s">
        <v>1281</v>
      </c>
      <c r="Q341" s="2" t="s">
        <v>796</v>
      </c>
      <c r="R341">
        <v>126</v>
      </c>
    </row>
    <row r="342" spans="2:18" x14ac:dyDescent="0.25">
      <c r="B342" t="str">
        <f t="shared" si="12"/>
        <v>N</v>
      </c>
      <c r="C342" t="s">
        <v>1282</v>
      </c>
      <c r="D342" t="str">
        <f t="shared" si="11"/>
        <v/>
      </c>
      <c r="E342" t="s">
        <v>1277</v>
      </c>
      <c r="F342" s="2" t="s">
        <v>772</v>
      </c>
      <c r="G342" t="s">
        <v>773</v>
      </c>
      <c r="H342" s="2" t="s">
        <v>774</v>
      </c>
      <c r="I342" s="4" t="s">
        <v>775</v>
      </c>
      <c r="J342" s="2" t="s">
        <v>966</v>
      </c>
      <c r="K342" s="2" t="s">
        <v>1123</v>
      </c>
      <c r="L342" s="2" t="s">
        <v>798</v>
      </c>
      <c r="M342" s="2" t="s">
        <v>779</v>
      </c>
      <c r="N342" s="1" t="s">
        <v>799</v>
      </c>
      <c r="O342" s="2" t="s">
        <v>800</v>
      </c>
      <c r="P342" t="s">
        <v>781</v>
      </c>
      <c r="Q342" s="2" t="s">
        <v>801</v>
      </c>
    </row>
    <row r="343" spans="2:18" x14ac:dyDescent="0.25">
      <c r="B343" t="str">
        <f t="shared" si="12"/>
        <v>N</v>
      </c>
      <c r="C343" t="s">
        <v>1283</v>
      </c>
      <c r="D343" t="str">
        <f t="shared" si="11"/>
        <v/>
      </c>
      <c r="E343" t="s">
        <v>1277</v>
      </c>
      <c r="F343" s="2" t="s">
        <v>772</v>
      </c>
      <c r="G343" t="s">
        <v>773</v>
      </c>
      <c r="H343" s="2" t="s">
        <v>774</v>
      </c>
      <c r="I343" s="4" t="s">
        <v>775</v>
      </c>
      <c r="J343" s="2" t="s">
        <v>966</v>
      </c>
      <c r="K343" s="2" t="s">
        <v>1123</v>
      </c>
      <c r="L343" s="2" t="s">
        <v>805</v>
      </c>
      <c r="M343" s="2" t="s">
        <v>779</v>
      </c>
      <c r="N343" s="1" t="s">
        <v>799</v>
      </c>
      <c r="O343" s="2" t="s">
        <v>800</v>
      </c>
      <c r="P343" t="s">
        <v>781</v>
      </c>
      <c r="Q343" s="2" t="s">
        <v>801</v>
      </c>
    </row>
    <row r="344" spans="2:18" x14ac:dyDescent="0.25">
      <c r="B344" t="str">
        <f t="shared" si="12"/>
        <v>N</v>
      </c>
      <c r="C344" t="s">
        <v>1284</v>
      </c>
      <c r="D344" t="str">
        <f t="shared" si="11"/>
        <v/>
      </c>
      <c r="E344" t="s">
        <v>1277</v>
      </c>
      <c r="F344" s="2" t="s">
        <v>772</v>
      </c>
      <c r="G344" t="s">
        <v>773</v>
      </c>
      <c r="H344" s="2" t="s">
        <v>774</v>
      </c>
      <c r="I344" s="4" t="s">
        <v>775</v>
      </c>
      <c r="J344" s="2" t="s">
        <v>966</v>
      </c>
      <c r="K344" s="2" t="s">
        <v>1123</v>
      </c>
      <c r="L344" s="2" t="s">
        <v>808</v>
      </c>
      <c r="M344" s="2" t="s">
        <v>779</v>
      </c>
      <c r="N344" s="1" t="s">
        <v>799</v>
      </c>
      <c r="O344" s="2" t="s">
        <v>800</v>
      </c>
      <c r="P344" t="s">
        <v>781</v>
      </c>
      <c r="Q344" s="2" t="s">
        <v>801</v>
      </c>
    </row>
    <row r="345" spans="2:18" x14ac:dyDescent="0.25">
      <c r="B345" t="str">
        <f t="shared" si="12"/>
        <v>N</v>
      </c>
      <c r="C345" t="s">
        <v>1285</v>
      </c>
      <c r="D345" t="str">
        <f t="shared" si="11"/>
        <v/>
      </c>
      <c r="E345" t="s">
        <v>1277</v>
      </c>
      <c r="F345" s="2" t="s">
        <v>772</v>
      </c>
      <c r="G345" t="s">
        <v>773</v>
      </c>
      <c r="H345" s="2" t="s">
        <v>774</v>
      </c>
      <c r="I345" s="4" t="s">
        <v>775</v>
      </c>
      <c r="J345" s="2" t="s">
        <v>966</v>
      </c>
      <c r="K345" s="2" t="s">
        <v>1123</v>
      </c>
      <c r="L345" s="2" t="s">
        <v>811</v>
      </c>
      <c r="M345" s="2" t="s">
        <v>779</v>
      </c>
      <c r="N345" s="1" t="s">
        <v>799</v>
      </c>
      <c r="O345" s="2" t="s">
        <v>800</v>
      </c>
      <c r="P345" t="s">
        <v>781</v>
      </c>
      <c r="Q345" s="2" t="s">
        <v>801</v>
      </c>
    </row>
    <row r="346" spans="2:18" x14ac:dyDescent="0.25">
      <c r="B346" t="str">
        <f t="shared" si="12"/>
        <v>N</v>
      </c>
      <c r="C346" t="s">
        <v>1286</v>
      </c>
      <c r="D346" t="str">
        <f t="shared" si="11"/>
        <v/>
      </c>
      <c r="E346" t="s">
        <v>1277</v>
      </c>
      <c r="F346" s="2" t="s">
        <v>772</v>
      </c>
      <c r="G346" t="s">
        <v>773</v>
      </c>
      <c r="H346" s="2" t="s">
        <v>774</v>
      </c>
      <c r="I346" s="4" t="s">
        <v>775</v>
      </c>
      <c r="J346" s="2" t="s">
        <v>966</v>
      </c>
      <c r="K346" s="2" t="s">
        <v>1123</v>
      </c>
      <c r="L346" s="2" t="s">
        <v>814</v>
      </c>
      <c r="M346" s="2" t="s">
        <v>779</v>
      </c>
      <c r="N346" s="1" t="s">
        <v>799</v>
      </c>
      <c r="O346" s="2" t="s">
        <v>800</v>
      </c>
      <c r="P346" t="s">
        <v>781</v>
      </c>
      <c r="Q346" s="2" t="s">
        <v>801</v>
      </c>
    </row>
    <row r="347" spans="2:18" x14ac:dyDescent="0.25">
      <c r="B347" t="str">
        <f t="shared" si="12"/>
        <v>N</v>
      </c>
      <c r="C347" t="s">
        <v>1287</v>
      </c>
      <c r="D347" t="str">
        <f t="shared" si="11"/>
        <v/>
      </c>
      <c r="E347" t="s">
        <v>1277</v>
      </c>
      <c r="F347" s="2" t="s">
        <v>772</v>
      </c>
      <c r="G347" t="s">
        <v>773</v>
      </c>
      <c r="H347" s="2" t="s">
        <v>774</v>
      </c>
      <c r="I347" s="4" t="s">
        <v>803</v>
      </c>
      <c r="J347" s="2" t="s">
        <v>966</v>
      </c>
      <c r="K347" s="2" t="s">
        <v>1123</v>
      </c>
      <c r="L347" s="2" t="s">
        <v>778</v>
      </c>
      <c r="M347" s="2" t="s">
        <v>779</v>
      </c>
      <c r="N347" s="2">
        <v>96699281</v>
      </c>
      <c r="O347" t="s">
        <v>1278</v>
      </c>
      <c r="P347" t="s">
        <v>781</v>
      </c>
      <c r="Q347" s="2" t="s">
        <v>782</v>
      </c>
      <c r="R347">
        <v>0</v>
      </c>
    </row>
    <row r="348" spans="2:18" x14ac:dyDescent="0.25">
      <c r="B348" t="str">
        <f t="shared" si="12"/>
        <v>N</v>
      </c>
      <c r="C348" t="s">
        <v>1288</v>
      </c>
      <c r="D348" t="str">
        <f t="shared" si="11"/>
        <v/>
      </c>
      <c r="E348" t="s">
        <v>1277</v>
      </c>
      <c r="F348" s="2" t="s">
        <v>787</v>
      </c>
      <c r="G348" t="s">
        <v>788</v>
      </c>
      <c r="H348" s="2" t="s">
        <v>789</v>
      </c>
      <c r="I348" s="4" t="s">
        <v>803</v>
      </c>
      <c r="J348" s="2" t="s">
        <v>972</v>
      </c>
      <c r="K348" s="2" t="s">
        <v>1123</v>
      </c>
      <c r="L348" s="2" t="s">
        <v>778</v>
      </c>
      <c r="M348" s="2" t="s">
        <v>950</v>
      </c>
      <c r="N348">
        <v>96699282</v>
      </c>
      <c r="O348" t="s">
        <v>1280</v>
      </c>
      <c r="P348" t="s">
        <v>1281</v>
      </c>
      <c r="Q348" s="2" t="s">
        <v>796</v>
      </c>
      <c r="R348">
        <v>126</v>
      </c>
    </row>
    <row r="349" spans="2:18" x14ac:dyDescent="0.25">
      <c r="B349" t="str">
        <f t="shared" si="12"/>
        <v>N</v>
      </c>
      <c r="C349" t="s">
        <v>1289</v>
      </c>
      <c r="D349" t="str">
        <f t="shared" si="11"/>
        <v/>
      </c>
      <c r="E349" t="s">
        <v>1277</v>
      </c>
      <c r="F349" s="2" t="s">
        <v>772</v>
      </c>
      <c r="G349" t="s">
        <v>773</v>
      </c>
      <c r="H349" s="2" t="s">
        <v>774</v>
      </c>
      <c r="I349" s="4" t="s">
        <v>803</v>
      </c>
      <c r="J349" s="2" t="s">
        <v>966</v>
      </c>
      <c r="K349" s="2" t="s">
        <v>1123</v>
      </c>
      <c r="L349" s="2" t="s">
        <v>798</v>
      </c>
      <c r="M349" s="2" t="s">
        <v>779</v>
      </c>
      <c r="N349" s="1" t="s">
        <v>799</v>
      </c>
      <c r="O349" s="2" t="s">
        <v>800</v>
      </c>
      <c r="P349" t="s">
        <v>781</v>
      </c>
      <c r="Q349" s="2" t="s">
        <v>801</v>
      </c>
    </row>
    <row r="350" spans="2:18" x14ac:dyDescent="0.25">
      <c r="B350" t="str">
        <f t="shared" si="12"/>
        <v>N</v>
      </c>
      <c r="C350" t="s">
        <v>1290</v>
      </c>
      <c r="D350" t="str">
        <f t="shared" si="11"/>
        <v/>
      </c>
      <c r="E350" t="s">
        <v>1277</v>
      </c>
      <c r="F350" s="2" t="s">
        <v>772</v>
      </c>
      <c r="G350" t="s">
        <v>773</v>
      </c>
      <c r="H350" s="2" t="s">
        <v>774</v>
      </c>
      <c r="I350" s="4" t="s">
        <v>803</v>
      </c>
      <c r="J350" s="2" t="s">
        <v>966</v>
      </c>
      <c r="K350" s="2" t="s">
        <v>1123</v>
      </c>
      <c r="L350" s="2" t="s">
        <v>805</v>
      </c>
      <c r="M350" s="2" t="s">
        <v>779</v>
      </c>
      <c r="N350" s="1" t="s">
        <v>799</v>
      </c>
      <c r="O350" s="2" t="s">
        <v>800</v>
      </c>
      <c r="P350" t="s">
        <v>781</v>
      </c>
      <c r="Q350" s="2" t="s">
        <v>801</v>
      </c>
    </row>
    <row r="351" spans="2:18" x14ac:dyDescent="0.25">
      <c r="B351" t="str">
        <f t="shared" si="12"/>
        <v>N</v>
      </c>
      <c r="C351" t="s">
        <v>1291</v>
      </c>
      <c r="D351" t="str">
        <f t="shared" si="11"/>
        <v/>
      </c>
      <c r="E351" t="s">
        <v>1277</v>
      </c>
      <c r="F351" s="2" t="s">
        <v>772</v>
      </c>
      <c r="G351" t="s">
        <v>773</v>
      </c>
      <c r="H351" s="2" t="s">
        <v>774</v>
      </c>
      <c r="I351" s="4" t="s">
        <v>803</v>
      </c>
      <c r="J351" s="2" t="s">
        <v>966</v>
      </c>
      <c r="K351" s="2" t="s">
        <v>1123</v>
      </c>
      <c r="L351" s="2" t="s">
        <v>808</v>
      </c>
      <c r="M351" s="2" t="s">
        <v>779</v>
      </c>
      <c r="N351" s="1" t="s">
        <v>799</v>
      </c>
      <c r="O351" s="2" t="s">
        <v>800</v>
      </c>
      <c r="P351" t="s">
        <v>781</v>
      </c>
      <c r="Q351" s="2" t="s">
        <v>801</v>
      </c>
    </row>
    <row r="352" spans="2:18" x14ac:dyDescent="0.25">
      <c r="B352" t="str">
        <f t="shared" si="12"/>
        <v>N</v>
      </c>
      <c r="C352" t="s">
        <v>1292</v>
      </c>
      <c r="D352" t="str">
        <f t="shared" si="11"/>
        <v/>
      </c>
      <c r="E352" t="s">
        <v>1277</v>
      </c>
      <c r="F352" s="2" t="s">
        <v>772</v>
      </c>
      <c r="G352" t="s">
        <v>773</v>
      </c>
      <c r="H352" s="2" t="s">
        <v>774</v>
      </c>
      <c r="I352" s="4" t="s">
        <v>803</v>
      </c>
      <c r="J352" s="2" t="s">
        <v>966</v>
      </c>
      <c r="K352" s="2" t="s">
        <v>1123</v>
      </c>
      <c r="L352" s="2" t="s">
        <v>811</v>
      </c>
      <c r="M352" s="2" t="s">
        <v>779</v>
      </c>
      <c r="N352" s="1" t="s">
        <v>799</v>
      </c>
      <c r="O352" s="2" t="s">
        <v>800</v>
      </c>
      <c r="P352" t="s">
        <v>781</v>
      </c>
      <c r="Q352" s="2" t="s">
        <v>801</v>
      </c>
    </row>
    <row r="353" spans="2:18" x14ac:dyDescent="0.25">
      <c r="B353" t="str">
        <f t="shared" si="12"/>
        <v>N</v>
      </c>
      <c r="C353" t="s">
        <v>1293</v>
      </c>
      <c r="D353" t="str">
        <f t="shared" si="11"/>
        <v/>
      </c>
      <c r="E353" t="s">
        <v>1277</v>
      </c>
      <c r="F353" s="2" t="s">
        <v>772</v>
      </c>
      <c r="G353" t="s">
        <v>773</v>
      </c>
      <c r="H353" s="2" t="s">
        <v>774</v>
      </c>
      <c r="I353" s="4" t="s">
        <v>803</v>
      </c>
      <c r="J353" s="2" t="s">
        <v>966</v>
      </c>
      <c r="K353" s="2" t="s">
        <v>1123</v>
      </c>
      <c r="L353" s="2" t="s">
        <v>814</v>
      </c>
      <c r="M353" s="2" t="s">
        <v>779</v>
      </c>
      <c r="N353" s="1" t="s">
        <v>799</v>
      </c>
      <c r="O353" s="2" t="s">
        <v>800</v>
      </c>
      <c r="P353" t="s">
        <v>781</v>
      </c>
      <c r="Q353" s="2" t="s">
        <v>801</v>
      </c>
    </row>
    <row r="354" spans="2:18" x14ac:dyDescent="0.25">
      <c r="B354" t="str">
        <f t="shared" si="12"/>
        <v>N</v>
      </c>
      <c r="C354" t="s">
        <v>1294</v>
      </c>
      <c r="D354" t="str">
        <f t="shared" si="11"/>
        <v/>
      </c>
      <c r="E354" t="s">
        <v>627</v>
      </c>
      <c r="F354" s="2" t="s">
        <v>772</v>
      </c>
      <c r="G354" t="s">
        <v>773</v>
      </c>
      <c r="H354" s="2" t="s">
        <v>774</v>
      </c>
      <c r="I354" s="4" t="s">
        <v>775</v>
      </c>
      <c r="J354" s="2" t="s">
        <v>966</v>
      </c>
      <c r="K354" s="2" t="s">
        <v>1123</v>
      </c>
      <c r="L354" s="2" t="s">
        <v>778</v>
      </c>
      <c r="M354" s="2" t="s">
        <v>779</v>
      </c>
      <c r="N354">
        <v>96699283</v>
      </c>
      <c r="O354" t="s">
        <v>1278</v>
      </c>
      <c r="P354" t="s">
        <v>781</v>
      </c>
      <c r="Q354" s="2" t="s">
        <v>782</v>
      </c>
      <c r="R354">
        <v>0</v>
      </c>
    </row>
    <row r="355" spans="2:18" x14ac:dyDescent="0.25">
      <c r="B355" t="str">
        <f t="shared" si="12"/>
        <v>N</v>
      </c>
      <c r="C355" t="s">
        <v>1295</v>
      </c>
      <c r="D355" t="str">
        <f t="shared" si="11"/>
        <v/>
      </c>
      <c r="E355" t="s">
        <v>627</v>
      </c>
      <c r="F355" s="2" t="s">
        <v>787</v>
      </c>
      <c r="G355" t="s">
        <v>788</v>
      </c>
      <c r="H355" s="2" t="s">
        <v>789</v>
      </c>
      <c r="I355" s="4" t="s">
        <v>775</v>
      </c>
      <c r="J355" s="2" t="s">
        <v>972</v>
      </c>
      <c r="K355" s="2" t="s">
        <v>1123</v>
      </c>
      <c r="L355" s="2" t="s">
        <v>778</v>
      </c>
      <c r="M355" s="2" t="s">
        <v>950</v>
      </c>
      <c r="N355" s="2">
        <v>96699284</v>
      </c>
      <c r="O355" t="s">
        <v>1280</v>
      </c>
      <c r="P355" t="s">
        <v>1281</v>
      </c>
      <c r="Q355" s="2" t="s">
        <v>796</v>
      </c>
      <c r="R355">
        <v>154</v>
      </c>
    </row>
    <row r="356" spans="2:18" x14ac:dyDescent="0.25">
      <c r="B356" t="str">
        <f t="shared" si="12"/>
        <v>N</v>
      </c>
      <c r="C356" t="s">
        <v>1296</v>
      </c>
      <c r="D356" t="str">
        <f t="shared" si="11"/>
        <v/>
      </c>
      <c r="E356" t="s">
        <v>627</v>
      </c>
      <c r="F356" s="2" t="s">
        <v>772</v>
      </c>
      <c r="G356" t="s">
        <v>773</v>
      </c>
      <c r="H356" s="2" t="s">
        <v>774</v>
      </c>
      <c r="I356" s="4" t="s">
        <v>775</v>
      </c>
      <c r="J356" s="2" t="s">
        <v>966</v>
      </c>
      <c r="K356" s="2" t="s">
        <v>1123</v>
      </c>
      <c r="L356" s="2" t="s">
        <v>798</v>
      </c>
      <c r="M356" s="2" t="s">
        <v>779</v>
      </c>
      <c r="N356" s="1" t="s">
        <v>799</v>
      </c>
      <c r="O356" s="2" t="s">
        <v>800</v>
      </c>
      <c r="P356" t="s">
        <v>781</v>
      </c>
      <c r="Q356" s="2" t="s">
        <v>801</v>
      </c>
    </row>
    <row r="357" spans="2:18" x14ac:dyDescent="0.25">
      <c r="B357" t="str">
        <f t="shared" si="12"/>
        <v>N</v>
      </c>
      <c r="C357" t="s">
        <v>1297</v>
      </c>
      <c r="D357" t="str">
        <f t="shared" si="11"/>
        <v/>
      </c>
      <c r="E357" t="s">
        <v>627</v>
      </c>
      <c r="F357" s="2" t="s">
        <v>772</v>
      </c>
      <c r="G357" t="s">
        <v>773</v>
      </c>
      <c r="H357" s="2" t="s">
        <v>774</v>
      </c>
      <c r="I357" s="4" t="s">
        <v>775</v>
      </c>
      <c r="J357" s="2" t="s">
        <v>966</v>
      </c>
      <c r="K357" s="2" t="s">
        <v>1123</v>
      </c>
      <c r="L357" s="2" t="s">
        <v>805</v>
      </c>
      <c r="M357" s="2" t="s">
        <v>779</v>
      </c>
      <c r="N357" s="1" t="s">
        <v>799</v>
      </c>
      <c r="O357" s="2" t="s">
        <v>800</v>
      </c>
      <c r="P357" t="s">
        <v>781</v>
      </c>
      <c r="Q357" s="2" t="s">
        <v>801</v>
      </c>
    </row>
    <row r="358" spans="2:18" x14ac:dyDescent="0.25">
      <c r="B358" t="str">
        <f t="shared" si="12"/>
        <v>N</v>
      </c>
      <c r="C358" t="s">
        <v>1298</v>
      </c>
      <c r="D358" t="str">
        <f t="shared" si="11"/>
        <v/>
      </c>
      <c r="E358" t="s">
        <v>627</v>
      </c>
      <c r="F358" s="2" t="s">
        <v>772</v>
      </c>
      <c r="G358" t="s">
        <v>773</v>
      </c>
      <c r="H358" s="2" t="s">
        <v>774</v>
      </c>
      <c r="I358" s="4" t="s">
        <v>775</v>
      </c>
      <c r="J358" s="2" t="s">
        <v>966</v>
      </c>
      <c r="K358" s="2" t="s">
        <v>1123</v>
      </c>
      <c r="L358" s="2" t="s">
        <v>808</v>
      </c>
      <c r="M358" s="2" t="s">
        <v>779</v>
      </c>
      <c r="N358" s="1" t="s">
        <v>799</v>
      </c>
      <c r="O358" s="2" t="s">
        <v>800</v>
      </c>
      <c r="P358" t="s">
        <v>781</v>
      </c>
      <c r="Q358" s="2" t="s">
        <v>801</v>
      </c>
    </row>
    <row r="359" spans="2:18" x14ac:dyDescent="0.25">
      <c r="B359" t="str">
        <f t="shared" si="12"/>
        <v>N</v>
      </c>
      <c r="C359" t="s">
        <v>1299</v>
      </c>
      <c r="D359" t="str">
        <f t="shared" si="11"/>
        <v/>
      </c>
      <c r="E359" t="s">
        <v>627</v>
      </c>
      <c r="F359" s="2" t="s">
        <v>772</v>
      </c>
      <c r="G359" t="s">
        <v>773</v>
      </c>
      <c r="H359" s="2" t="s">
        <v>774</v>
      </c>
      <c r="I359" s="4" t="s">
        <v>775</v>
      </c>
      <c r="J359" s="2" t="s">
        <v>966</v>
      </c>
      <c r="K359" s="2" t="s">
        <v>1123</v>
      </c>
      <c r="L359" s="2" t="s">
        <v>811</v>
      </c>
      <c r="M359" s="2" t="s">
        <v>779</v>
      </c>
      <c r="N359" s="1" t="s">
        <v>799</v>
      </c>
      <c r="O359" s="2" t="s">
        <v>800</v>
      </c>
      <c r="P359" t="s">
        <v>781</v>
      </c>
      <c r="Q359" s="2" t="s">
        <v>801</v>
      </c>
    </row>
    <row r="360" spans="2:18" x14ac:dyDescent="0.25">
      <c r="B360" t="str">
        <f t="shared" si="12"/>
        <v>N</v>
      </c>
      <c r="C360" t="s">
        <v>1300</v>
      </c>
      <c r="D360" t="str">
        <f t="shared" si="11"/>
        <v/>
      </c>
      <c r="E360" t="s">
        <v>627</v>
      </c>
      <c r="F360" s="2" t="s">
        <v>772</v>
      </c>
      <c r="G360" t="s">
        <v>773</v>
      </c>
      <c r="H360" s="2" t="s">
        <v>774</v>
      </c>
      <c r="I360" s="4" t="s">
        <v>775</v>
      </c>
      <c r="J360" s="2" t="s">
        <v>966</v>
      </c>
      <c r="K360" s="2" t="s">
        <v>1123</v>
      </c>
      <c r="L360" s="2" t="s">
        <v>814</v>
      </c>
      <c r="M360" s="2" t="s">
        <v>779</v>
      </c>
      <c r="N360" s="1" t="s">
        <v>799</v>
      </c>
      <c r="O360" s="2" t="s">
        <v>800</v>
      </c>
      <c r="P360" t="s">
        <v>781</v>
      </c>
      <c r="Q360" s="2" t="s">
        <v>801</v>
      </c>
    </row>
    <row r="361" spans="2:18" x14ac:dyDescent="0.25">
      <c r="B361" t="str">
        <f t="shared" si="12"/>
        <v>N</v>
      </c>
      <c r="C361" t="s">
        <v>1301</v>
      </c>
      <c r="D361" t="str">
        <f t="shared" si="11"/>
        <v/>
      </c>
      <c r="E361" t="s">
        <v>627</v>
      </c>
      <c r="F361" s="2" t="s">
        <v>772</v>
      </c>
      <c r="G361" t="s">
        <v>773</v>
      </c>
      <c r="H361" s="2" t="s">
        <v>774</v>
      </c>
      <c r="I361" s="4" t="s">
        <v>803</v>
      </c>
      <c r="J361" s="2" t="s">
        <v>966</v>
      </c>
      <c r="K361" s="2" t="s">
        <v>1123</v>
      </c>
      <c r="L361" s="2" t="s">
        <v>778</v>
      </c>
      <c r="M361" s="2" t="s">
        <v>779</v>
      </c>
      <c r="N361">
        <v>96699283</v>
      </c>
      <c r="O361" t="s">
        <v>1278</v>
      </c>
      <c r="P361" t="s">
        <v>781</v>
      </c>
      <c r="Q361" s="2" t="s">
        <v>782</v>
      </c>
      <c r="R361">
        <v>0</v>
      </c>
    </row>
    <row r="362" spans="2:18" x14ac:dyDescent="0.25">
      <c r="B362" t="str">
        <f t="shared" si="12"/>
        <v>N</v>
      </c>
      <c r="C362" t="s">
        <v>1302</v>
      </c>
      <c r="D362" t="str">
        <f t="shared" si="11"/>
        <v/>
      </c>
      <c r="E362" t="s">
        <v>627</v>
      </c>
      <c r="F362" s="2" t="s">
        <v>787</v>
      </c>
      <c r="G362" t="s">
        <v>788</v>
      </c>
      <c r="H362" s="2" t="s">
        <v>789</v>
      </c>
      <c r="I362" s="4" t="s">
        <v>803</v>
      </c>
      <c r="J362" s="2" t="s">
        <v>972</v>
      </c>
      <c r="K362" s="2" t="s">
        <v>1123</v>
      </c>
      <c r="L362" s="2" t="s">
        <v>778</v>
      </c>
      <c r="M362" s="2" t="s">
        <v>950</v>
      </c>
      <c r="N362" s="2">
        <v>96699284</v>
      </c>
      <c r="O362" t="s">
        <v>1280</v>
      </c>
      <c r="P362" t="s">
        <v>1281</v>
      </c>
      <c r="Q362" s="2" t="s">
        <v>796</v>
      </c>
      <c r="R362">
        <v>154</v>
      </c>
    </row>
    <row r="363" spans="2:18" x14ac:dyDescent="0.25">
      <c r="B363" t="str">
        <f t="shared" si="12"/>
        <v>N</v>
      </c>
      <c r="C363" t="s">
        <v>1303</v>
      </c>
      <c r="D363" t="str">
        <f t="shared" si="11"/>
        <v/>
      </c>
      <c r="E363" t="s">
        <v>627</v>
      </c>
      <c r="F363" s="2" t="s">
        <v>772</v>
      </c>
      <c r="G363" t="s">
        <v>773</v>
      </c>
      <c r="H363" s="2" t="s">
        <v>774</v>
      </c>
      <c r="I363" s="4" t="s">
        <v>803</v>
      </c>
      <c r="J363" s="2" t="s">
        <v>966</v>
      </c>
      <c r="K363" s="2" t="s">
        <v>1123</v>
      </c>
      <c r="L363" s="2" t="s">
        <v>798</v>
      </c>
      <c r="M363" s="2" t="s">
        <v>779</v>
      </c>
      <c r="N363" s="1" t="s">
        <v>799</v>
      </c>
      <c r="O363" s="2" t="s">
        <v>800</v>
      </c>
      <c r="P363" t="s">
        <v>781</v>
      </c>
      <c r="Q363" s="2" t="s">
        <v>801</v>
      </c>
    </row>
    <row r="364" spans="2:18" x14ac:dyDescent="0.25">
      <c r="B364" t="str">
        <f t="shared" si="12"/>
        <v>N</v>
      </c>
      <c r="C364" t="s">
        <v>1304</v>
      </c>
      <c r="D364" t="str">
        <f t="shared" si="11"/>
        <v/>
      </c>
      <c r="E364" t="s">
        <v>627</v>
      </c>
      <c r="F364" s="2" t="s">
        <v>772</v>
      </c>
      <c r="G364" t="s">
        <v>773</v>
      </c>
      <c r="H364" s="2" t="s">
        <v>774</v>
      </c>
      <c r="I364" s="4" t="s">
        <v>803</v>
      </c>
      <c r="J364" s="2" t="s">
        <v>966</v>
      </c>
      <c r="K364" s="2" t="s">
        <v>1123</v>
      </c>
      <c r="L364" s="2" t="s">
        <v>805</v>
      </c>
      <c r="M364" s="2" t="s">
        <v>779</v>
      </c>
      <c r="N364" s="1" t="s">
        <v>799</v>
      </c>
      <c r="O364" s="2" t="s">
        <v>800</v>
      </c>
      <c r="P364" t="s">
        <v>781</v>
      </c>
      <c r="Q364" s="2" t="s">
        <v>801</v>
      </c>
    </row>
    <row r="365" spans="2:18" x14ac:dyDescent="0.25">
      <c r="B365" t="str">
        <f t="shared" si="12"/>
        <v>N</v>
      </c>
      <c r="C365" t="s">
        <v>1305</v>
      </c>
      <c r="D365" t="str">
        <f t="shared" si="11"/>
        <v/>
      </c>
      <c r="E365" t="s">
        <v>627</v>
      </c>
      <c r="F365" s="2" t="s">
        <v>772</v>
      </c>
      <c r="G365" t="s">
        <v>773</v>
      </c>
      <c r="H365" s="2" t="s">
        <v>774</v>
      </c>
      <c r="I365" s="4" t="s">
        <v>803</v>
      </c>
      <c r="J365" s="2" t="s">
        <v>966</v>
      </c>
      <c r="K365" s="2" t="s">
        <v>1123</v>
      </c>
      <c r="L365" s="2" t="s">
        <v>808</v>
      </c>
      <c r="M365" s="2" t="s">
        <v>779</v>
      </c>
      <c r="N365" s="1" t="s">
        <v>799</v>
      </c>
      <c r="O365" s="2" t="s">
        <v>800</v>
      </c>
      <c r="P365" t="s">
        <v>781</v>
      </c>
      <c r="Q365" s="2" t="s">
        <v>801</v>
      </c>
    </row>
    <row r="366" spans="2:18" x14ac:dyDescent="0.25">
      <c r="B366" t="str">
        <f t="shared" si="12"/>
        <v>N</v>
      </c>
      <c r="C366" t="s">
        <v>1306</v>
      </c>
      <c r="D366" t="str">
        <f t="shared" si="11"/>
        <v/>
      </c>
      <c r="E366" t="s">
        <v>627</v>
      </c>
      <c r="F366" s="2" t="s">
        <v>772</v>
      </c>
      <c r="G366" t="s">
        <v>773</v>
      </c>
      <c r="H366" s="2" t="s">
        <v>774</v>
      </c>
      <c r="I366" s="4" t="s">
        <v>803</v>
      </c>
      <c r="J366" s="2" t="s">
        <v>966</v>
      </c>
      <c r="K366" s="2" t="s">
        <v>1123</v>
      </c>
      <c r="L366" s="2" t="s">
        <v>811</v>
      </c>
      <c r="M366" s="2" t="s">
        <v>779</v>
      </c>
      <c r="N366" s="1" t="s">
        <v>799</v>
      </c>
      <c r="O366" s="2" t="s">
        <v>800</v>
      </c>
      <c r="P366" t="s">
        <v>781</v>
      </c>
      <c r="Q366" s="2" t="s">
        <v>801</v>
      </c>
    </row>
    <row r="367" spans="2:18" x14ac:dyDescent="0.25">
      <c r="B367" t="str">
        <f t="shared" si="12"/>
        <v>N</v>
      </c>
      <c r="C367" t="s">
        <v>1307</v>
      </c>
      <c r="D367" t="str">
        <f t="shared" si="11"/>
        <v/>
      </c>
      <c r="E367" t="s">
        <v>627</v>
      </c>
      <c r="F367" s="2" t="s">
        <v>772</v>
      </c>
      <c r="G367" t="s">
        <v>773</v>
      </c>
      <c r="H367" s="2" t="s">
        <v>774</v>
      </c>
      <c r="I367" s="4" t="s">
        <v>803</v>
      </c>
      <c r="J367" s="2" t="s">
        <v>966</v>
      </c>
      <c r="K367" s="2" t="s">
        <v>1123</v>
      </c>
      <c r="L367" s="2" t="s">
        <v>814</v>
      </c>
      <c r="M367" s="2" t="s">
        <v>779</v>
      </c>
      <c r="N367" s="1" t="s">
        <v>799</v>
      </c>
      <c r="O367" s="2" t="s">
        <v>800</v>
      </c>
      <c r="P367" t="s">
        <v>781</v>
      </c>
      <c r="Q367" s="2" t="s">
        <v>801</v>
      </c>
    </row>
    <row r="368" spans="2:18" x14ac:dyDescent="0.25">
      <c r="B368" t="str">
        <f t="shared" si="12"/>
        <v>N</v>
      </c>
      <c r="C368" t="s">
        <v>1308</v>
      </c>
      <c r="D368" t="str">
        <f t="shared" si="11"/>
        <v/>
      </c>
      <c r="E368" t="s">
        <v>741</v>
      </c>
      <c r="F368" s="2" t="s">
        <v>772</v>
      </c>
      <c r="G368" t="s">
        <v>773</v>
      </c>
      <c r="H368" s="2" t="s">
        <v>774</v>
      </c>
      <c r="I368" s="4" t="s">
        <v>775</v>
      </c>
      <c r="J368" s="2" t="s">
        <v>966</v>
      </c>
      <c r="K368" s="2" t="s">
        <v>1253</v>
      </c>
      <c r="L368" s="76" t="s">
        <v>778</v>
      </c>
      <c r="M368" s="2" t="s">
        <v>779</v>
      </c>
      <c r="N368" s="1" t="s">
        <v>799</v>
      </c>
      <c r="O368" s="2"/>
      <c r="P368" t="s">
        <v>781</v>
      </c>
      <c r="Q368" s="2" t="s">
        <v>801</v>
      </c>
    </row>
    <row r="369" spans="2:18" x14ac:dyDescent="0.25">
      <c r="B369" t="str">
        <f t="shared" si="12"/>
        <v>N</v>
      </c>
      <c r="C369" t="s">
        <v>1309</v>
      </c>
      <c r="D369" t="str">
        <f t="shared" si="11"/>
        <v/>
      </c>
      <c r="E369" t="s">
        <v>741</v>
      </c>
      <c r="F369" s="2" t="s">
        <v>772</v>
      </c>
      <c r="G369" t="s">
        <v>773</v>
      </c>
      <c r="H369" s="2" t="s">
        <v>774</v>
      </c>
      <c r="I369" s="4" t="s">
        <v>775</v>
      </c>
      <c r="J369" s="2" t="s">
        <v>966</v>
      </c>
      <c r="K369" s="2" t="s">
        <v>1253</v>
      </c>
      <c r="L369" s="2" t="s">
        <v>798</v>
      </c>
      <c r="M369" s="2" t="s">
        <v>779</v>
      </c>
      <c r="N369" s="1" t="s">
        <v>799</v>
      </c>
      <c r="O369" s="2" t="s">
        <v>800</v>
      </c>
      <c r="P369" t="s">
        <v>781</v>
      </c>
      <c r="Q369" s="2" t="s">
        <v>801</v>
      </c>
    </row>
    <row r="370" spans="2:18" x14ac:dyDescent="0.25">
      <c r="B370" t="str">
        <f t="shared" si="12"/>
        <v>N</v>
      </c>
      <c r="C370" t="s">
        <v>1310</v>
      </c>
      <c r="D370" t="str">
        <f t="shared" si="11"/>
        <v/>
      </c>
      <c r="E370" t="s">
        <v>741</v>
      </c>
      <c r="F370" s="2" t="s">
        <v>772</v>
      </c>
      <c r="G370" t="s">
        <v>773</v>
      </c>
      <c r="H370" s="2" t="s">
        <v>774</v>
      </c>
      <c r="I370" s="4" t="s">
        <v>775</v>
      </c>
      <c r="J370" s="2" t="s">
        <v>966</v>
      </c>
      <c r="K370" s="2" t="s">
        <v>1253</v>
      </c>
      <c r="L370" s="2" t="s">
        <v>805</v>
      </c>
      <c r="M370" s="2" t="s">
        <v>779</v>
      </c>
      <c r="N370" s="1" t="s">
        <v>799</v>
      </c>
      <c r="O370" s="2" t="s">
        <v>800</v>
      </c>
      <c r="P370" t="s">
        <v>781</v>
      </c>
      <c r="Q370" s="2" t="s">
        <v>801</v>
      </c>
    </row>
    <row r="371" spans="2:18" x14ac:dyDescent="0.25">
      <c r="B371" t="str">
        <f t="shared" si="12"/>
        <v>N</v>
      </c>
      <c r="C371" t="s">
        <v>1311</v>
      </c>
      <c r="D371" t="str">
        <f t="shared" si="11"/>
        <v/>
      </c>
      <c r="E371" t="s">
        <v>741</v>
      </c>
      <c r="F371" s="2" t="s">
        <v>772</v>
      </c>
      <c r="G371" t="s">
        <v>773</v>
      </c>
      <c r="H371" s="2" t="s">
        <v>774</v>
      </c>
      <c r="I371" s="4" t="s">
        <v>775</v>
      </c>
      <c r="J371" s="2" t="s">
        <v>966</v>
      </c>
      <c r="K371" s="2" t="s">
        <v>1253</v>
      </c>
      <c r="L371" s="2" t="s">
        <v>808</v>
      </c>
      <c r="M371" s="2" t="s">
        <v>779</v>
      </c>
      <c r="N371" s="1" t="s">
        <v>799</v>
      </c>
      <c r="O371" s="2" t="s">
        <v>800</v>
      </c>
      <c r="P371" t="s">
        <v>781</v>
      </c>
      <c r="Q371" s="2" t="s">
        <v>801</v>
      </c>
    </row>
    <row r="372" spans="2:18" x14ac:dyDescent="0.25">
      <c r="B372" t="str">
        <f t="shared" si="12"/>
        <v>N</v>
      </c>
      <c r="C372" t="s">
        <v>1312</v>
      </c>
      <c r="D372" t="str">
        <f t="shared" si="11"/>
        <v/>
      </c>
      <c r="E372" t="s">
        <v>741</v>
      </c>
      <c r="F372" s="2" t="s">
        <v>772</v>
      </c>
      <c r="G372" t="s">
        <v>773</v>
      </c>
      <c r="H372" s="2" t="s">
        <v>774</v>
      </c>
      <c r="I372" s="4" t="s">
        <v>775</v>
      </c>
      <c r="J372" s="2" t="s">
        <v>966</v>
      </c>
      <c r="K372" s="2" t="s">
        <v>1253</v>
      </c>
      <c r="L372" s="2" t="s">
        <v>811</v>
      </c>
      <c r="M372" s="2" t="s">
        <v>779</v>
      </c>
      <c r="N372" s="1" t="s">
        <v>799</v>
      </c>
      <c r="O372" s="2" t="s">
        <v>800</v>
      </c>
      <c r="P372" t="s">
        <v>781</v>
      </c>
      <c r="Q372" s="2" t="s">
        <v>801</v>
      </c>
    </row>
    <row r="373" spans="2:18" x14ac:dyDescent="0.25">
      <c r="B373" t="str">
        <f t="shared" si="12"/>
        <v>N</v>
      </c>
      <c r="C373" t="s">
        <v>1313</v>
      </c>
      <c r="D373" t="str">
        <f t="shared" si="11"/>
        <v/>
      </c>
      <c r="E373" t="s">
        <v>741</v>
      </c>
      <c r="F373" s="2" t="s">
        <v>772</v>
      </c>
      <c r="G373" t="s">
        <v>773</v>
      </c>
      <c r="H373" s="2" t="s">
        <v>774</v>
      </c>
      <c r="I373" s="4" t="s">
        <v>775</v>
      </c>
      <c r="J373" s="2" t="s">
        <v>966</v>
      </c>
      <c r="K373" s="2" t="s">
        <v>1253</v>
      </c>
      <c r="L373" s="2" t="s">
        <v>814</v>
      </c>
      <c r="M373" s="2" t="s">
        <v>779</v>
      </c>
      <c r="N373" s="1" t="s">
        <v>799</v>
      </c>
      <c r="O373" s="2" t="s">
        <v>800</v>
      </c>
      <c r="P373" t="s">
        <v>781</v>
      </c>
      <c r="Q373" s="2" t="s">
        <v>801</v>
      </c>
    </row>
    <row r="374" spans="2:18" x14ac:dyDescent="0.25">
      <c r="B374" t="str">
        <f t="shared" si="12"/>
        <v>N</v>
      </c>
      <c r="C374" t="s">
        <v>1314</v>
      </c>
      <c r="D374" t="str">
        <f t="shared" si="11"/>
        <v/>
      </c>
      <c r="E374" t="s">
        <v>741</v>
      </c>
      <c r="F374" s="2" t="s">
        <v>772</v>
      </c>
      <c r="G374" t="s">
        <v>773</v>
      </c>
      <c r="H374" s="2" t="s">
        <v>774</v>
      </c>
      <c r="I374" s="4" t="s">
        <v>803</v>
      </c>
      <c r="J374" s="2" t="s">
        <v>966</v>
      </c>
      <c r="K374" s="2" t="s">
        <v>1253</v>
      </c>
      <c r="L374" s="76" t="s">
        <v>778</v>
      </c>
      <c r="M374" s="2" t="s">
        <v>779</v>
      </c>
      <c r="N374" s="1" t="s">
        <v>799</v>
      </c>
      <c r="O374" s="2"/>
      <c r="P374" t="s">
        <v>781</v>
      </c>
      <c r="Q374" s="2" t="s">
        <v>801</v>
      </c>
    </row>
    <row r="375" spans="2:18" x14ac:dyDescent="0.25">
      <c r="B375" t="str">
        <f t="shared" si="12"/>
        <v>N</v>
      </c>
      <c r="C375" t="s">
        <v>1315</v>
      </c>
      <c r="D375" t="str">
        <f t="shared" si="11"/>
        <v/>
      </c>
      <c r="E375" t="s">
        <v>741</v>
      </c>
      <c r="F375" s="2" t="s">
        <v>772</v>
      </c>
      <c r="G375" t="s">
        <v>773</v>
      </c>
      <c r="H375" s="2" t="s">
        <v>774</v>
      </c>
      <c r="I375" s="4" t="s">
        <v>803</v>
      </c>
      <c r="J375" s="2" t="s">
        <v>966</v>
      </c>
      <c r="K375" s="2" t="s">
        <v>1253</v>
      </c>
      <c r="L375" s="2" t="s">
        <v>798</v>
      </c>
      <c r="M375" s="2" t="s">
        <v>779</v>
      </c>
      <c r="N375" s="1" t="s">
        <v>799</v>
      </c>
      <c r="O375" s="2" t="s">
        <v>800</v>
      </c>
      <c r="P375" t="s">
        <v>781</v>
      </c>
      <c r="Q375" s="2" t="s">
        <v>801</v>
      </c>
    </row>
    <row r="376" spans="2:18" x14ac:dyDescent="0.25">
      <c r="B376" t="str">
        <f t="shared" si="12"/>
        <v>N</v>
      </c>
      <c r="C376" t="s">
        <v>1316</v>
      </c>
      <c r="D376" t="str">
        <f t="shared" si="11"/>
        <v/>
      </c>
      <c r="E376" t="s">
        <v>741</v>
      </c>
      <c r="F376" s="2" t="s">
        <v>772</v>
      </c>
      <c r="G376" t="s">
        <v>773</v>
      </c>
      <c r="H376" s="2" t="s">
        <v>774</v>
      </c>
      <c r="I376" s="4" t="s">
        <v>803</v>
      </c>
      <c r="J376" s="2" t="s">
        <v>966</v>
      </c>
      <c r="K376" s="2" t="s">
        <v>1253</v>
      </c>
      <c r="L376" s="2" t="s">
        <v>805</v>
      </c>
      <c r="M376" s="2" t="s">
        <v>779</v>
      </c>
      <c r="N376" s="1" t="s">
        <v>799</v>
      </c>
      <c r="O376" s="2" t="s">
        <v>800</v>
      </c>
      <c r="P376" t="s">
        <v>781</v>
      </c>
      <c r="Q376" s="2" t="s">
        <v>801</v>
      </c>
    </row>
    <row r="377" spans="2:18" x14ac:dyDescent="0.25">
      <c r="B377" t="str">
        <f t="shared" si="12"/>
        <v>N</v>
      </c>
      <c r="C377" t="s">
        <v>1317</v>
      </c>
      <c r="D377" t="str">
        <f t="shared" si="11"/>
        <v/>
      </c>
      <c r="E377" t="s">
        <v>741</v>
      </c>
      <c r="F377" s="2" t="s">
        <v>772</v>
      </c>
      <c r="G377" t="s">
        <v>773</v>
      </c>
      <c r="H377" s="2" t="s">
        <v>774</v>
      </c>
      <c r="I377" s="4" t="s">
        <v>803</v>
      </c>
      <c r="J377" s="2" t="s">
        <v>966</v>
      </c>
      <c r="K377" s="2" t="s">
        <v>1253</v>
      </c>
      <c r="L377" s="2" t="s">
        <v>808</v>
      </c>
      <c r="M377" s="2" t="s">
        <v>779</v>
      </c>
      <c r="N377" s="1" t="s">
        <v>799</v>
      </c>
      <c r="O377" s="2" t="s">
        <v>800</v>
      </c>
      <c r="P377" t="s">
        <v>781</v>
      </c>
      <c r="Q377" s="2" t="s">
        <v>801</v>
      </c>
    </row>
    <row r="378" spans="2:18" x14ac:dyDescent="0.25">
      <c r="B378" t="str">
        <f t="shared" si="12"/>
        <v>N</v>
      </c>
      <c r="C378" t="s">
        <v>1318</v>
      </c>
      <c r="D378" t="str">
        <f t="shared" si="11"/>
        <v/>
      </c>
      <c r="E378" t="s">
        <v>741</v>
      </c>
      <c r="F378" s="2" t="s">
        <v>772</v>
      </c>
      <c r="G378" t="s">
        <v>773</v>
      </c>
      <c r="H378" s="2" t="s">
        <v>774</v>
      </c>
      <c r="I378" s="4" t="s">
        <v>803</v>
      </c>
      <c r="J378" s="2" t="s">
        <v>966</v>
      </c>
      <c r="K378" s="2" t="s">
        <v>1253</v>
      </c>
      <c r="L378" s="2" t="s">
        <v>811</v>
      </c>
      <c r="M378" s="2" t="s">
        <v>779</v>
      </c>
      <c r="N378" s="1" t="s">
        <v>799</v>
      </c>
      <c r="O378" s="2" t="s">
        <v>800</v>
      </c>
      <c r="P378" t="s">
        <v>781</v>
      </c>
      <c r="Q378" s="2" t="s">
        <v>801</v>
      </c>
    </row>
    <row r="379" spans="2:18" x14ac:dyDescent="0.25">
      <c r="B379" t="str">
        <f t="shared" si="12"/>
        <v>N</v>
      </c>
      <c r="C379" t="s">
        <v>1319</v>
      </c>
      <c r="D379" t="str">
        <f t="shared" si="11"/>
        <v/>
      </c>
      <c r="E379" t="s">
        <v>741</v>
      </c>
      <c r="F379" s="2" t="s">
        <v>772</v>
      </c>
      <c r="G379" t="s">
        <v>773</v>
      </c>
      <c r="H379" s="2" t="s">
        <v>774</v>
      </c>
      <c r="I379" s="4" t="s">
        <v>803</v>
      </c>
      <c r="J379" s="2" t="s">
        <v>966</v>
      </c>
      <c r="K379" s="2" t="s">
        <v>1253</v>
      </c>
      <c r="L379" s="2" t="s">
        <v>814</v>
      </c>
      <c r="M379" s="2" t="s">
        <v>779</v>
      </c>
      <c r="N379" s="1" t="s">
        <v>799</v>
      </c>
      <c r="O379" s="2" t="s">
        <v>800</v>
      </c>
      <c r="P379" t="s">
        <v>781</v>
      </c>
      <c r="Q379" s="2" t="s">
        <v>801</v>
      </c>
    </row>
    <row r="380" spans="2:18" x14ac:dyDescent="0.25">
      <c r="B380" t="str">
        <f t="shared" si="12"/>
        <v>N</v>
      </c>
      <c r="C380" t="s">
        <v>1320</v>
      </c>
      <c r="D380" t="str">
        <f t="shared" ref="D380:D430" si="13">IF(B380="Y",C380,"")</f>
        <v/>
      </c>
      <c r="E380" t="s">
        <v>746</v>
      </c>
      <c r="F380" s="2" t="s">
        <v>772</v>
      </c>
      <c r="G380" t="s">
        <v>773</v>
      </c>
      <c r="H380" s="2" t="s">
        <v>774</v>
      </c>
      <c r="I380" s="4" t="s">
        <v>784</v>
      </c>
      <c r="J380" s="2" t="s">
        <v>966</v>
      </c>
      <c r="K380" s="2" t="s">
        <v>1321</v>
      </c>
      <c r="L380" s="2" t="s">
        <v>778</v>
      </c>
      <c r="M380" s="2" t="s">
        <v>779</v>
      </c>
      <c r="N380">
        <v>96699285</v>
      </c>
      <c r="O380" t="s">
        <v>1322</v>
      </c>
      <c r="P380" t="s">
        <v>781</v>
      </c>
      <c r="Q380" s="2" t="s">
        <v>782</v>
      </c>
      <c r="R380">
        <v>0</v>
      </c>
    </row>
    <row r="381" spans="2:18" x14ac:dyDescent="0.25">
      <c r="B381" t="str">
        <f t="shared" si="12"/>
        <v>N</v>
      </c>
      <c r="C381" t="s">
        <v>1323</v>
      </c>
      <c r="D381" t="str">
        <f t="shared" si="13"/>
        <v/>
      </c>
      <c r="E381" t="s">
        <v>746</v>
      </c>
      <c r="F381" s="2" t="s">
        <v>787</v>
      </c>
      <c r="G381" t="s">
        <v>788</v>
      </c>
      <c r="H381" s="2" t="s">
        <v>789</v>
      </c>
      <c r="I381" s="4" t="s">
        <v>775</v>
      </c>
      <c r="J381" s="2" t="s">
        <v>972</v>
      </c>
      <c r="K381" s="2" t="s">
        <v>1321</v>
      </c>
      <c r="L381" s="2" t="s">
        <v>778</v>
      </c>
      <c r="M381" s="2" t="s">
        <v>950</v>
      </c>
      <c r="N381">
        <v>96699286</v>
      </c>
      <c r="O381" t="s">
        <v>1324</v>
      </c>
      <c r="P381" t="s">
        <v>1325</v>
      </c>
      <c r="Q381" s="2" t="s">
        <v>796</v>
      </c>
      <c r="R381">
        <v>154</v>
      </c>
    </row>
    <row r="382" spans="2:18" x14ac:dyDescent="0.25">
      <c r="B382" t="str">
        <f t="shared" si="12"/>
        <v>N</v>
      </c>
      <c r="C382" t="s">
        <v>1326</v>
      </c>
      <c r="D382" t="str">
        <f t="shared" si="13"/>
        <v/>
      </c>
      <c r="E382" t="s">
        <v>746</v>
      </c>
      <c r="F382" s="2" t="s">
        <v>772</v>
      </c>
      <c r="G382" t="s">
        <v>773</v>
      </c>
      <c r="H382" s="2" t="s">
        <v>774</v>
      </c>
      <c r="I382" s="4" t="s">
        <v>775</v>
      </c>
      <c r="J382" s="2" t="s">
        <v>966</v>
      </c>
      <c r="K382" s="2" t="s">
        <v>1321</v>
      </c>
      <c r="L382" s="2" t="s">
        <v>798</v>
      </c>
      <c r="M382" s="2" t="s">
        <v>779</v>
      </c>
      <c r="N382" s="1" t="s">
        <v>799</v>
      </c>
      <c r="O382" s="2" t="s">
        <v>800</v>
      </c>
      <c r="P382" t="s">
        <v>781</v>
      </c>
      <c r="Q382" s="2" t="s">
        <v>801</v>
      </c>
    </row>
    <row r="383" spans="2:18" x14ac:dyDescent="0.25">
      <c r="B383" t="str">
        <f t="shared" si="12"/>
        <v>N</v>
      </c>
      <c r="C383" t="s">
        <v>1327</v>
      </c>
      <c r="D383" t="str">
        <f t="shared" si="13"/>
        <v/>
      </c>
      <c r="E383" t="s">
        <v>746</v>
      </c>
      <c r="F383" s="2" t="s">
        <v>772</v>
      </c>
      <c r="G383" t="s">
        <v>773</v>
      </c>
      <c r="H383" s="2" t="s">
        <v>774</v>
      </c>
      <c r="I383" s="4" t="s">
        <v>775</v>
      </c>
      <c r="J383" s="2" t="s">
        <v>966</v>
      </c>
      <c r="K383" s="2" t="s">
        <v>1321</v>
      </c>
      <c r="L383" s="2" t="s">
        <v>805</v>
      </c>
      <c r="M383" s="2" t="s">
        <v>779</v>
      </c>
      <c r="N383" s="1" t="s">
        <v>799</v>
      </c>
      <c r="O383" s="2" t="s">
        <v>800</v>
      </c>
      <c r="P383" t="s">
        <v>781</v>
      </c>
      <c r="Q383" s="2" t="s">
        <v>801</v>
      </c>
    </row>
    <row r="384" spans="2:18" x14ac:dyDescent="0.25">
      <c r="B384" t="str">
        <f t="shared" si="12"/>
        <v>N</v>
      </c>
      <c r="C384" t="s">
        <v>1328</v>
      </c>
      <c r="D384" t="str">
        <f t="shared" si="13"/>
        <v/>
      </c>
      <c r="E384" t="s">
        <v>746</v>
      </c>
      <c r="F384" s="2" t="s">
        <v>772</v>
      </c>
      <c r="G384" t="s">
        <v>773</v>
      </c>
      <c r="H384" s="2" t="s">
        <v>774</v>
      </c>
      <c r="I384" s="4" t="s">
        <v>775</v>
      </c>
      <c r="J384" s="2" t="s">
        <v>966</v>
      </c>
      <c r="K384" s="2" t="s">
        <v>1321</v>
      </c>
      <c r="L384" s="2" t="s">
        <v>808</v>
      </c>
      <c r="M384" s="2" t="s">
        <v>779</v>
      </c>
      <c r="N384" s="1" t="s">
        <v>799</v>
      </c>
      <c r="O384" s="2" t="s">
        <v>800</v>
      </c>
      <c r="P384" t="s">
        <v>781</v>
      </c>
      <c r="Q384" s="2" t="s">
        <v>801</v>
      </c>
    </row>
    <row r="385" spans="2:19" x14ac:dyDescent="0.25">
      <c r="B385" t="str">
        <f t="shared" si="12"/>
        <v>N</v>
      </c>
      <c r="C385" t="s">
        <v>1329</v>
      </c>
      <c r="D385" t="str">
        <f t="shared" si="13"/>
        <v/>
      </c>
      <c r="E385" t="s">
        <v>746</v>
      </c>
      <c r="F385" s="2" t="s">
        <v>772</v>
      </c>
      <c r="G385" t="s">
        <v>773</v>
      </c>
      <c r="H385" s="2" t="s">
        <v>774</v>
      </c>
      <c r="I385" s="4" t="s">
        <v>775</v>
      </c>
      <c r="J385" s="2" t="s">
        <v>966</v>
      </c>
      <c r="K385" s="2" t="s">
        <v>1321</v>
      </c>
      <c r="L385" s="2" t="s">
        <v>811</v>
      </c>
      <c r="M385" s="2" t="s">
        <v>779</v>
      </c>
      <c r="N385" s="1" t="s">
        <v>799</v>
      </c>
      <c r="O385" s="2" t="s">
        <v>800</v>
      </c>
      <c r="P385" t="s">
        <v>781</v>
      </c>
      <c r="Q385" s="2" t="s">
        <v>801</v>
      </c>
    </row>
    <row r="386" spans="2:19" x14ac:dyDescent="0.25">
      <c r="B386" t="str">
        <f t="shared" si="12"/>
        <v>N</v>
      </c>
      <c r="C386" t="s">
        <v>1330</v>
      </c>
      <c r="D386" t="str">
        <f t="shared" si="13"/>
        <v/>
      </c>
      <c r="E386" t="s">
        <v>746</v>
      </c>
      <c r="F386" s="2" t="s">
        <v>772</v>
      </c>
      <c r="G386" t="s">
        <v>773</v>
      </c>
      <c r="H386" s="2" t="s">
        <v>774</v>
      </c>
      <c r="I386" s="4" t="s">
        <v>775</v>
      </c>
      <c r="J386" s="2" t="s">
        <v>966</v>
      </c>
      <c r="K386" s="2" t="s">
        <v>1321</v>
      </c>
      <c r="L386" s="2" t="s">
        <v>814</v>
      </c>
      <c r="M386" s="2" t="s">
        <v>779</v>
      </c>
      <c r="N386" s="1" t="s">
        <v>799</v>
      </c>
      <c r="O386" s="2" t="s">
        <v>800</v>
      </c>
      <c r="P386" t="s">
        <v>781</v>
      </c>
      <c r="Q386" s="2" t="s">
        <v>801</v>
      </c>
    </row>
    <row r="387" spans="2:19" x14ac:dyDescent="0.25">
      <c r="B387" t="str">
        <f t="shared" si="12"/>
        <v>N</v>
      </c>
      <c r="C387" t="s">
        <v>1331</v>
      </c>
      <c r="D387" t="str">
        <f t="shared" si="13"/>
        <v/>
      </c>
      <c r="E387" t="s">
        <v>746</v>
      </c>
      <c r="F387" s="2" t="s">
        <v>787</v>
      </c>
      <c r="G387" t="s">
        <v>788</v>
      </c>
      <c r="H387" s="2" t="s">
        <v>789</v>
      </c>
      <c r="I387" s="4" t="s">
        <v>803</v>
      </c>
      <c r="J387" s="2" t="s">
        <v>972</v>
      </c>
      <c r="K387" s="2" t="s">
        <v>1321</v>
      </c>
      <c r="L387" s="2" t="s">
        <v>778</v>
      </c>
      <c r="M387" s="2" t="s">
        <v>950</v>
      </c>
      <c r="N387">
        <v>96699286</v>
      </c>
      <c r="O387" t="s">
        <v>1324</v>
      </c>
      <c r="P387" t="s">
        <v>1325</v>
      </c>
      <c r="Q387" s="2" t="s">
        <v>796</v>
      </c>
      <c r="R387">
        <v>154</v>
      </c>
    </row>
    <row r="388" spans="2:19" x14ac:dyDescent="0.25">
      <c r="B388" t="str">
        <f t="shared" si="12"/>
        <v>N</v>
      </c>
      <c r="C388" t="s">
        <v>1332</v>
      </c>
      <c r="D388" t="str">
        <f t="shared" si="13"/>
        <v/>
      </c>
      <c r="E388" t="s">
        <v>746</v>
      </c>
      <c r="F388" s="2" t="s">
        <v>772</v>
      </c>
      <c r="G388" t="s">
        <v>773</v>
      </c>
      <c r="H388" s="2" t="s">
        <v>774</v>
      </c>
      <c r="I388" s="4" t="s">
        <v>803</v>
      </c>
      <c r="J388" s="2" t="s">
        <v>966</v>
      </c>
      <c r="K388" s="2" t="s">
        <v>1321</v>
      </c>
      <c r="L388" s="2" t="s">
        <v>798</v>
      </c>
      <c r="M388" s="2" t="s">
        <v>779</v>
      </c>
      <c r="N388" s="1" t="s">
        <v>799</v>
      </c>
      <c r="O388" s="2" t="s">
        <v>800</v>
      </c>
      <c r="P388" t="s">
        <v>781</v>
      </c>
      <c r="Q388" s="2" t="s">
        <v>801</v>
      </c>
    </row>
    <row r="389" spans="2:19" x14ac:dyDescent="0.25">
      <c r="B389" t="str">
        <f t="shared" si="12"/>
        <v>N</v>
      </c>
      <c r="C389" t="s">
        <v>1333</v>
      </c>
      <c r="D389" t="str">
        <f t="shared" si="13"/>
        <v/>
      </c>
      <c r="E389" t="s">
        <v>746</v>
      </c>
      <c r="F389" s="2" t="s">
        <v>772</v>
      </c>
      <c r="G389" t="s">
        <v>773</v>
      </c>
      <c r="H389" s="2" t="s">
        <v>774</v>
      </c>
      <c r="I389" s="4" t="s">
        <v>803</v>
      </c>
      <c r="J389" s="2" t="s">
        <v>966</v>
      </c>
      <c r="K389" s="2" t="s">
        <v>1321</v>
      </c>
      <c r="L389" s="2" t="s">
        <v>805</v>
      </c>
      <c r="M389" s="2" t="s">
        <v>779</v>
      </c>
      <c r="N389" s="1" t="s">
        <v>799</v>
      </c>
      <c r="O389" s="2" t="s">
        <v>800</v>
      </c>
      <c r="P389" t="s">
        <v>781</v>
      </c>
      <c r="Q389" s="2" t="s">
        <v>801</v>
      </c>
    </row>
    <row r="390" spans="2:19" x14ac:dyDescent="0.25">
      <c r="B390" t="str">
        <f t="shared" si="12"/>
        <v>N</v>
      </c>
      <c r="C390" t="s">
        <v>1334</v>
      </c>
      <c r="D390" t="str">
        <f t="shared" si="13"/>
        <v/>
      </c>
      <c r="E390" t="s">
        <v>746</v>
      </c>
      <c r="F390" s="2" t="s">
        <v>772</v>
      </c>
      <c r="G390" t="s">
        <v>773</v>
      </c>
      <c r="H390" s="2" t="s">
        <v>774</v>
      </c>
      <c r="I390" s="4" t="s">
        <v>803</v>
      </c>
      <c r="J390" s="2" t="s">
        <v>966</v>
      </c>
      <c r="K390" s="2" t="s">
        <v>1321</v>
      </c>
      <c r="L390" s="2" t="s">
        <v>808</v>
      </c>
      <c r="M390" s="2" t="s">
        <v>779</v>
      </c>
      <c r="N390" s="1" t="s">
        <v>799</v>
      </c>
      <c r="O390" s="2" t="s">
        <v>800</v>
      </c>
      <c r="P390" t="s">
        <v>781</v>
      </c>
      <c r="Q390" s="2" t="s">
        <v>801</v>
      </c>
    </row>
    <row r="391" spans="2:19" x14ac:dyDescent="0.25">
      <c r="B391" t="str">
        <f t="shared" ref="B391:B430" si="14">IF(AND(H391="C30",I391="B18",L391="Coating_Standard"),"Y","N")</f>
        <v>N</v>
      </c>
      <c r="C391" t="s">
        <v>1335</v>
      </c>
      <c r="D391" t="str">
        <f t="shared" si="13"/>
        <v/>
      </c>
      <c r="E391" t="s">
        <v>746</v>
      </c>
      <c r="F391" s="2" t="s">
        <v>772</v>
      </c>
      <c r="G391" t="s">
        <v>773</v>
      </c>
      <c r="H391" s="2" t="s">
        <v>774</v>
      </c>
      <c r="I391" s="4" t="s">
        <v>803</v>
      </c>
      <c r="J391" s="2" t="s">
        <v>966</v>
      </c>
      <c r="K391" s="2" t="s">
        <v>1321</v>
      </c>
      <c r="L391" s="2" t="s">
        <v>811</v>
      </c>
      <c r="M391" s="2" t="s">
        <v>779</v>
      </c>
      <c r="N391" s="1" t="s">
        <v>799</v>
      </c>
      <c r="O391" s="2" t="s">
        <v>800</v>
      </c>
      <c r="P391" t="s">
        <v>781</v>
      </c>
      <c r="Q391" s="2" t="s">
        <v>801</v>
      </c>
    </row>
    <row r="392" spans="2:19" x14ac:dyDescent="0.25">
      <c r="B392" t="str">
        <f t="shared" si="14"/>
        <v>N</v>
      </c>
      <c r="C392" t="s">
        <v>1336</v>
      </c>
      <c r="D392" t="str">
        <f t="shared" si="13"/>
        <v/>
      </c>
      <c r="E392" t="s">
        <v>746</v>
      </c>
      <c r="F392" s="2" t="s">
        <v>772</v>
      </c>
      <c r="G392" t="s">
        <v>773</v>
      </c>
      <c r="H392" s="2" t="s">
        <v>774</v>
      </c>
      <c r="I392" s="4" t="s">
        <v>803</v>
      </c>
      <c r="J392" s="2" t="s">
        <v>966</v>
      </c>
      <c r="K392" s="2" t="s">
        <v>1321</v>
      </c>
      <c r="L392" s="2" t="s">
        <v>814</v>
      </c>
      <c r="M392" s="2" t="s">
        <v>779</v>
      </c>
      <c r="N392" s="1" t="s">
        <v>799</v>
      </c>
      <c r="O392" s="2" t="s">
        <v>800</v>
      </c>
      <c r="P392" t="s">
        <v>781</v>
      </c>
      <c r="Q392" s="2" t="s">
        <v>801</v>
      </c>
    </row>
    <row r="393" spans="2:19" x14ac:dyDescent="0.25">
      <c r="B393" t="str">
        <f t="shared" si="14"/>
        <v>N</v>
      </c>
      <c r="C393" t="s">
        <v>1337</v>
      </c>
      <c r="D393" t="str">
        <f t="shared" si="13"/>
        <v/>
      </c>
      <c r="E393" t="s">
        <v>1338</v>
      </c>
      <c r="F393" s="2" t="s">
        <v>772</v>
      </c>
      <c r="G393" t="s">
        <v>773</v>
      </c>
      <c r="H393" s="2" t="s">
        <v>774</v>
      </c>
      <c r="I393" s="4" t="s">
        <v>818</v>
      </c>
      <c r="J393" s="2" t="s">
        <v>776</v>
      </c>
      <c r="K393" s="2" t="s">
        <v>777</v>
      </c>
      <c r="L393" s="2" t="s">
        <v>778</v>
      </c>
      <c r="M393" s="2" t="s">
        <v>779</v>
      </c>
      <c r="N393" s="1">
        <v>96699478</v>
      </c>
      <c r="O393" t="s">
        <v>853</v>
      </c>
      <c r="P393" t="s">
        <v>781</v>
      </c>
      <c r="Q393" s="2" t="s">
        <v>782</v>
      </c>
      <c r="R393">
        <v>0</v>
      </c>
    </row>
    <row r="394" spans="2:19" x14ac:dyDescent="0.25">
      <c r="B394" t="str">
        <f t="shared" si="14"/>
        <v>N</v>
      </c>
      <c r="C394" t="s">
        <v>1339</v>
      </c>
      <c r="D394" t="str">
        <f t="shared" si="13"/>
        <v/>
      </c>
      <c r="E394" t="s">
        <v>1338</v>
      </c>
      <c r="F394" s="2" t="s">
        <v>772</v>
      </c>
      <c r="G394" t="s">
        <v>773</v>
      </c>
      <c r="H394" s="2" t="s">
        <v>774</v>
      </c>
      <c r="I394" s="4" t="s">
        <v>818</v>
      </c>
      <c r="J394" s="2" t="s">
        <v>776</v>
      </c>
      <c r="K394" s="2" t="s">
        <v>777</v>
      </c>
      <c r="L394" s="2" t="s">
        <v>798</v>
      </c>
      <c r="M394" s="2" t="s">
        <v>779</v>
      </c>
      <c r="N394" s="1" t="s">
        <v>799</v>
      </c>
      <c r="O394" s="2" t="s">
        <v>800</v>
      </c>
      <c r="P394" t="s">
        <v>781</v>
      </c>
      <c r="Q394" s="2" t="s">
        <v>801</v>
      </c>
      <c r="S394" s="126"/>
    </row>
    <row r="395" spans="2:19" x14ac:dyDescent="0.25">
      <c r="B395" t="str">
        <f t="shared" si="14"/>
        <v>N</v>
      </c>
      <c r="C395" t="s">
        <v>1340</v>
      </c>
      <c r="D395" t="str">
        <f t="shared" si="13"/>
        <v/>
      </c>
      <c r="E395" t="s">
        <v>1338</v>
      </c>
      <c r="F395" s="2" t="s">
        <v>772</v>
      </c>
      <c r="G395" t="s">
        <v>773</v>
      </c>
      <c r="H395" s="2" t="s">
        <v>774</v>
      </c>
      <c r="I395" s="4" t="s">
        <v>818</v>
      </c>
      <c r="J395" s="2" t="s">
        <v>776</v>
      </c>
      <c r="K395" s="2" t="s">
        <v>777</v>
      </c>
      <c r="L395" s="2" t="s">
        <v>805</v>
      </c>
      <c r="M395" s="2" t="s">
        <v>779</v>
      </c>
      <c r="N395" s="1" t="s">
        <v>799</v>
      </c>
      <c r="O395" s="2" t="s">
        <v>800</v>
      </c>
      <c r="P395" t="s">
        <v>781</v>
      </c>
      <c r="Q395" s="2" t="s">
        <v>801</v>
      </c>
      <c r="S395" s="126"/>
    </row>
    <row r="396" spans="2:19" x14ac:dyDescent="0.25">
      <c r="B396" t="str">
        <f t="shared" si="14"/>
        <v>N</v>
      </c>
      <c r="C396" t="s">
        <v>1341</v>
      </c>
      <c r="D396" t="str">
        <f t="shared" si="13"/>
        <v/>
      </c>
      <c r="E396" t="s">
        <v>1338</v>
      </c>
      <c r="F396" s="2" t="s">
        <v>772</v>
      </c>
      <c r="G396" t="s">
        <v>773</v>
      </c>
      <c r="H396" s="2" t="s">
        <v>774</v>
      </c>
      <c r="I396" s="4" t="s">
        <v>818</v>
      </c>
      <c r="J396" s="2" t="s">
        <v>776</v>
      </c>
      <c r="K396" s="2" t="s">
        <v>777</v>
      </c>
      <c r="L396" s="2" t="s">
        <v>808</v>
      </c>
      <c r="M396" s="2" t="s">
        <v>779</v>
      </c>
      <c r="N396" s="1" t="s">
        <v>799</v>
      </c>
      <c r="O396" s="2" t="s">
        <v>800</v>
      </c>
      <c r="P396" t="s">
        <v>781</v>
      </c>
      <c r="Q396" s="2" t="s">
        <v>801</v>
      </c>
    </row>
    <row r="397" spans="2:19" x14ac:dyDescent="0.25">
      <c r="B397" t="str">
        <f t="shared" si="14"/>
        <v>N</v>
      </c>
      <c r="C397" t="s">
        <v>1342</v>
      </c>
      <c r="D397" t="str">
        <f t="shared" si="13"/>
        <v/>
      </c>
      <c r="E397" t="s">
        <v>1338</v>
      </c>
      <c r="F397" s="2" t="s">
        <v>772</v>
      </c>
      <c r="G397" t="s">
        <v>773</v>
      </c>
      <c r="H397" s="2" t="s">
        <v>774</v>
      </c>
      <c r="I397" s="4" t="s">
        <v>818</v>
      </c>
      <c r="J397" s="2" t="s">
        <v>776</v>
      </c>
      <c r="K397" s="2" t="s">
        <v>777</v>
      </c>
      <c r="L397" s="2" t="s">
        <v>811</v>
      </c>
      <c r="M397" s="2" t="s">
        <v>779</v>
      </c>
      <c r="N397" s="1" t="s">
        <v>799</v>
      </c>
      <c r="O397" s="2" t="s">
        <v>800</v>
      </c>
      <c r="P397" t="s">
        <v>781</v>
      </c>
      <c r="Q397" s="2" t="s">
        <v>801</v>
      </c>
    </row>
    <row r="398" spans="2:19" x14ac:dyDescent="0.25">
      <c r="B398" t="str">
        <f t="shared" si="14"/>
        <v>N</v>
      </c>
      <c r="C398" t="s">
        <v>1343</v>
      </c>
      <c r="D398" t="str">
        <f t="shared" si="13"/>
        <v/>
      </c>
      <c r="E398" t="s">
        <v>1338</v>
      </c>
      <c r="F398" s="2" t="s">
        <v>772</v>
      </c>
      <c r="G398" t="s">
        <v>773</v>
      </c>
      <c r="H398" s="2" t="s">
        <v>774</v>
      </c>
      <c r="I398" s="4" t="s">
        <v>818</v>
      </c>
      <c r="J398" s="2" t="s">
        <v>776</v>
      </c>
      <c r="K398" s="2" t="s">
        <v>777</v>
      </c>
      <c r="L398" s="2" t="s">
        <v>814</v>
      </c>
      <c r="M398" s="2" t="s">
        <v>779</v>
      </c>
      <c r="N398" s="1" t="s">
        <v>799</v>
      </c>
      <c r="O398" s="2" t="s">
        <v>800</v>
      </c>
      <c r="P398" t="s">
        <v>781</v>
      </c>
      <c r="Q398" s="2" t="s">
        <v>801</v>
      </c>
      <c r="S398" s="126"/>
    </row>
    <row r="399" spans="2:19" x14ac:dyDescent="0.25">
      <c r="B399" t="str">
        <f t="shared" si="14"/>
        <v>N</v>
      </c>
      <c r="C399" t="s">
        <v>1344</v>
      </c>
      <c r="D399" t="str">
        <f t="shared" si="13"/>
        <v/>
      </c>
      <c r="E399" t="s">
        <v>771</v>
      </c>
      <c r="F399" s="2" t="s">
        <v>772</v>
      </c>
      <c r="G399" t="s">
        <v>773</v>
      </c>
      <c r="H399" s="2" t="s">
        <v>774</v>
      </c>
      <c r="I399" t="s">
        <v>1345</v>
      </c>
      <c r="J399" s="2" t="s">
        <v>776</v>
      </c>
      <c r="K399" s="2" t="s">
        <v>777</v>
      </c>
      <c r="L399" s="2" t="s">
        <v>778</v>
      </c>
      <c r="M399" s="2" t="s">
        <v>779</v>
      </c>
      <c r="N399">
        <v>99085016</v>
      </c>
      <c r="O399" s="2" t="s">
        <v>1346</v>
      </c>
      <c r="P399" t="s">
        <v>781</v>
      </c>
      <c r="Q399" t="s">
        <v>782</v>
      </c>
      <c r="R399">
        <v>0</v>
      </c>
    </row>
    <row r="400" spans="2:19" x14ac:dyDescent="0.25">
      <c r="B400" t="str">
        <f t="shared" si="14"/>
        <v>N</v>
      </c>
      <c r="C400" t="s">
        <v>1347</v>
      </c>
      <c r="D400" t="str">
        <f t="shared" si="13"/>
        <v/>
      </c>
      <c r="E400" t="s">
        <v>828</v>
      </c>
      <c r="F400" s="2" t="s">
        <v>772</v>
      </c>
      <c r="G400" t="s">
        <v>773</v>
      </c>
      <c r="H400" s="2" t="s">
        <v>774</v>
      </c>
      <c r="I400" t="s">
        <v>1345</v>
      </c>
      <c r="J400" s="2" t="s">
        <v>776</v>
      </c>
      <c r="K400" s="2" t="s">
        <v>829</v>
      </c>
      <c r="L400" s="2" t="s">
        <v>778</v>
      </c>
      <c r="M400" s="2" t="s">
        <v>779</v>
      </c>
      <c r="N400">
        <v>99085022</v>
      </c>
      <c r="O400" t="s">
        <v>1348</v>
      </c>
      <c r="P400" t="s">
        <v>781</v>
      </c>
      <c r="Q400" t="s">
        <v>782</v>
      </c>
      <c r="R400">
        <v>0</v>
      </c>
    </row>
    <row r="401" spans="2:19" x14ac:dyDescent="0.25">
      <c r="B401" t="str">
        <f t="shared" si="14"/>
        <v>N</v>
      </c>
      <c r="C401" t="s">
        <v>1349</v>
      </c>
      <c r="D401" t="str">
        <f t="shared" si="13"/>
        <v/>
      </c>
      <c r="E401" t="s">
        <v>849</v>
      </c>
      <c r="F401" s="2" t="s">
        <v>772</v>
      </c>
      <c r="G401" t="s">
        <v>773</v>
      </c>
      <c r="H401" s="2" t="s">
        <v>774</v>
      </c>
      <c r="I401" t="s">
        <v>1345</v>
      </c>
      <c r="J401" s="2" t="s">
        <v>776</v>
      </c>
      <c r="K401" s="2" t="s">
        <v>777</v>
      </c>
      <c r="L401" s="2" t="s">
        <v>778</v>
      </c>
      <c r="M401" s="2" t="s">
        <v>779</v>
      </c>
      <c r="N401">
        <v>99085023</v>
      </c>
      <c r="O401" t="s">
        <v>1350</v>
      </c>
      <c r="P401" t="s">
        <v>781</v>
      </c>
      <c r="Q401" t="s">
        <v>782</v>
      </c>
      <c r="R401">
        <v>0</v>
      </c>
    </row>
    <row r="402" spans="2:19" x14ac:dyDescent="0.25">
      <c r="B402" t="str">
        <f t="shared" si="14"/>
        <v>N</v>
      </c>
      <c r="C402" t="s">
        <v>1351</v>
      </c>
      <c r="D402" t="str">
        <f t="shared" si="13"/>
        <v/>
      </c>
      <c r="E402" t="s">
        <v>865</v>
      </c>
      <c r="F402" s="2" t="s">
        <v>772</v>
      </c>
      <c r="G402" t="s">
        <v>773</v>
      </c>
      <c r="H402" s="2" t="s">
        <v>774</v>
      </c>
      <c r="I402" t="s">
        <v>1345</v>
      </c>
      <c r="J402" s="2" t="s">
        <v>776</v>
      </c>
      <c r="K402" s="2" t="s">
        <v>866</v>
      </c>
      <c r="L402" s="2" t="s">
        <v>778</v>
      </c>
      <c r="M402" s="2" t="s">
        <v>779</v>
      </c>
      <c r="N402">
        <v>99085025</v>
      </c>
      <c r="O402" t="s">
        <v>1352</v>
      </c>
      <c r="P402" t="s">
        <v>781</v>
      </c>
      <c r="Q402" t="s">
        <v>782</v>
      </c>
      <c r="R402">
        <v>0</v>
      </c>
    </row>
    <row r="403" spans="2:19" x14ac:dyDescent="0.25">
      <c r="B403" t="str">
        <f t="shared" si="14"/>
        <v>N</v>
      </c>
      <c r="C403" t="s">
        <v>1353</v>
      </c>
      <c r="D403" t="str">
        <f t="shared" si="13"/>
        <v/>
      </c>
      <c r="E403" t="s">
        <v>881</v>
      </c>
      <c r="F403" s="2" t="s">
        <v>772</v>
      </c>
      <c r="G403" t="s">
        <v>773</v>
      </c>
      <c r="H403" s="2" t="s">
        <v>774</v>
      </c>
      <c r="I403" t="s">
        <v>1345</v>
      </c>
      <c r="J403" s="2" t="s">
        <v>776</v>
      </c>
      <c r="K403" s="2" t="s">
        <v>834</v>
      </c>
      <c r="L403" s="2" t="s">
        <v>778</v>
      </c>
      <c r="M403" s="2" t="s">
        <v>779</v>
      </c>
      <c r="N403">
        <v>99085026</v>
      </c>
      <c r="O403" t="s">
        <v>1354</v>
      </c>
      <c r="P403" t="s">
        <v>781</v>
      </c>
      <c r="Q403" t="s">
        <v>782</v>
      </c>
      <c r="R403">
        <v>0</v>
      </c>
      <c r="S403" s="126"/>
    </row>
    <row r="404" spans="2:19" x14ac:dyDescent="0.25">
      <c r="B404" t="str">
        <f t="shared" si="14"/>
        <v>N</v>
      </c>
      <c r="C404" t="s">
        <v>1355</v>
      </c>
      <c r="D404" t="str">
        <f t="shared" si="13"/>
        <v/>
      </c>
      <c r="E404" t="s">
        <v>913</v>
      </c>
      <c r="F404" s="2" t="s">
        <v>772</v>
      </c>
      <c r="G404" t="s">
        <v>773</v>
      </c>
      <c r="H404" s="2" t="s">
        <v>774</v>
      </c>
      <c r="I404" t="s">
        <v>1345</v>
      </c>
      <c r="J404" s="2" t="s">
        <v>776</v>
      </c>
      <c r="K404" s="2" t="s">
        <v>834</v>
      </c>
      <c r="L404" s="2" t="s">
        <v>778</v>
      </c>
      <c r="M404" s="2" t="s">
        <v>779</v>
      </c>
      <c r="N404">
        <v>99085027</v>
      </c>
      <c r="O404" t="s">
        <v>1356</v>
      </c>
      <c r="P404" t="s">
        <v>781</v>
      </c>
      <c r="Q404" t="s">
        <v>782</v>
      </c>
      <c r="R404">
        <v>0</v>
      </c>
    </row>
    <row r="405" spans="2:19" x14ac:dyDescent="0.25">
      <c r="B405" t="str">
        <f t="shared" si="14"/>
        <v>N</v>
      </c>
      <c r="C405" t="s">
        <v>1357</v>
      </c>
      <c r="D405" t="str">
        <f t="shared" si="13"/>
        <v/>
      </c>
      <c r="E405" t="s">
        <v>930</v>
      </c>
      <c r="F405" s="2" t="s">
        <v>772</v>
      </c>
      <c r="G405" t="s">
        <v>773</v>
      </c>
      <c r="H405" s="2" t="s">
        <v>774</v>
      </c>
      <c r="I405" t="s">
        <v>1345</v>
      </c>
      <c r="J405" s="2" t="s">
        <v>776</v>
      </c>
      <c r="K405" s="2" t="s">
        <v>834</v>
      </c>
      <c r="L405" s="2" t="s">
        <v>778</v>
      </c>
      <c r="M405" s="2" t="s">
        <v>779</v>
      </c>
      <c r="N405">
        <v>99085029</v>
      </c>
      <c r="O405" t="s">
        <v>1358</v>
      </c>
      <c r="P405" t="s">
        <v>781</v>
      </c>
      <c r="Q405" t="s">
        <v>782</v>
      </c>
      <c r="R405">
        <v>0</v>
      </c>
    </row>
    <row r="406" spans="2:19" x14ac:dyDescent="0.25">
      <c r="B406" t="str">
        <f t="shared" si="14"/>
        <v>N</v>
      </c>
      <c r="C406" t="s">
        <v>1359</v>
      </c>
      <c r="D406" t="str">
        <f t="shared" si="13"/>
        <v/>
      </c>
      <c r="E406" t="s">
        <v>945</v>
      </c>
      <c r="F406" s="2" t="s">
        <v>772</v>
      </c>
      <c r="G406" t="s">
        <v>773</v>
      </c>
      <c r="H406" s="2" t="s">
        <v>774</v>
      </c>
      <c r="I406" t="s">
        <v>1345</v>
      </c>
      <c r="J406" s="2" t="s">
        <v>776</v>
      </c>
      <c r="K406" s="2" t="s">
        <v>946</v>
      </c>
      <c r="L406" s="2" t="s">
        <v>778</v>
      </c>
      <c r="M406" s="2" t="s">
        <v>779</v>
      </c>
      <c r="N406" t="s">
        <v>947</v>
      </c>
      <c r="O406" t="s">
        <v>948</v>
      </c>
      <c r="P406" t="s">
        <v>781</v>
      </c>
      <c r="Q406" t="s">
        <v>782</v>
      </c>
      <c r="R406">
        <v>0</v>
      </c>
    </row>
    <row r="407" spans="2:19" x14ac:dyDescent="0.25">
      <c r="B407" t="str">
        <f t="shared" si="14"/>
        <v>N</v>
      </c>
      <c r="C407" t="s">
        <v>1360</v>
      </c>
      <c r="D407" t="str">
        <f t="shared" si="13"/>
        <v/>
      </c>
      <c r="E407" t="s">
        <v>965</v>
      </c>
      <c r="F407" s="2" t="s">
        <v>772</v>
      </c>
      <c r="G407" t="s">
        <v>773</v>
      </c>
      <c r="H407" s="2" t="s">
        <v>774</v>
      </c>
      <c r="I407" t="s">
        <v>1345</v>
      </c>
      <c r="J407" s="2" t="s">
        <v>966</v>
      </c>
      <c r="K407" s="2" t="s">
        <v>834</v>
      </c>
      <c r="L407" s="2" t="s">
        <v>778</v>
      </c>
      <c r="M407" s="2" t="s">
        <v>779</v>
      </c>
      <c r="N407">
        <v>99085030</v>
      </c>
      <c r="O407" t="s">
        <v>1361</v>
      </c>
      <c r="P407" t="s">
        <v>781</v>
      </c>
      <c r="Q407" t="s">
        <v>782</v>
      </c>
      <c r="R407">
        <v>0</v>
      </c>
    </row>
    <row r="408" spans="2:19" x14ac:dyDescent="0.25">
      <c r="B408" t="str">
        <f t="shared" si="14"/>
        <v>N</v>
      </c>
      <c r="C408" t="s">
        <v>1362</v>
      </c>
      <c r="D408" t="str">
        <f t="shared" si="13"/>
        <v/>
      </c>
      <c r="E408" t="s">
        <v>983</v>
      </c>
      <c r="F408" s="2" t="s">
        <v>772</v>
      </c>
      <c r="G408" t="s">
        <v>773</v>
      </c>
      <c r="H408" s="2" t="s">
        <v>774</v>
      </c>
      <c r="I408" t="s">
        <v>1345</v>
      </c>
      <c r="J408" s="2" t="s">
        <v>966</v>
      </c>
      <c r="K408" s="2" t="s">
        <v>834</v>
      </c>
      <c r="L408" s="2" t="s">
        <v>778</v>
      </c>
      <c r="M408" s="2" t="s">
        <v>779</v>
      </c>
      <c r="N408">
        <v>99085032</v>
      </c>
      <c r="O408" t="s">
        <v>1363</v>
      </c>
      <c r="P408" t="s">
        <v>781</v>
      </c>
      <c r="Q408" t="s">
        <v>782</v>
      </c>
      <c r="R408">
        <v>0</v>
      </c>
    </row>
    <row r="409" spans="2:19" x14ac:dyDescent="0.25">
      <c r="B409" t="str">
        <f t="shared" si="14"/>
        <v>N</v>
      </c>
      <c r="C409" t="s">
        <v>1364</v>
      </c>
      <c r="D409" t="str">
        <f t="shared" si="13"/>
        <v/>
      </c>
      <c r="E409" t="s">
        <v>997</v>
      </c>
      <c r="F409" s="2" t="s">
        <v>772</v>
      </c>
      <c r="G409" t="s">
        <v>773</v>
      </c>
      <c r="H409" s="2" t="s">
        <v>774</v>
      </c>
      <c r="I409" t="s">
        <v>1345</v>
      </c>
      <c r="J409" s="2" t="s">
        <v>966</v>
      </c>
      <c r="K409" s="2" t="s">
        <v>946</v>
      </c>
      <c r="L409" s="2" t="s">
        <v>778</v>
      </c>
      <c r="M409" s="2" t="s">
        <v>779</v>
      </c>
      <c r="N409">
        <v>96699248</v>
      </c>
      <c r="O409" t="s">
        <v>998</v>
      </c>
      <c r="P409" t="s">
        <v>781</v>
      </c>
      <c r="Q409" t="s">
        <v>782</v>
      </c>
      <c r="R409">
        <v>0</v>
      </c>
    </row>
    <row r="410" spans="2:19" x14ac:dyDescent="0.25">
      <c r="B410" t="str">
        <f t="shared" si="14"/>
        <v>N</v>
      </c>
      <c r="C410" t="s">
        <v>1365</v>
      </c>
      <c r="D410" t="str">
        <f t="shared" si="13"/>
        <v/>
      </c>
      <c r="E410" t="s">
        <v>1021</v>
      </c>
      <c r="F410" s="2" t="s">
        <v>772</v>
      </c>
      <c r="G410" t="s">
        <v>773</v>
      </c>
      <c r="H410" s="2" t="s">
        <v>774</v>
      </c>
      <c r="I410" t="s">
        <v>1345</v>
      </c>
      <c r="J410" s="2" t="s">
        <v>966</v>
      </c>
      <c r="K410" s="2" t="s">
        <v>834</v>
      </c>
      <c r="L410" s="2" t="s">
        <v>778</v>
      </c>
      <c r="M410" s="2" t="s">
        <v>779</v>
      </c>
      <c r="N410">
        <v>99085033</v>
      </c>
      <c r="O410" t="s">
        <v>1366</v>
      </c>
      <c r="P410" t="s">
        <v>781</v>
      </c>
      <c r="Q410" t="s">
        <v>782</v>
      </c>
      <c r="R410">
        <v>0</v>
      </c>
    </row>
    <row r="411" spans="2:19" x14ac:dyDescent="0.25">
      <c r="B411" t="str">
        <f t="shared" si="14"/>
        <v>N</v>
      </c>
      <c r="C411" t="s">
        <v>1367</v>
      </c>
      <c r="D411" t="str">
        <f t="shared" si="13"/>
        <v/>
      </c>
      <c r="E411" t="s">
        <v>1035</v>
      </c>
      <c r="F411" s="2" t="s">
        <v>772</v>
      </c>
      <c r="G411" t="s">
        <v>773</v>
      </c>
      <c r="H411" s="2" t="s">
        <v>774</v>
      </c>
      <c r="I411" t="s">
        <v>1345</v>
      </c>
      <c r="J411" s="2" t="s">
        <v>966</v>
      </c>
      <c r="K411" s="2" t="s">
        <v>946</v>
      </c>
      <c r="L411" s="2" t="s">
        <v>778</v>
      </c>
      <c r="M411" s="2" t="s">
        <v>779</v>
      </c>
      <c r="N411">
        <v>99085036</v>
      </c>
      <c r="O411" t="s">
        <v>1368</v>
      </c>
      <c r="P411" t="s">
        <v>781</v>
      </c>
      <c r="Q411" t="s">
        <v>782</v>
      </c>
      <c r="R411">
        <v>0</v>
      </c>
    </row>
    <row r="412" spans="2:19" x14ac:dyDescent="0.25">
      <c r="B412" t="str">
        <f t="shared" si="14"/>
        <v>N</v>
      </c>
      <c r="C412" t="s">
        <v>1369</v>
      </c>
      <c r="D412" t="str">
        <f t="shared" si="13"/>
        <v/>
      </c>
      <c r="E412" t="s">
        <v>1048</v>
      </c>
      <c r="F412" s="2" t="s">
        <v>772</v>
      </c>
      <c r="G412" t="s">
        <v>773</v>
      </c>
      <c r="H412" s="2" t="s">
        <v>774</v>
      </c>
      <c r="I412" t="s">
        <v>1345</v>
      </c>
      <c r="J412" s="2" t="s">
        <v>966</v>
      </c>
      <c r="K412" s="2" t="s">
        <v>1049</v>
      </c>
      <c r="L412" s="2" t="s">
        <v>778</v>
      </c>
      <c r="M412" s="2" t="s">
        <v>779</v>
      </c>
      <c r="N412">
        <v>96699255</v>
      </c>
      <c r="O412" t="s">
        <v>1050</v>
      </c>
      <c r="P412" t="s">
        <v>781</v>
      </c>
      <c r="Q412" t="s">
        <v>782</v>
      </c>
      <c r="R412">
        <v>0</v>
      </c>
    </row>
    <row r="413" spans="2:19" x14ac:dyDescent="0.25">
      <c r="B413" t="str">
        <f t="shared" si="14"/>
        <v>N</v>
      </c>
      <c r="C413" t="s">
        <v>1370</v>
      </c>
      <c r="D413" t="str">
        <f t="shared" si="13"/>
        <v/>
      </c>
      <c r="E413" t="s">
        <v>1061</v>
      </c>
      <c r="F413" s="2" t="s">
        <v>772</v>
      </c>
      <c r="G413" t="s">
        <v>773</v>
      </c>
      <c r="H413" s="2" t="s">
        <v>774</v>
      </c>
      <c r="I413" t="s">
        <v>1345</v>
      </c>
      <c r="J413" s="2" t="s">
        <v>966</v>
      </c>
      <c r="K413" s="2" t="s">
        <v>1049</v>
      </c>
      <c r="L413" s="2" t="s">
        <v>778</v>
      </c>
      <c r="M413" s="2" t="s">
        <v>779</v>
      </c>
      <c r="N413">
        <v>96699257</v>
      </c>
      <c r="O413" t="s">
        <v>1062</v>
      </c>
      <c r="P413" t="s">
        <v>781</v>
      </c>
      <c r="Q413" t="s">
        <v>782</v>
      </c>
      <c r="R413">
        <v>0</v>
      </c>
    </row>
    <row r="414" spans="2:19" x14ac:dyDescent="0.25">
      <c r="B414" t="str">
        <f t="shared" si="14"/>
        <v>N</v>
      </c>
      <c r="C414" t="s">
        <v>1371</v>
      </c>
      <c r="D414" t="str">
        <f t="shared" si="13"/>
        <v/>
      </c>
      <c r="E414" t="s">
        <v>1072</v>
      </c>
      <c r="F414" s="2" t="s">
        <v>772</v>
      </c>
      <c r="G414" t="s">
        <v>773</v>
      </c>
      <c r="H414" s="2" t="s">
        <v>774</v>
      </c>
      <c r="I414" t="s">
        <v>1345</v>
      </c>
      <c r="J414" s="2" t="s">
        <v>966</v>
      </c>
      <c r="K414" s="2" t="s">
        <v>834</v>
      </c>
      <c r="L414" s="2" t="s">
        <v>778</v>
      </c>
      <c r="M414" s="2" t="s">
        <v>779</v>
      </c>
      <c r="N414">
        <v>99085040</v>
      </c>
      <c r="O414" t="s">
        <v>1372</v>
      </c>
      <c r="P414" t="s">
        <v>781</v>
      </c>
      <c r="Q414" t="s">
        <v>782</v>
      </c>
      <c r="R414">
        <v>0</v>
      </c>
    </row>
    <row r="415" spans="2:19" x14ac:dyDescent="0.25">
      <c r="B415" t="str">
        <f t="shared" si="14"/>
        <v>N</v>
      </c>
      <c r="C415" t="s">
        <v>1373</v>
      </c>
      <c r="D415" t="str">
        <f t="shared" si="13"/>
        <v/>
      </c>
      <c r="E415" t="s">
        <v>1085</v>
      </c>
      <c r="F415" s="2" t="s">
        <v>772</v>
      </c>
      <c r="G415" t="s">
        <v>773</v>
      </c>
      <c r="H415" s="2" t="s">
        <v>774</v>
      </c>
      <c r="I415" t="s">
        <v>1345</v>
      </c>
      <c r="J415" s="2" t="s">
        <v>966</v>
      </c>
      <c r="K415" s="2" t="s">
        <v>1086</v>
      </c>
      <c r="L415" s="2" t="s">
        <v>778</v>
      </c>
      <c r="M415" s="2" t="s">
        <v>779</v>
      </c>
      <c r="N415">
        <v>99085053</v>
      </c>
      <c r="O415" t="s">
        <v>1374</v>
      </c>
      <c r="P415" t="s">
        <v>781</v>
      </c>
      <c r="Q415" t="s">
        <v>782</v>
      </c>
      <c r="R415">
        <v>0</v>
      </c>
    </row>
    <row r="416" spans="2:19" x14ac:dyDescent="0.25">
      <c r="B416" t="str">
        <f t="shared" si="14"/>
        <v>N</v>
      </c>
      <c r="C416" t="s">
        <v>1375</v>
      </c>
      <c r="D416" t="str">
        <f t="shared" si="13"/>
        <v/>
      </c>
      <c r="E416" t="s">
        <v>1096</v>
      </c>
      <c r="F416" s="2" t="s">
        <v>772</v>
      </c>
      <c r="G416" t="s">
        <v>773</v>
      </c>
      <c r="H416" s="2" t="s">
        <v>774</v>
      </c>
      <c r="I416" t="s">
        <v>1345</v>
      </c>
      <c r="J416" s="2" t="s">
        <v>966</v>
      </c>
      <c r="K416" s="2" t="s">
        <v>1049</v>
      </c>
      <c r="L416" s="2" t="s">
        <v>778</v>
      </c>
      <c r="M416" s="2" t="s">
        <v>779</v>
      </c>
      <c r="N416">
        <v>96699263</v>
      </c>
      <c r="O416" t="s">
        <v>1097</v>
      </c>
      <c r="P416" t="s">
        <v>781</v>
      </c>
      <c r="Q416" t="s">
        <v>782</v>
      </c>
      <c r="R416">
        <v>0</v>
      </c>
    </row>
    <row r="417" spans="1:18" x14ac:dyDescent="0.25">
      <c r="B417" t="str">
        <f t="shared" si="14"/>
        <v>N</v>
      </c>
      <c r="C417" t="s">
        <v>1376</v>
      </c>
      <c r="D417" t="str">
        <f t="shared" si="13"/>
        <v/>
      </c>
      <c r="E417" t="s">
        <v>1108</v>
      </c>
      <c r="F417" s="2" t="s">
        <v>772</v>
      </c>
      <c r="G417" t="s">
        <v>773</v>
      </c>
      <c r="H417" s="2" t="s">
        <v>774</v>
      </c>
      <c r="I417" t="s">
        <v>1345</v>
      </c>
      <c r="J417" s="2" t="s">
        <v>966</v>
      </c>
      <c r="K417" s="2" t="s">
        <v>1049</v>
      </c>
      <c r="L417" s="2" t="s">
        <v>778</v>
      </c>
      <c r="M417" s="2" t="s">
        <v>779</v>
      </c>
      <c r="N417">
        <v>96699265</v>
      </c>
      <c r="O417" t="s">
        <v>1109</v>
      </c>
      <c r="P417" t="s">
        <v>781</v>
      </c>
      <c r="Q417" t="s">
        <v>782</v>
      </c>
      <c r="R417">
        <v>0</v>
      </c>
    </row>
    <row r="418" spans="1:18" x14ac:dyDescent="0.25">
      <c r="B418" t="str">
        <f t="shared" si="14"/>
        <v>N</v>
      </c>
      <c r="C418" t="s">
        <v>1377</v>
      </c>
      <c r="D418" t="str">
        <f t="shared" si="13"/>
        <v/>
      </c>
      <c r="E418" t="s">
        <v>1108</v>
      </c>
      <c r="F418" s="2" t="s">
        <v>772</v>
      </c>
      <c r="G418" t="s">
        <v>773</v>
      </c>
      <c r="H418" s="2" t="s">
        <v>774</v>
      </c>
      <c r="I418" t="s">
        <v>1345</v>
      </c>
      <c r="J418" s="2" t="s">
        <v>966</v>
      </c>
      <c r="K418" s="2" t="s">
        <v>1123</v>
      </c>
      <c r="L418" s="2" t="s">
        <v>778</v>
      </c>
      <c r="M418" s="2" t="s">
        <v>779</v>
      </c>
      <c r="N418">
        <v>98139438</v>
      </c>
      <c r="O418" t="s">
        <v>1109</v>
      </c>
      <c r="P418" t="s">
        <v>781</v>
      </c>
      <c r="Q418" t="s">
        <v>782</v>
      </c>
      <c r="R418">
        <v>0</v>
      </c>
    </row>
    <row r="419" spans="1:18" x14ac:dyDescent="0.25">
      <c r="B419" t="str">
        <f t="shared" si="14"/>
        <v>N</v>
      </c>
      <c r="C419" t="s">
        <v>1378</v>
      </c>
      <c r="D419" t="str">
        <f t="shared" si="13"/>
        <v/>
      </c>
      <c r="E419" t="s">
        <v>1137</v>
      </c>
      <c r="F419" s="2" t="s">
        <v>772</v>
      </c>
      <c r="G419" t="s">
        <v>773</v>
      </c>
      <c r="H419" s="2" t="s">
        <v>774</v>
      </c>
      <c r="I419" t="s">
        <v>1345</v>
      </c>
      <c r="J419" s="2" t="s">
        <v>966</v>
      </c>
      <c r="K419" s="2" t="s">
        <v>1138</v>
      </c>
      <c r="L419" s="2" t="s">
        <v>778</v>
      </c>
      <c r="M419" s="2" t="s">
        <v>779</v>
      </c>
      <c r="N419">
        <v>99085054</v>
      </c>
      <c r="O419" t="s">
        <v>1379</v>
      </c>
      <c r="P419" t="s">
        <v>781</v>
      </c>
      <c r="Q419" t="s">
        <v>782</v>
      </c>
      <c r="R419">
        <v>0</v>
      </c>
    </row>
    <row r="420" spans="1:18" x14ac:dyDescent="0.25">
      <c r="B420" t="str">
        <f t="shared" si="14"/>
        <v>N</v>
      </c>
      <c r="C420" t="s">
        <v>1380</v>
      </c>
      <c r="D420" t="str">
        <f t="shared" si="13"/>
        <v/>
      </c>
      <c r="E420" t="s">
        <v>1151</v>
      </c>
      <c r="F420" s="2" t="s">
        <v>772</v>
      </c>
      <c r="G420" t="s">
        <v>773</v>
      </c>
      <c r="H420" s="2" t="s">
        <v>774</v>
      </c>
      <c r="I420" t="s">
        <v>1345</v>
      </c>
      <c r="J420" s="2" t="s">
        <v>966</v>
      </c>
      <c r="K420" s="2" t="s">
        <v>1049</v>
      </c>
      <c r="L420" s="2" t="s">
        <v>778</v>
      </c>
      <c r="M420" s="2" t="s">
        <v>779</v>
      </c>
      <c r="N420">
        <v>99085055</v>
      </c>
      <c r="O420" t="s">
        <v>1381</v>
      </c>
      <c r="P420" t="s">
        <v>781</v>
      </c>
      <c r="Q420" t="s">
        <v>782</v>
      </c>
      <c r="R420">
        <v>0</v>
      </c>
    </row>
    <row r="421" spans="1:18" x14ac:dyDescent="0.25">
      <c r="B421" t="str">
        <f t="shared" si="14"/>
        <v>N</v>
      </c>
      <c r="C421" t="s">
        <v>1382</v>
      </c>
      <c r="D421" t="str">
        <f t="shared" si="13"/>
        <v/>
      </c>
      <c r="E421" t="s">
        <v>1179</v>
      </c>
      <c r="F421" s="2" t="s">
        <v>772</v>
      </c>
      <c r="G421" t="s">
        <v>773</v>
      </c>
      <c r="H421" s="2" t="s">
        <v>774</v>
      </c>
      <c r="I421" t="s">
        <v>1345</v>
      </c>
      <c r="J421" s="2" t="s">
        <v>966</v>
      </c>
      <c r="K421" s="2" t="s">
        <v>1123</v>
      </c>
      <c r="L421" s="2" t="s">
        <v>778</v>
      </c>
      <c r="M421" s="2" t="s">
        <v>779</v>
      </c>
      <c r="N421">
        <v>96699271</v>
      </c>
      <c r="O421" t="s">
        <v>1180</v>
      </c>
      <c r="P421" t="s">
        <v>781</v>
      </c>
      <c r="Q421" t="s">
        <v>782</v>
      </c>
      <c r="R421">
        <v>0</v>
      </c>
    </row>
    <row r="422" spans="1:18" x14ac:dyDescent="0.25">
      <c r="B422" t="str">
        <f t="shared" si="14"/>
        <v>N</v>
      </c>
      <c r="C422" t="s">
        <v>1383</v>
      </c>
      <c r="D422" t="str">
        <f t="shared" si="13"/>
        <v/>
      </c>
      <c r="E422" t="s">
        <v>1197</v>
      </c>
      <c r="F422" s="2" t="s">
        <v>772</v>
      </c>
      <c r="G422" t="s">
        <v>773</v>
      </c>
      <c r="H422" s="2" t="s">
        <v>774</v>
      </c>
      <c r="I422" t="s">
        <v>1345</v>
      </c>
      <c r="J422" s="2" t="s">
        <v>966</v>
      </c>
      <c r="K422" s="2" t="s">
        <v>1049</v>
      </c>
      <c r="L422" s="2" t="s">
        <v>778</v>
      </c>
      <c r="M422" s="2" t="s">
        <v>779</v>
      </c>
      <c r="N422">
        <v>99085056</v>
      </c>
      <c r="O422" t="s">
        <v>1384</v>
      </c>
      <c r="P422" t="s">
        <v>781</v>
      </c>
      <c r="Q422" t="s">
        <v>782</v>
      </c>
      <c r="R422">
        <v>0</v>
      </c>
    </row>
    <row r="423" spans="1:18" x14ac:dyDescent="0.25">
      <c r="B423" t="str">
        <f t="shared" si="14"/>
        <v>N</v>
      </c>
      <c r="C423" t="s">
        <v>1385</v>
      </c>
      <c r="D423" t="str">
        <f t="shared" si="13"/>
        <v/>
      </c>
      <c r="E423" t="s">
        <v>1210</v>
      </c>
      <c r="F423" s="2" t="s">
        <v>772</v>
      </c>
      <c r="G423" t="s">
        <v>773</v>
      </c>
      <c r="H423" s="2" t="s">
        <v>774</v>
      </c>
      <c r="I423" t="s">
        <v>1345</v>
      </c>
      <c r="J423" s="2" t="s">
        <v>966</v>
      </c>
      <c r="K423" s="2" t="s">
        <v>1049</v>
      </c>
      <c r="L423" s="2" t="s">
        <v>778</v>
      </c>
      <c r="M423" s="2" t="s">
        <v>779</v>
      </c>
      <c r="N423">
        <v>99085057</v>
      </c>
      <c r="O423" t="s">
        <v>1386</v>
      </c>
      <c r="P423" t="s">
        <v>781</v>
      </c>
      <c r="Q423" t="s">
        <v>782</v>
      </c>
      <c r="R423">
        <v>0</v>
      </c>
    </row>
    <row r="424" spans="1:18" x14ac:dyDescent="0.25">
      <c r="B424" t="str">
        <f t="shared" si="14"/>
        <v>N</v>
      </c>
      <c r="C424" t="s">
        <v>1387</v>
      </c>
      <c r="D424" t="str">
        <f t="shared" si="13"/>
        <v/>
      </c>
      <c r="E424" t="s">
        <v>1237</v>
      </c>
      <c r="F424" s="2" t="s">
        <v>772</v>
      </c>
      <c r="G424" t="s">
        <v>773</v>
      </c>
      <c r="H424" s="2" t="s">
        <v>774</v>
      </c>
      <c r="I424" t="s">
        <v>1345</v>
      </c>
      <c r="J424" s="2" t="s">
        <v>966</v>
      </c>
      <c r="K424" s="2" t="s">
        <v>1123</v>
      </c>
      <c r="L424" s="2" t="s">
        <v>778</v>
      </c>
      <c r="M424" s="2" t="s">
        <v>779</v>
      </c>
      <c r="N424">
        <v>96699277</v>
      </c>
      <c r="O424" t="s">
        <v>1238</v>
      </c>
      <c r="P424" t="s">
        <v>781</v>
      </c>
      <c r="Q424" t="s">
        <v>782</v>
      </c>
      <c r="R424">
        <v>0</v>
      </c>
    </row>
    <row r="425" spans="1:18" x14ac:dyDescent="0.25">
      <c r="B425" t="str">
        <f t="shared" si="14"/>
        <v>N</v>
      </c>
      <c r="C425" t="s">
        <v>1388</v>
      </c>
      <c r="D425" t="str">
        <f t="shared" si="13"/>
        <v/>
      </c>
      <c r="E425" t="s">
        <v>732</v>
      </c>
      <c r="F425" s="2" t="s">
        <v>772</v>
      </c>
      <c r="G425" t="s">
        <v>773</v>
      </c>
      <c r="H425" s="2" t="s">
        <v>774</v>
      </c>
      <c r="I425" t="s">
        <v>1345</v>
      </c>
      <c r="J425" s="2" t="s">
        <v>966</v>
      </c>
      <c r="K425" s="2" t="s">
        <v>1253</v>
      </c>
      <c r="L425" s="76" t="s">
        <v>778</v>
      </c>
      <c r="M425" s="2" t="s">
        <v>779</v>
      </c>
      <c r="N425" t="s">
        <v>799</v>
      </c>
      <c r="O425" s="2"/>
      <c r="P425" t="s">
        <v>781</v>
      </c>
      <c r="Q425" t="s">
        <v>801</v>
      </c>
    </row>
    <row r="426" spans="1:18" x14ac:dyDescent="0.25">
      <c r="B426" t="str">
        <f t="shared" si="14"/>
        <v>N</v>
      </c>
      <c r="C426" t="s">
        <v>1389</v>
      </c>
      <c r="D426" t="str">
        <f t="shared" si="13"/>
        <v/>
      </c>
      <c r="E426" t="s">
        <v>1268</v>
      </c>
      <c r="F426" s="2" t="s">
        <v>772</v>
      </c>
      <c r="G426" t="s">
        <v>773</v>
      </c>
      <c r="H426" s="2" t="s">
        <v>774</v>
      </c>
      <c r="I426" t="s">
        <v>1345</v>
      </c>
      <c r="J426" s="2" t="s">
        <v>966</v>
      </c>
      <c r="K426" s="2" t="s">
        <v>1123</v>
      </c>
      <c r="L426" s="2" t="s">
        <v>778</v>
      </c>
      <c r="M426" s="2" t="s">
        <v>779</v>
      </c>
      <c r="N426">
        <v>99085060</v>
      </c>
      <c r="O426" t="s">
        <v>1390</v>
      </c>
      <c r="P426" t="s">
        <v>781</v>
      </c>
      <c r="Q426" t="s">
        <v>782</v>
      </c>
      <c r="R426">
        <v>0</v>
      </c>
    </row>
    <row r="427" spans="1:18" x14ac:dyDescent="0.25">
      <c r="B427" t="str">
        <f t="shared" si="14"/>
        <v>N</v>
      </c>
      <c r="C427" t="s">
        <v>1391</v>
      </c>
      <c r="D427" t="str">
        <f t="shared" si="13"/>
        <v/>
      </c>
      <c r="E427" t="s">
        <v>1277</v>
      </c>
      <c r="F427" s="2" t="s">
        <v>772</v>
      </c>
      <c r="G427" t="s">
        <v>773</v>
      </c>
      <c r="H427" s="2" t="s">
        <v>774</v>
      </c>
      <c r="I427" t="s">
        <v>1345</v>
      </c>
      <c r="J427" s="2" t="s">
        <v>966</v>
      </c>
      <c r="K427" s="2" t="s">
        <v>1123</v>
      </c>
      <c r="L427" s="2" t="s">
        <v>778</v>
      </c>
      <c r="M427" s="2" t="s">
        <v>779</v>
      </c>
      <c r="N427">
        <v>96699281</v>
      </c>
      <c r="O427" t="s">
        <v>1278</v>
      </c>
      <c r="P427" t="s">
        <v>781</v>
      </c>
      <c r="Q427" t="s">
        <v>782</v>
      </c>
      <c r="R427">
        <v>0</v>
      </c>
    </row>
    <row r="428" spans="1:18" x14ac:dyDescent="0.25">
      <c r="B428" t="str">
        <f t="shared" si="14"/>
        <v>N</v>
      </c>
      <c r="C428" t="s">
        <v>1392</v>
      </c>
      <c r="D428" t="str">
        <f t="shared" si="13"/>
        <v/>
      </c>
      <c r="E428" t="s">
        <v>627</v>
      </c>
      <c r="F428" s="2" t="s">
        <v>772</v>
      </c>
      <c r="G428" t="s">
        <v>773</v>
      </c>
      <c r="H428" s="2" t="s">
        <v>774</v>
      </c>
      <c r="I428" t="s">
        <v>1345</v>
      </c>
      <c r="J428" s="2" t="s">
        <v>966</v>
      </c>
      <c r="K428" s="2" t="s">
        <v>1123</v>
      </c>
      <c r="L428" s="2" t="s">
        <v>778</v>
      </c>
      <c r="M428" s="2" t="s">
        <v>779</v>
      </c>
      <c r="N428">
        <v>96699283</v>
      </c>
      <c r="O428" t="s">
        <v>1278</v>
      </c>
      <c r="P428" t="s">
        <v>781</v>
      </c>
      <c r="Q428" t="s">
        <v>782</v>
      </c>
      <c r="R428">
        <v>0</v>
      </c>
    </row>
    <row r="429" spans="1:18" x14ac:dyDescent="0.25">
      <c r="B429" t="str">
        <f t="shared" si="14"/>
        <v>N</v>
      </c>
      <c r="C429" t="s">
        <v>1393</v>
      </c>
      <c r="D429" t="str">
        <f t="shared" si="13"/>
        <v/>
      </c>
      <c r="E429" t="s">
        <v>741</v>
      </c>
      <c r="F429" s="2" t="s">
        <v>772</v>
      </c>
      <c r="G429" t="s">
        <v>773</v>
      </c>
      <c r="H429" s="2" t="s">
        <v>774</v>
      </c>
      <c r="I429" t="s">
        <v>1345</v>
      </c>
      <c r="J429" s="2" t="s">
        <v>966</v>
      </c>
      <c r="K429" s="2" t="s">
        <v>1253</v>
      </c>
      <c r="L429" s="76" t="s">
        <v>778</v>
      </c>
      <c r="M429" s="2" t="s">
        <v>779</v>
      </c>
      <c r="N429" t="s">
        <v>799</v>
      </c>
      <c r="O429" s="2"/>
      <c r="P429" t="s">
        <v>781</v>
      </c>
      <c r="Q429" s="2" t="s">
        <v>801</v>
      </c>
    </row>
    <row r="430" spans="1:18" x14ac:dyDescent="0.25">
      <c r="B430" t="str">
        <f t="shared" si="14"/>
        <v>N</v>
      </c>
      <c r="C430" t="s">
        <v>1394</v>
      </c>
      <c r="D430" t="str">
        <f t="shared" si="13"/>
        <v/>
      </c>
      <c r="E430" t="s">
        <v>746</v>
      </c>
      <c r="F430" s="2" t="s">
        <v>772</v>
      </c>
      <c r="G430" t="s">
        <v>773</v>
      </c>
      <c r="H430" s="2" t="s">
        <v>774</v>
      </c>
      <c r="I430" t="s">
        <v>1345</v>
      </c>
      <c r="J430" s="2" t="s">
        <v>966</v>
      </c>
      <c r="K430" s="2" t="s">
        <v>1321</v>
      </c>
      <c r="L430" s="2" t="s">
        <v>778</v>
      </c>
      <c r="M430" s="2" t="s">
        <v>779</v>
      </c>
      <c r="N430">
        <v>96699285</v>
      </c>
      <c r="O430" t="s">
        <v>1322</v>
      </c>
      <c r="P430" t="s">
        <v>781</v>
      </c>
      <c r="Q430" t="s">
        <v>782</v>
      </c>
      <c r="R430">
        <v>0</v>
      </c>
    </row>
    <row r="431" spans="1:18" x14ac:dyDescent="0.25">
      <c r="A431" s="74" t="s">
        <v>246</v>
      </c>
      <c r="F431" s="2"/>
      <c r="H431" s="2"/>
      <c r="J431" s="2"/>
      <c r="K431" s="2"/>
      <c r="L431" s="2"/>
      <c r="M431" s="2"/>
    </row>
    <row r="432" spans="1:18" x14ac:dyDescent="0.25">
      <c r="E432" s="86" t="s">
        <v>1395</v>
      </c>
      <c r="F432" s="101"/>
      <c r="G432" s="86"/>
      <c r="H432" s="101"/>
      <c r="I432" s="86"/>
      <c r="J432" s="2"/>
      <c r="K432" s="2"/>
      <c r="L432" s="2"/>
      <c r="M432" s="2"/>
    </row>
    <row r="433" spans="6:14" x14ac:dyDescent="0.25">
      <c r="F433" s="2"/>
      <c r="H433" s="2"/>
      <c r="J433" s="2"/>
      <c r="K433" s="2"/>
      <c r="L433" s="2"/>
      <c r="M433" s="2"/>
    </row>
    <row r="434" spans="6:14" x14ac:dyDescent="0.25">
      <c r="F434" s="2"/>
      <c r="H434" s="2"/>
      <c r="I434" s="4"/>
      <c r="J434" s="2"/>
      <c r="K434" s="2"/>
      <c r="L434" s="2"/>
      <c r="M434" s="2"/>
      <c r="N434" s="2"/>
    </row>
    <row r="435" spans="6:14" x14ac:dyDescent="0.25">
      <c r="F435" s="2"/>
      <c r="H435" s="2"/>
      <c r="J435" s="2"/>
      <c r="K435" s="2"/>
      <c r="L435" s="2"/>
      <c r="M435" s="2"/>
      <c r="N435" s="2"/>
    </row>
    <row r="436" spans="6:14" x14ac:dyDescent="0.25">
      <c r="F436" s="2"/>
      <c r="H436" s="2"/>
      <c r="J436" s="2"/>
      <c r="K436" s="2"/>
      <c r="L436" s="2"/>
      <c r="M436" s="2"/>
    </row>
    <row r="437" spans="6:14" x14ac:dyDescent="0.25">
      <c r="F437" s="2"/>
      <c r="H437" s="2"/>
      <c r="I437" s="4"/>
      <c r="J437" s="2"/>
      <c r="K437" s="2"/>
      <c r="L437" s="2"/>
      <c r="M437" s="2"/>
    </row>
    <row r="438" spans="6:14" x14ac:dyDescent="0.25">
      <c r="F438" s="2"/>
      <c r="H438" s="2"/>
      <c r="J438" s="2"/>
      <c r="K438" s="2"/>
      <c r="L438" s="2"/>
      <c r="M438" s="2"/>
      <c r="N438" s="2"/>
    </row>
    <row r="439" spans="6:14" x14ac:dyDescent="0.25">
      <c r="F439" s="2"/>
      <c r="H439" s="2"/>
      <c r="J439" s="2"/>
      <c r="K439" s="2"/>
      <c r="L439" s="2"/>
      <c r="M439" s="2"/>
      <c r="N439" s="2"/>
    </row>
    <row r="440" spans="6:14" x14ac:dyDescent="0.25">
      <c r="F440" s="2"/>
      <c r="H440" s="2"/>
      <c r="J440" s="2"/>
      <c r="K440" s="2"/>
      <c r="L440" s="2"/>
      <c r="M440" s="2"/>
    </row>
    <row r="441" spans="6:14" x14ac:dyDescent="0.25">
      <c r="F441" s="2"/>
      <c r="H441" s="2"/>
      <c r="J441" s="2"/>
      <c r="K441" s="2"/>
      <c r="L441" s="2"/>
      <c r="M441" s="2"/>
    </row>
    <row r="442" spans="6:14" x14ac:dyDescent="0.25">
      <c r="F442" s="2"/>
      <c r="H442" s="2"/>
      <c r="I442" s="4"/>
      <c r="J442" s="2"/>
      <c r="K442" s="2"/>
      <c r="L442" s="2"/>
      <c r="M442" s="2"/>
    </row>
    <row r="443" spans="6:14" x14ac:dyDescent="0.25">
      <c r="F443" s="2"/>
      <c r="H443" s="2"/>
      <c r="J443" s="2"/>
      <c r="K443" s="2"/>
      <c r="L443" s="2"/>
      <c r="M443" s="2"/>
      <c r="N443" s="2"/>
    </row>
    <row r="444" spans="6:14" x14ac:dyDescent="0.25">
      <c r="F444" s="2"/>
      <c r="H444" s="2"/>
      <c r="J444" s="2"/>
      <c r="K444" s="2"/>
      <c r="L444" s="2"/>
      <c r="M444" s="2"/>
    </row>
    <row r="445" spans="6:14" x14ac:dyDescent="0.25">
      <c r="F445" s="2"/>
      <c r="H445" s="2"/>
      <c r="J445" s="2"/>
      <c r="K445" s="2"/>
      <c r="L445" s="2"/>
      <c r="M445" s="2"/>
      <c r="N445" s="2"/>
    </row>
    <row r="446" spans="6:14" x14ac:dyDescent="0.25">
      <c r="F446" s="2"/>
      <c r="H446" s="2"/>
      <c r="J446" s="2"/>
      <c r="K446" s="2"/>
      <c r="L446" s="2"/>
      <c r="M446" s="2"/>
    </row>
    <row r="447" spans="6:14" x14ac:dyDescent="0.25">
      <c r="F447" s="2"/>
      <c r="H447" s="2"/>
      <c r="J447" s="2"/>
      <c r="K447" s="2"/>
      <c r="L447" s="2"/>
      <c r="M447" s="2"/>
    </row>
    <row r="448" spans="6:14" x14ac:dyDescent="0.25">
      <c r="F448" s="2"/>
      <c r="H448" s="2"/>
      <c r="J448" s="2"/>
      <c r="K448" s="2"/>
      <c r="L448" s="2"/>
      <c r="M448" s="2"/>
      <c r="N448" s="2"/>
    </row>
    <row r="449" spans="6:16" x14ac:dyDescent="0.25">
      <c r="F449" s="2"/>
      <c r="H449" s="2"/>
      <c r="J449" s="2"/>
      <c r="K449" s="2"/>
      <c r="L449" s="2"/>
      <c r="M449" s="2"/>
    </row>
    <row r="450" spans="6:16" x14ac:dyDescent="0.25">
      <c r="F450" s="2"/>
      <c r="H450" s="2"/>
      <c r="J450" s="2"/>
      <c r="K450" s="2"/>
      <c r="L450" s="2"/>
      <c r="M450" s="2"/>
    </row>
    <row r="451" spans="6:16" x14ac:dyDescent="0.25">
      <c r="F451" s="2"/>
      <c r="H451" s="2"/>
      <c r="J451" s="2"/>
      <c r="K451" s="2"/>
      <c r="L451" s="2"/>
      <c r="M451" s="2"/>
      <c r="P451" s="2"/>
    </row>
    <row r="452" spans="6:16" x14ac:dyDescent="0.25">
      <c r="F452" s="2"/>
      <c r="H452" s="2"/>
      <c r="J452" s="2"/>
      <c r="K452" s="2"/>
      <c r="L452" s="2"/>
      <c r="M452" s="2"/>
      <c r="P452" s="2"/>
    </row>
    <row r="453" spans="6:16" x14ac:dyDescent="0.25">
      <c r="F453" s="2"/>
      <c r="H453" s="2"/>
      <c r="I453" s="4"/>
      <c r="J453" s="2"/>
      <c r="K453" s="2"/>
      <c r="L453" s="2"/>
      <c r="M453" s="2"/>
      <c r="P453" s="2"/>
    </row>
    <row r="454" spans="6:16" x14ac:dyDescent="0.25">
      <c r="F454" s="2"/>
      <c r="H454" s="2"/>
      <c r="J454" s="2"/>
      <c r="K454" s="2"/>
      <c r="L454" s="2"/>
      <c r="M454" s="2"/>
      <c r="P454" s="2"/>
    </row>
    <row r="455" spans="6:16" x14ac:dyDescent="0.25">
      <c r="F455" s="2"/>
      <c r="H455" s="2"/>
      <c r="I455" s="4"/>
      <c r="J455" s="2"/>
      <c r="K455" s="2"/>
      <c r="L455" s="2"/>
      <c r="M455" s="2"/>
      <c r="N455" s="2"/>
    </row>
    <row r="456" spans="6:16" x14ac:dyDescent="0.25">
      <c r="F456" s="2"/>
      <c r="H456" s="2"/>
      <c r="J456" s="2"/>
      <c r="K456" s="2"/>
      <c r="L456" s="2"/>
      <c r="M456" s="2"/>
      <c r="N456" s="2"/>
    </row>
    <row r="457" spans="6:16" x14ac:dyDescent="0.25">
      <c r="F457" s="2"/>
      <c r="H457" s="2"/>
      <c r="J457" s="2"/>
      <c r="K457" s="2"/>
      <c r="L457" s="2"/>
      <c r="M457" s="2"/>
      <c r="N457" s="2"/>
    </row>
    <row r="458" spans="6:16" x14ac:dyDescent="0.25">
      <c r="F458" s="2"/>
      <c r="H458" s="2"/>
      <c r="J458" s="2"/>
      <c r="K458" s="2"/>
      <c r="L458" s="2"/>
      <c r="M458" s="2"/>
      <c r="N458" s="2"/>
    </row>
    <row r="459" spans="6:16" x14ac:dyDescent="0.25">
      <c r="F459" s="2"/>
      <c r="H459" s="2"/>
      <c r="I459" s="4"/>
      <c r="J459" s="2"/>
      <c r="K459" s="2"/>
      <c r="L459" s="2"/>
      <c r="M459" s="2"/>
    </row>
    <row r="460" spans="6:16" x14ac:dyDescent="0.25">
      <c r="F460" s="2"/>
      <c r="H460" s="2"/>
      <c r="J460" s="2"/>
      <c r="K460" s="2"/>
      <c r="L460" s="2"/>
      <c r="M460" s="2"/>
    </row>
    <row r="461" spans="6:16" x14ac:dyDescent="0.25">
      <c r="F461" s="2"/>
      <c r="H461" s="2"/>
      <c r="J461" s="2"/>
      <c r="K461" s="2"/>
      <c r="L461" s="2"/>
      <c r="M461" s="2"/>
    </row>
    <row r="462" spans="6:16" x14ac:dyDescent="0.25">
      <c r="F462" s="2"/>
      <c r="H462" s="2"/>
      <c r="I462" s="4"/>
      <c r="J462" s="2"/>
      <c r="K462" s="2"/>
      <c r="L462" s="2"/>
      <c r="M462" s="2"/>
    </row>
    <row r="463" spans="6:16" x14ac:dyDescent="0.25">
      <c r="F463" s="2"/>
      <c r="H463" s="2"/>
      <c r="J463" s="2"/>
      <c r="K463" s="2"/>
      <c r="L463" s="2"/>
      <c r="M463" s="2"/>
    </row>
    <row r="464" spans="6:16" x14ac:dyDescent="0.25">
      <c r="F464" s="2"/>
      <c r="H464" s="2"/>
      <c r="J464" s="2"/>
      <c r="K464" s="2"/>
      <c r="L464" s="2"/>
      <c r="M464" s="2"/>
    </row>
    <row r="465" spans="6:16" x14ac:dyDescent="0.25">
      <c r="F465" s="2"/>
      <c r="H465" s="2"/>
      <c r="I465" s="4"/>
      <c r="J465" s="2"/>
      <c r="K465" s="2"/>
      <c r="L465" s="2"/>
      <c r="M465" s="2"/>
    </row>
    <row r="466" spans="6:16" x14ac:dyDescent="0.25">
      <c r="F466" s="2"/>
      <c r="H466" s="2"/>
      <c r="I466" s="4"/>
      <c r="J466" s="2"/>
      <c r="K466" s="2"/>
      <c r="M466" s="2"/>
      <c r="N466" s="1"/>
    </row>
    <row r="467" spans="6:16" x14ac:dyDescent="0.25">
      <c r="F467" s="2"/>
      <c r="H467" s="2"/>
      <c r="J467" s="2"/>
      <c r="K467" s="2"/>
      <c r="M467" s="2"/>
      <c r="N467" s="1"/>
      <c r="O467" s="2"/>
    </row>
    <row r="468" spans="6:16" x14ac:dyDescent="0.25">
      <c r="F468" s="2"/>
      <c r="H468" s="2"/>
      <c r="J468" s="2"/>
      <c r="K468" s="2"/>
      <c r="M468" s="2"/>
      <c r="N468" s="1"/>
    </row>
    <row r="469" spans="6:16" x14ac:dyDescent="0.25">
      <c r="F469" s="2"/>
      <c r="H469" s="2"/>
      <c r="J469" s="2"/>
      <c r="K469" s="2"/>
      <c r="M469" s="2"/>
      <c r="N469" s="1"/>
      <c r="P469" s="2"/>
    </row>
    <row r="470" spans="6:16" x14ac:dyDescent="0.25">
      <c r="F470" s="2"/>
      <c r="H470" s="2"/>
      <c r="I470" s="4"/>
      <c r="J470" s="2"/>
      <c r="K470" s="2"/>
      <c r="M470" s="2"/>
      <c r="N470" s="1"/>
    </row>
    <row r="471" spans="6:16" x14ac:dyDescent="0.25">
      <c r="F471" s="2"/>
      <c r="H471" s="2"/>
      <c r="J471" s="2"/>
      <c r="K471" s="2"/>
      <c r="M471" s="2"/>
      <c r="N471" s="1"/>
      <c r="O471" s="2"/>
    </row>
    <row r="472" spans="6:16" x14ac:dyDescent="0.25">
      <c r="F472" s="2"/>
      <c r="H472" s="2"/>
      <c r="J472" s="2"/>
      <c r="K472" s="2"/>
      <c r="M472" s="2"/>
      <c r="N472" s="1"/>
    </row>
    <row r="473" spans="6:16" x14ac:dyDescent="0.25">
      <c r="F473" s="2"/>
      <c r="H473" s="2"/>
      <c r="J473" s="2"/>
      <c r="K473" s="2"/>
      <c r="M473" s="2"/>
      <c r="N473" s="1"/>
      <c r="P473" s="2"/>
    </row>
    <row r="474" spans="6:16" x14ac:dyDescent="0.25">
      <c r="F474" s="2"/>
      <c r="H474" s="2"/>
      <c r="I474" s="4"/>
      <c r="J474" s="2"/>
      <c r="K474" s="2"/>
      <c r="M474" s="2"/>
      <c r="N474" s="1"/>
    </row>
    <row r="475" spans="6:16" x14ac:dyDescent="0.25">
      <c r="F475" s="2"/>
      <c r="H475" s="2"/>
      <c r="J475" s="2"/>
      <c r="K475" s="2"/>
      <c r="M475" s="2"/>
      <c r="N475" s="1"/>
      <c r="O475" s="2"/>
    </row>
    <row r="476" spans="6:16" x14ac:dyDescent="0.25">
      <c r="F476" s="2"/>
      <c r="H476" s="2"/>
      <c r="J476" s="2"/>
      <c r="K476" s="2"/>
      <c r="M476" s="2"/>
      <c r="N476" s="1"/>
    </row>
    <row r="477" spans="6:16" x14ac:dyDescent="0.25">
      <c r="F477" s="2"/>
      <c r="H477" s="2"/>
      <c r="J477" s="2"/>
      <c r="K477" s="2"/>
      <c r="M477" s="2"/>
      <c r="N477" s="1"/>
      <c r="P477" s="2"/>
    </row>
    <row r="478" spans="6:16" x14ac:dyDescent="0.25">
      <c r="F478" s="2"/>
      <c r="H478" s="2"/>
      <c r="I478" s="4"/>
      <c r="J478" s="2"/>
      <c r="K478" s="2"/>
      <c r="M478" s="2"/>
      <c r="N478" s="1"/>
    </row>
    <row r="479" spans="6:16" x14ac:dyDescent="0.25">
      <c r="F479" s="2"/>
      <c r="H479" s="2"/>
      <c r="J479" s="2"/>
      <c r="K479" s="2"/>
      <c r="M479" s="2"/>
      <c r="N479" s="1"/>
      <c r="O479" s="2"/>
    </row>
    <row r="480" spans="6:16" x14ac:dyDescent="0.25">
      <c r="F480" s="2"/>
      <c r="H480" s="2"/>
      <c r="J480" s="2"/>
      <c r="K480" s="2"/>
      <c r="M480" s="2"/>
      <c r="N480" s="1"/>
    </row>
    <row r="481" spans="6:16" x14ac:dyDescent="0.25">
      <c r="F481" s="2"/>
      <c r="H481" s="2"/>
      <c r="J481" s="2"/>
      <c r="K481" s="2"/>
      <c r="M481" s="2"/>
      <c r="N481" s="1"/>
      <c r="P481" s="2"/>
    </row>
    <row r="482" spans="6:16" x14ac:dyDescent="0.25">
      <c r="F482" s="2"/>
      <c r="H482" s="2"/>
      <c r="I482" s="4"/>
      <c r="J482" s="2"/>
      <c r="K482" s="2"/>
      <c r="M482" s="2"/>
      <c r="N482" s="1"/>
    </row>
    <row r="483" spans="6:16" x14ac:dyDescent="0.25">
      <c r="F483" s="2"/>
      <c r="H483" s="2"/>
      <c r="J483" s="2"/>
      <c r="K483" s="2"/>
      <c r="M483" s="2"/>
      <c r="N483" s="1"/>
      <c r="O483" s="2"/>
    </row>
    <row r="484" spans="6:16" x14ac:dyDescent="0.25">
      <c r="F484" s="2"/>
      <c r="H484" s="2"/>
      <c r="J484" s="2"/>
      <c r="K484" s="2"/>
      <c r="M484" s="2"/>
      <c r="N484" s="1"/>
    </row>
    <row r="485" spans="6:16" x14ac:dyDescent="0.25">
      <c r="F485" s="2"/>
      <c r="H485" s="2"/>
      <c r="J485" s="2"/>
      <c r="K485" s="2"/>
      <c r="M485" s="2"/>
      <c r="N485" s="1"/>
      <c r="P485" s="2"/>
    </row>
    <row r="486" spans="6:16" x14ac:dyDescent="0.25">
      <c r="F486" s="2"/>
      <c r="H486" s="2"/>
      <c r="I486" s="4"/>
      <c r="J486" s="2"/>
      <c r="K486" s="2"/>
      <c r="M486" s="2"/>
      <c r="N486" s="1"/>
    </row>
    <row r="487" spans="6:16" x14ac:dyDescent="0.25">
      <c r="F487" s="2"/>
      <c r="H487" s="2"/>
      <c r="J487" s="2"/>
      <c r="K487" s="2"/>
      <c r="M487" s="2"/>
      <c r="N487" s="1"/>
      <c r="O487" s="2"/>
    </row>
    <row r="488" spans="6:16" x14ac:dyDescent="0.25">
      <c r="F488" s="2"/>
      <c r="H488" s="2"/>
      <c r="J488" s="2"/>
      <c r="K488" s="2"/>
      <c r="M488" s="2"/>
      <c r="N488" s="1"/>
    </row>
    <row r="489" spans="6:16" x14ac:dyDescent="0.25">
      <c r="F489" s="2"/>
      <c r="H489" s="2"/>
      <c r="J489" s="2"/>
      <c r="K489" s="2"/>
      <c r="M489" s="2"/>
      <c r="N489" s="1"/>
      <c r="P489" s="2"/>
    </row>
    <row r="490" spans="6:16" x14ac:dyDescent="0.25">
      <c r="F490" s="2"/>
      <c r="H490" s="2"/>
      <c r="I490" s="4"/>
      <c r="J490" s="2"/>
      <c r="K490" s="2"/>
      <c r="L490" s="2"/>
      <c r="M490" s="2"/>
      <c r="N490" s="1"/>
      <c r="O490" s="2"/>
    </row>
    <row r="491" spans="6:16" x14ac:dyDescent="0.25">
      <c r="F491" s="2"/>
      <c r="H491" s="2"/>
      <c r="J491" s="2"/>
      <c r="K491" s="2"/>
      <c r="L491" s="2"/>
      <c r="M491" s="2"/>
      <c r="N491" s="1"/>
      <c r="O491" s="2"/>
    </row>
    <row r="492" spans="6:16" x14ac:dyDescent="0.25">
      <c r="F492" s="2"/>
      <c r="H492" s="2"/>
      <c r="J492" s="2"/>
      <c r="K492" s="2"/>
      <c r="L492" s="2"/>
      <c r="M492" s="2"/>
      <c r="N492" s="1"/>
      <c r="O492" s="2"/>
    </row>
    <row r="493" spans="6:16" x14ac:dyDescent="0.25">
      <c r="F493" s="2"/>
      <c r="H493" s="2"/>
      <c r="I493" s="4"/>
      <c r="J493" s="2"/>
      <c r="K493" s="2"/>
      <c r="L493" s="2"/>
      <c r="M493" s="2"/>
      <c r="N493" s="1"/>
      <c r="O493" s="2"/>
    </row>
    <row r="494" spans="6:16" x14ac:dyDescent="0.25">
      <c r="F494" s="2"/>
      <c r="H494" s="2"/>
      <c r="I494" s="4"/>
      <c r="J494" s="2"/>
      <c r="K494" s="2"/>
      <c r="L494" s="2"/>
      <c r="M494" s="2"/>
      <c r="N494" s="1"/>
      <c r="O494" s="2"/>
    </row>
    <row r="495" spans="6:16" x14ac:dyDescent="0.25">
      <c r="F495" s="2"/>
      <c r="H495" s="2"/>
      <c r="I495" s="4"/>
      <c r="J495" s="2"/>
      <c r="K495" s="2"/>
      <c r="L495" s="2"/>
      <c r="M495" s="2"/>
      <c r="N495" s="1"/>
      <c r="O495" s="2"/>
    </row>
    <row r="496" spans="6:16" x14ac:dyDescent="0.25">
      <c r="F496" s="2"/>
      <c r="H496" s="2"/>
      <c r="J496" s="2"/>
      <c r="K496" s="2"/>
      <c r="L496" s="2"/>
      <c r="M496" s="2"/>
      <c r="N496" s="1"/>
      <c r="O496" s="2"/>
    </row>
    <row r="497" spans="6:15" x14ac:dyDescent="0.25">
      <c r="F497" s="2"/>
      <c r="H497" s="2"/>
      <c r="J497" s="2"/>
      <c r="K497" s="2"/>
      <c r="L497" s="2"/>
      <c r="M497" s="2"/>
      <c r="N497" s="1"/>
      <c r="O497" s="2"/>
    </row>
    <row r="498" spans="6:15" x14ac:dyDescent="0.25">
      <c r="F498" s="2"/>
      <c r="H498" s="2"/>
      <c r="I498" s="4"/>
      <c r="J498" s="2"/>
      <c r="K498" s="2"/>
      <c r="L498" s="2"/>
      <c r="M498" s="2"/>
      <c r="N498" s="1"/>
      <c r="O498" s="2"/>
    </row>
    <row r="499" spans="6:15" x14ac:dyDescent="0.25">
      <c r="F499" s="2"/>
      <c r="H499" s="2"/>
      <c r="J499" s="2"/>
      <c r="K499" s="2"/>
      <c r="L499" s="2"/>
      <c r="M499" s="2"/>
      <c r="N499" s="1"/>
      <c r="O499" s="2"/>
    </row>
    <row r="500" spans="6:15" x14ac:dyDescent="0.25">
      <c r="F500" s="2"/>
      <c r="H500" s="2"/>
      <c r="J500" s="2"/>
      <c r="K500" s="2"/>
      <c r="L500" s="2"/>
      <c r="M500" s="2"/>
      <c r="N500" s="1"/>
      <c r="O500" s="2"/>
    </row>
    <row r="501" spans="6:15" x14ac:dyDescent="0.25">
      <c r="F501" s="2"/>
      <c r="H501" s="2"/>
      <c r="I501" s="4"/>
      <c r="J501" s="2"/>
      <c r="K501" s="2"/>
      <c r="L501" s="2"/>
      <c r="M501" s="2"/>
      <c r="N501" s="1"/>
      <c r="O501" s="2"/>
    </row>
    <row r="502" spans="6:15" x14ac:dyDescent="0.25">
      <c r="F502" s="2"/>
      <c r="H502" s="2"/>
      <c r="J502" s="2"/>
      <c r="K502" s="2"/>
      <c r="L502" s="2"/>
      <c r="M502" s="2"/>
      <c r="N502" s="1"/>
      <c r="O502" s="2"/>
    </row>
    <row r="503" spans="6:15" x14ac:dyDescent="0.25">
      <c r="F503" s="2"/>
      <c r="H503" s="2"/>
      <c r="J503" s="2"/>
      <c r="K503" s="2"/>
      <c r="L503" s="2"/>
      <c r="M503" s="2"/>
      <c r="N503" s="1"/>
      <c r="O503" s="2"/>
    </row>
    <row r="504" spans="6:15" x14ac:dyDescent="0.25">
      <c r="F504" s="2"/>
      <c r="H504" s="2"/>
      <c r="I504" s="4"/>
      <c r="J504" s="2"/>
      <c r="K504" s="2"/>
      <c r="L504" s="2"/>
      <c r="M504" s="2"/>
      <c r="N504" s="1"/>
      <c r="O504" s="2"/>
    </row>
    <row r="505" spans="6:15" x14ac:dyDescent="0.25">
      <c r="F505" s="2"/>
      <c r="H505" s="2"/>
      <c r="I505" s="4"/>
      <c r="J505" s="2"/>
      <c r="K505" s="2"/>
      <c r="L505" s="2"/>
      <c r="M505" s="2"/>
      <c r="N505" s="1"/>
      <c r="O505" s="2"/>
    </row>
    <row r="506" spans="6:15" x14ac:dyDescent="0.25">
      <c r="F506" s="2"/>
      <c r="H506" s="2"/>
      <c r="I506" s="4"/>
      <c r="J506" s="2"/>
      <c r="K506" s="2"/>
      <c r="L506" s="2"/>
      <c r="M506" s="2"/>
      <c r="N506" s="1"/>
      <c r="O506" s="2"/>
    </row>
    <row r="507" spans="6:15" x14ac:dyDescent="0.25">
      <c r="F507" s="2"/>
      <c r="H507" s="2"/>
      <c r="J507" s="2"/>
      <c r="K507" s="2"/>
      <c r="L507" s="2"/>
      <c r="M507" s="2"/>
      <c r="N507" s="1"/>
      <c r="O507" s="2"/>
    </row>
    <row r="508" spans="6:15" x14ac:dyDescent="0.25">
      <c r="F508" s="2"/>
      <c r="H508" s="2"/>
      <c r="J508" s="2"/>
      <c r="K508" s="2"/>
      <c r="L508" s="2"/>
      <c r="M508" s="2"/>
      <c r="N508" s="1"/>
      <c r="O508" s="2"/>
    </row>
    <row r="509" spans="6:15" x14ac:dyDescent="0.25">
      <c r="F509" s="2"/>
      <c r="H509" s="2"/>
      <c r="I509" s="4"/>
      <c r="J509" s="2"/>
      <c r="K509" s="2"/>
      <c r="L509" s="2"/>
      <c r="M509" s="2"/>
      <c r="N509" s="1"/>
      <c r="O509" s="2"/>
    </row>
    <row r="510" spans="6:15" x14ac:dyDescent="0.25">
      <c r="F510" s="2"/>
      <c r="H510" s="2"/>
      <c r="J510" s="2"/>
      <c r="K510" s="2"/>
      <c r="L510" s="2"/>
      <c r="M510" s="2"/>
      <c r="N510" s="1"/>
      <c r="O510" s="2"/>
    </row>
    <row r="511" spans="6:15" x14ac:dyDescent="0.25">
      <c r="F511" s="2"/>
      <c r="H511" s="2"/>
      <c r="J511" s="2"/>
      <c r="K511" s="2"/>
      <c r="L511" s="2"/>
      <c r="M511" s="2"/>
      <c r="N511" s="1"/>
      <c r="O511" s="2"/>
    </row>
    <row r="512" spans="6:15" x14ac:dyDescent="0.25">
      <c r="F512" s="2"/>
      <c r="H512" s="2"/>
      <c r="J512" s="2"/>
      <c r="K512" s="2"/>
      <c r="L512" s="2"/>
      <c r="M512" s="2"/>
      <c r="N512" s="1"/>
      <c r="O512" s="2"/>
    </row>
    <row r="513" spans="6:15" x14ac:dyDescent="0.25">
      <c r="F513" s="2"/>
      <c r="H513" s="2"/>
      <c r="J513" s="2"/>
      <c r="K513" s="2"/>
      <c r="L513" s="2"/>
      <c r="M513" s="2"/>
      <c r="N513" s="1"/>
      <c r="O513" s="2"/>
    </row>
    <row r="514" spans="6:15" x14ac:dyDescent="0.25">
      <c r="F514" s="2"/>
      <c r="H514" s="2"/>
      <c r="I514" s="4"/>
      <c r="J514" s="2"/>
      <c r="K514" s="2"/>
      <c r="L514" s="2"/>
      <c r="M514" s="2"/>
      <c r="N514" s="1"/>
      <c r="O514" s="2"/>
    </row>
    <row r="515" spans="6:15" x14ac:dyDescent="0.25">
      <c r="F515" s="2"/>
      <c r="H515" s="2"/>
      <c r="J515" s="2"/>
      <c r="K515" s="2"/>
      <c r="L515" s="2"/>
      <c r="M515" s="2"/>
      <c r="N515" s="1"/>
      <c r="O515" s="2"/>
    </row>
    <row r="516" spans="6:15" x14ac:dyDescent="0.25">
      <c r="F516" s="2"/>
      <c r="H516" s="2"/>
      <c r="J516" s="2"/>
      <c r="K516" s="2"/>
      <c r="L516" s="2"/>
      <c r="M516" s="2"/>
      <c r="N516" s="1"/>
      <c r="O516" s="2"/>
    </row>
    <row r="517" spans="6:15" x14ac:dyDescent="0.25">
      <c r="F517" s="2"/>
      <c r="H517" s="2"/>
      <c r="I517" s="4"/>
      <c r="J517" s="2"/>
      <c r="K517" s="2"/>
      <c r="L517" s="2"/>
      <c r="M517" s="2"/>
      <c r="N517" s="1"/>
      <c r="O517" s="2"/>
    </row>
    <row r="518" spans="6:15" x14ac:dyDescent="0.25">
      <c r="F518" s="2"/>
      <c r="H518" s="2"/>
      <c r="J518" s="2"/>
      <c r="K518" s="2"/>
      <c r="L518" s="2"/>
      <c r="M518" s="2"/>
      <c r="N518" s="1"/>
      <c r="O518" s="2"/>
    </row>
    <row r="519" spans="6:15" x14ac:dyDescent="0.25">
      <c r="F519" s="2"/>
      <c r="H519" s="2"/>
      <c r="J519" s="2"/>
      <c r="K519" s="2"/>
      <c r="L519" s="2"/>
      <c r="M519" s="2"/>
      <c r="N519" s="1"/>
      <c r="O519" s="2"/>
    </row>
    <row r="520" spans="6:15" x14ac:dyDescent="0.25">
      <c r="F520" s="2"/>
      <c r="H520" s="2"/>
      <c r="J520" s="2"/>
      <c r="K520" s="2"/>
      <c r="L520" s="2"/>
      <c r="M520" s="2"/>
      <c r="N520" s="1"/>
      <c r="O520" s="2"/>
    </row>
    <row r="521" spans="6:15" x14ac:dyDescent="0.25">
      <c r="F521" s="2"/>
      <c r="H521" s="2"/>
      <c r="J521" s="2"/>
      <c r="K521" s="2"/>
      <c r="L521" s="2"/>
      <c r="M521" s="2"/>
      <c r="N521" s="1"/>
      <c r="O521" s="2"/>
    </row>
    <row r="522" spans="6:15" x14ac:dyDescent="0.25">
      <c r="F522" s="2"/>
      <c r="H522" s="2"/>
      <c r="I522" s="4"/>
      <c r="J522" s="2"/>
      <c r="K522" s="2"/>
      <c r="L522" s="2"/>
      <c r="M522" s="2"/>
      <c r="N522" s="1"/>
      <c r="O522" s="2"/>
    </row>
    <row r="523" spans="6:15" x14ac:dyDescent="0.25">
      <c r="F523" s="2"/>
      <c r="H523" s="2"/>
      <c r="J523" s="2"/>
      <c r="K523" s="2"/>
      <c r="L523" s="2"/>
      <c r="M523" s="2"/>
      <c r="N523" s="1"/>
      <c r="O523" s="2"/>
    </row>
    <row r="524" spans="6:15" x14ac:dyDescent="0.25">
      <c r="F524" s="2"/>
      <c r="H524" s="2"/>
      <c r="I524" s="4"/>
      <c r="J524" s="2"/>
      <c r="K524" s="2"/>
      <c r="L524" s="2"/>
      <c r="M524" s="2"/>
      <c r="N524" s="1"/>
      <c r="O524" s="2"/>
    </row>
    <row r="525" spans="6:15" x14ac:dyDescent="0.25">
      <c r="F525" s="2"/>
      <c r="H525" s="2"/>
      <c r="J525" s="2"/>
      <c r="K525" s="2"/>
      <c r="L525" s="2"/>
      <c r="M525" s="2"/>
      <c r="N525" s="1"/>
      <c r="O525" s="2"/>
    </row>
    <row r="526" spans="6:15" x14ac:dyDescent="0.25">
      <c r="F526" s="2"/>
      <c r="H526" s="2"/>
      <c r="J526" s="2"/>
      <c r="K526" s="2"/>
      <c r="L526" s="2"/>
      <c r="M526" s="2"/>
      <c r="N526" s="1"/>
      <c r="O526" s="2"/>
    </row>
    <row r="527" spans="6:15" x14ac:dyDescent="0.25">
      <c r="F527" s="2"/>
      <c r="H527" s="2"/>
      <c r="I527" s="4"/>
      <c r="J527" s="2"/>
      <c r="K527" s="2"/>
      <c r="L527" s="2"/>
      <c r="M527" s="2"/>
      <c r="N527" s="1"/>
      <c r="O527" s="2"/>
    </row>
    <row r="528" spans="6:15" x14ac:dyDescent="0.25">
      <c r="F528" s="2"/>
      <c r="H528" s="2"/>
      <c r="J528" s="2"/>
      <c r="K528" s="2"/>
      <c r="L528" s="2"/>
      <c r="M528" s="2"/>
      <c r="N528" s="1"/>
      <c r="O528" s="2"/>
    </row>
    <row r="529" spans="6:15" x14ac:dyDescent="0.25">
      <c r="F529" s="2"/>
      <c r="H529" s="2"/>
      <c r="J529" s="2"/>
      <c r="K529" s="2"/>
      <c r="L529" s="2"/>
      <c r="M529" s="2"/>
      <c r="N529" s="1"/>
      <c r="O529" s="2"/>
    </row>
    <row r="530" spans="6:15" x14ac:dyDescent="0.25">
      <c r="F530" s="2"/>
      <c r="H530" s="2"/>
      <c r="J530" s="2"/>
      <c r="K530" s="2"/>
      <c r="L530" s="2"/>
      <c r="M530" s="2"/>
      <c r="N530" s="1"/>
      <c r="O530" s="2"/>
    </row>
    <row r="531" spans="6:15" x14ac:dyDescent="0.25">
      <c r="F531" s="2"/>
      <c r="H531" s="2"/>
      <c r="J531" s="2"/>
      <c r="K531" s="2"/>
      <c r="L531" s="2"/>
      <c r="M531" s="2"/>
      <c r="N531" s="1"/>
      <c r="O531" s="2"/>
    </row>
    <row r="532" spans="6:15" x14ac:dyDescent="0.25">
      <c r="F532" s="2"/>
      <c r="H532" s="2"/>
      <c r="J532" s="2"/>
      <c r="K532" s="2"/>
      <c r="L532" s="2"/>
      <c r="M532" s="2"/>
      <c r="N532" s="1"/>
      <c r="O532" s="2"/>
    </row>
    <row r="533" spans="6:15" x14ac:dyDescent="0.25">
      <c r="F533" s="2"/>
      <c r="H533" s="2"/>
      <c r="J533" s="2"/>
      <c r="K533" s="2"/>
      <c r="L533" s="2"/>
      <c r="M533" s="2"/>
      <c r="N533" s="1"/>
      <c r="O533" s="2"/>
    </row>
    <row r="534" spans="6:15" x14ac:dyDescent="0.25">
      <c r="F534" s="2"/>
      <c r="H534" s="2"/>
      <c r="I534" s="4"/>
      <c r="J534" s="2"/>
      <c r="K534" s="2"/>
      <c r="L534" s="2"/>
      <c r="M534" s="2"/>
      <c r="N534" s="1"/>
      <c r="O534" s="2"/>
    </row>
    <row r="535" spans="6:15" x14ac:dyDescent="0.25">
      <c r="F535" s="2"/>
      <c r="H535" s="2"/>
      <c r="J535" s="2"/>
      <c r="K535" s="2"/>
      <c r="L535" s="2"/>
      <c r="M535" s="2"/>
      <c r="N535" s="1"/>
      <c r="O535" s="2"/>
    </row>
    <row r="536" spans="6:15" x14ac:dyDescent="0.25">
      <c r="F536" s="2"/>
      <c r="H536" s="2"/>
      <c r="J536" s="2"/>
      <c r="K536" s="2"/>
      <c r="L536" s="2"/>
      <c r="M536" s="2"/>
      <c r="N536" s="1"/>
      <c r="O536" s="2"/>
    </row>
    <row r="537" spans="6:15" x14ac:dyDescent="0.25">
      <c r="F537" s="2"/>
      <c r="H537" s="2"/>
      <c r="I537" s="4"/>
      <c r="J537" s="2"/>
      <c r="K537" s="2"/>
      <c r="L537" s="2"/>
      <c r="M537" s="2"/>
      <c r="N537" s="1"/>
      <c r="O537" s="2"/>
    </row>
    <row r="538" spans="6:15" x14ac:dyDescent="0.25">
      <c r="F538" s="2"/>
      <c r="H538" s="2"/>
      <c r="J538" s="2"/>
      <c r="K538" s="2"/>
      <c r="L538" s="2"/>
      <c r="M538" s="2"/>
      <c r="N538" s="1"/>
      <c r="O538" s="2"/>
    </row>
    <row r="539" spans="6:15" x14ac:dyDescent="0.25">
      <c r="F539" s="2"/>
      <c r="H539" s="2"/>
      <c r="J539" s="2"/>
      <c r="K539" s="2"/>
      <c r="L539" s="2"/>
      <c r="M539" s="2"/>
      <c r="N539" s="1"/>
      <c r="O539" s="2"/>
    </row>
    <row r="540" spans="6:15" x14ac:dyDescent="0.25">
      <c r="F540" s="2"/>
      <c r="H540" s="2"/>
      <c r="J540" s="2"/>
      <c r="K540" s="2"/>
      <c r="L540" s="2"/>
      <c r="M540" s="2"/>
      <c r="N540" s="1"/>
      <c r="O540" s="2"/>
    </row>
    <row r="541" spans="6:15" x14ac:dyDescent="0.25">
      <c r="F541" s="2"/>
      <c r="H541" s="2"/>
      <c r="J541" s="2"/>
      <c r="K541" s="2"/>
      <c r="L541" s="2"/>
      <c r="M541" s="2"/>
      <c r="N541" s="1"/>
      <c r="O541" s="2"/>
    </row>
    <row r="542" spans="6:15" x14ac:dyDescent="0.25">
      <c r="F542" s="2"/>
      <c r="H542" s="2"/>
      <c r="J542" s="2"/>
      <c r="K542" s="2"/>
      <c r="L542" s="2"/>
      <c r="M542" s="2"/>
      <c r="N542" s="1"/>
      <c r="O542" s="2"/>
    </row>
    <row r="543" spans="6:15" x14ac:dyDescent="0.25">
      <c r="F543" s="2"/>
      <c r="H543" s="2"/>
      <c r="J543" s="2"/>
      <c r="K543" s="2"/>
      <c r="L543" s="2"/>
      <c r="M543" s="2"/>
      <c r="N543" s="1"/>
      <c r="O543" s="2"/>
    </row>
    <row r="544" spans="6:15" x14ac:dyDescent="0.25">
      <c r="F544" s="2"/>
      <c r="H544" s="2"/>
      <c r="I544" s="4"/>
      <c r="J544" s="2"/>
      <c r="K544" s="2"/>
      <c r="L544" s="2"/>
      <c r="M544" s="2"/>
      <c r="N544" s="1"/>
      <c r="O544" s="2"/>
    </row>
    <row r="545" spans="6:15" x14ac:dyDescent="0.25">
      <c r="F545" s="2"/>
      <c r="H545" s="2"/>
      <c r="J545" s="2"/>
      <c r="K545" s="2"/>
      <c r="L545" s="2"/>
      <c r="M545" s="2"/>
      <c r="N545" s="1"/>
      <c r="O545" s="2"/>
    </row>
    <row r="546" spans="6:15" x14ac:dyDescent="0.25">
      <c r="F546" s="2"/>
      <c r="H546" s="2"/>
      <c r="J546" s="2"/>
      <c r="K546" s="2"/>
      <c r="L546" s="2"/>
      <c r="M546" s="2"/>
      <c r="N546" s="1"/>
      <c r="O546" s="2"/>
    </row>
    <row r="547" spans="6:15" x14ac:dyDescent="0.25">
      <c r="F547" s="2"/>
      <c r="H547" s="2"/>
      <c r="I547" s="4"/>
      <c r="J547" s="2"/>
      <c r="K547" s="2"/>
      <c r="L547" s="2"/>
      <c r="M547" s="2"/>
      <c r="N547" s="1"/>
      <c r="O547" s="2"/>
    </row>
    <row r="548" spans="6:15" x14ac:dyDescent="0.25">
      <c r="F548" s="2"/>
      <c r="H548" s="2"/>
      <c r="J548" s="2"/>
      <c r="K548" s="2"/>
      <c r="L548" s="2"/>
      <c r="M548" s="2"/>
      <c r="N548" s="1"/>
      <c r="O548" s="2"/>
    </row>
    <row r="549" spans="6:15" x14ac:dyDescent="0.25">
      <c r="F549" s="2"/>
      <c r="H549" s="2"/>
      <c r="J549" s="2"/>
      <c r="K549" s="2"/>
      <c r="L549" s="2"/>
      <c r="M549" s="2"/>
      <c r="N549" s="1"/>
      <c r="O549" s="2"/>
    </row>
    <row r="550" spans="6:15" x14ac:dyDescent="0.25">
      <c r="F550" s="2"/>
      <c r="H550" s="2"/>
      <c r="J550" s="2"/>
      <c r="K550" s="2"/>
      <c r="L550" s="2"/>
      <c r="M550" s="2"/>
      <c r="N550" s="1"/>
      <c r="O550" s="2"/>
    </row>
    <row r="551" spans="6:15" x14ac:dyDescent="0.25">
      <c r="F551" s="2"/>
      <c r="H551" s="2"/>
      <c r="J551" s="2"/>
      <c r="K551" s="2"/>
      <c r="L551" s="2"/>
      <c r="M551" s="2"/>
      <c r="N551" s="1"/>
      <c r="O551" s="2"/>
    </row>
    <row r="552" spans="6:15" x14ac:dyDescent="0.25">
      <c r="F552" s="2"/>
      <c r="H552" s="2"/>
      <c r="I552" s="4"/>
      <c r="J552" s="2"/>
      <c r="K552" s="2"/>
      <c r="L552" s="2"/>
      <c r="M552" s="2"/>
      <c r="N552" s="1"/>
      <c r="O552" s="2"/>
    </row>
    <row r="553" spans="6:15" x14ac:dyDescent="0.25">
      <c r="F553" s="2"/>
      <c r="H553" s="2"/>
      <c r="J553" s="2"/>
      <c r="K553" s="2"/>
      <c r="L553" s="2"/>
      <c r="M553" s="2"/>
      <c r="N553" s="1"/>
      <c r="O553" s="2"/>
    </row>
    <row r="554" spans="6:15" x14ac:dyDescent="0.25">
      <c r="F554" s="2"/>
      <c r="H554" s="2"/>
      <c r="J554" s="2"/>
      <c r="K554" s="2"/>
      <c r="L554" s="2"/>
      <c r="M554" s="2"/>
      <c r="N554" s="1"/>
      <c r="O554" s="2"/>
    </row>
    <row r="555" spans="6:15" x14ac:dyDescent="0.25">
      <c r="F555" s="2"/>
      <c r="H555" s="2"/>
      <c r="I555" s="4"/>
      <c r="J555" s="2"/>
      <c r="K555" s="2"/>
      <c r="L555" s="2"/>
      <c r="M555" s="2"/>
      <c r="N555" s="1"/>
      <c r="O555" s="2"/>
    </row>
    <row r="556" spans="6:15" x14ac:dyDescent="0.25">
      <c r="F556" s="2"/>
      <c r="H556" s="2"/>
      <c r="J556" s="2"/>
      <c r="K556" s="2"/>
      <c r="L556" s="2"/>
      <c r="M556" s="2"/>
      <c r="N556" s="1"/>
      <c r="O556" s="2"/>
    </row>
    <row r="557" spans="6:15" x14ac:dyDescent="0.25">
      <c r="F557" s="2"/>
      <c r="H557" s="2"/>
      <c r="J557" s="2"/>
      <c r="K557" s="2"/>
      <c r="L557" s="2"/>
      <c r="M557" s="2"/>
      <c r="N557" s="1"/>
      <c r="O557" s="2"/>
    </row>
    <row r="558" spans="6:15" x14ac:dyDescent="0.25">
      <c r="F558" s="2"/>
      <c r="H558" s="2"/>
      <c r="J558" s="2"/>
      <c r="K558" s="2"/>
      <c r="L558" s="2"/>
      <c r="M558" s="2"/>
      <c r="N558" s="1"/>
      <c r="O558" s="2"/>
    </row>
    <row r="559" spans="6:15" x14ac:dyDescent="0.25">
      <c r="F559" s="2"/>
      <c r="H559" s="2"/>
      <c r="J559" s="2"/>
      <c r="K559" s="2"/>
      <c r="L559" s="2"/>
      <c r="M559" s="2"/>
      <c r="N559" s="1"/>
      <c r="O559" s="2"/>
    </row>
    <row r="560" spans="6:15" x14ac:dyDescent="0.25">
      <c r="F560" s="2"/>
      <c r="H560" s="2"/>
      <c r="I560" s="4"/>
      <c r="J560" s="2"/>
      <c r="K560" s="2"/>
      <c r="L560" s="2"/>
      <c r="M560" s="2"/>
      <c r="N560" s="1"/>
      <c r="O560" s="2"/>
    </row>
    <row r="561" spans="6:16" x14ac:dyDescent="0.25">
      <c r="F561" s="2"/>
      <c r="H561" s="2"/>
      <c r="J561" s="2"/>
      <c r="K561" s="2"/>
      <c r="L561" s="2"/>
      <c r="M561" s="2"/>
      <c r="N561" s="1"/>
      <c r="O561" s="2"/>
    </row>
    <row r="562" spans="6:16" x14ac:dyDescent="0.25">
      <c r="F562" s="2"/>
      <c r="H562" s="2"/>
      <c r="J562" s="2"/>
      <c r="K562" s="2"/>
      <c r="L562" s="2"/>
      <c r="M562" s="2"/>
      <c r="N562" s="1"/>
      <c r="O562" s="2"/>
    </row>
    <row r="563" spans="6:16" x14ac:dyDescent="0.25">
      <c r="F563" s="2"/>
      <c r="H563" s="2"/>
      <c r="J563" s="2"/>
      <c r="K563" s="2"/>
      <c r="L563" s="2"/>
      <c r="M563" s="2"/>
      <c r="N563" s="1"/>
      <c r="O563" s="2"/>
    </row>
    <row r="564" spans="6:16" x14ac:dyDescent="0.25">
      <c r="F564" s="2"/>
      <c r="H564" s="2"/>
      <c r="J564" s="2"/>
      <c r="K564" s="2"/>
      <c r="L564" s="2"/>
      <c r="M564" s="2"/>
      <c r="N564" s="1"/>
      <c r="O564" s="2"/>
    </row>
    <row r="565" spans="6:16" x14ac:dyDescent="0.25">
      <c r="F565" s="2"/>
      <c r="H565" s="2"/>
      <c r="J565" s="2"/>
      <c r="K565" s="2"/>
      <c r="L565" s="2"/>
      <c r="M565" s="2"/>
      <c r="N565" s="1"/>
      <c r="O565" s="2"/>
    </row>
    <row r="566" spans="6:16" x14ac:dyDescent="0.25">
      <c r="F566" s="2"/>
      <c r="H566" s="2"/>
      <c r="J566" s="2"/>
      <c r="K566" s="2"/>
      <c r="L566" s="2"/>
      <c r="M566" s="2"/>
      <c r="N566" s="1"/>
      <c r="O566" s="2"/>
    </row>
    <row r="567" spans="6:16" x14ac:dyDescent="0.25">
      <c r="F567" s="2"/>
      <c r="H567" s="2"/>
      <c r="J567" s="2"/>
      <c r="K567" s="2"/>
      <c r="L567" s="2"/>
      <c r="M567" s="2"/>
      <c r="N567" s="1"/>
      <c r="O567" s="2"/>
    </row>
    <row r="568" spans="6:16" x14ac:dyDescent="0.25">
      <c r="F568" s="2"/>
      <c r="H568" s="2"/>
      <c r="J568" s="2"/>
      <c r="K568" s="2"/>
      <c r="L568" s="2"/>
      <c r="M568" s="2"/>
      <c r="N568" s="1"/>
      <c r="O568" s="2"/>
    </row>
    <row r="569" spans="6:16" x14ac:dyDescent="0.25">
      <c r="F569" s="2"/>
      <c r="H569" s="2"/>
      <c r="J569" s="2"/>
      <c r="K569" s="2"/>
      <c r="L569" s="2"/>
      <c r="M569" s="2"/>
      <c r="N569" s="1"/>
      <c r="O569" s="2"/>
      <c r="P569" s="2"/>
    </row>
    <row r="570" spans="6:16" x14ac:dyDescent="0.25">
      <c r="F570" s="2"/>
      <c r="H570" s="2"/>
      <c r="I570" s="4"/>
      <c r="J570" s="2"/>
      <c r="K570" s="2"/>
      <c r="L570" s="2"/>
      <c r="M570" s="2"/>
      <c r="N570" s="1"/>
      <c r="O570" s="2"/>
      <c r="P570" s="2"/>
    </row>
    <row r="571" spans="6:16" x14ac:dyDescent="0.25">
      <c r="F571" s="2"/>
      <c r="H571" s="2"/>
      <c r="J571" s="2"/>
      <c r="K571" s="2"/>
      <c r="L571" s="2"/>
      <c r="M571" s="2"/>
      <c r="N571" s="1"/>
      <c r="O571" s="2"/>
      <c r="P571" s="2"/>
    </row>
    <row r="572" spans="6:16" x14ac:dyDescent="0.25">
      <c r="F572" s="2"/>
      <c r="H572" s="2"/>
      <c r="I572" s="4"/>
      <c r="J572" s="2"/>
      <c r="K572" s="2"/>
      <c r="L572" s="2"/>
      <c r="M572" s="2"/>
      <c r="N572" s="1"/>
      <c r="O572" s="2"/>
    </row>
    <row r="573" spans="6:16" x14ac:dyDescent="0.25">
      <c r="F573" s="2"/>
      <c r="H573" s="2"/>
      <c r="J573" s="2"/>
      <c r="K573" s="2"/>
      <c r="L573" s="2"/>
      <c r="M573" s="2"/>
      <c r="N573" s="1"/>
      <c r="O573" s="2"/>
    </row>
    <row r="574" spans="6:16" x14ac:dyDescent="0.25">
      <c r="F574" s="2"/>
      <c r="H574" s="2"/>
      <c r="J574" s="2"/>
      <c r="K574" s="2"/>
      <c r="L574" s="2"/>
      <c r="M574" s="2"/>
      <c r="N574" s="1"/>
      <c r="O574" s="2"/>
    </row>
    <row r="575" spans="6:16" x14ac:dyDescent="0.25">
      <c r="F575" s="2"/>
      <c r="H575" s="2"/>
      <c r="J575" s="2"/>
      <c r="K575" s="2"/>
      <c r="L575" s="2"/>
      <c r="M575" s="2"/>
      <c r="N575" s="1"/>
      <c r="O575" s="2"/>
    </row>
    <row r="576" spans="6:16" x14ac:dyDescent="0.25">
      <c r="F576" s="2"/>
      <c r="H576" s="2"/>
      <c r="I576" s="4"/>
      <c r="J576" s="2"/>
      <c r="K576" s="2"/>
      <c r="L576" s="2"/>
      <c r="M576" s="2"/>
      <c r="N576" s="1"/>
      <c r="O576" s="2"/>
    </row>
    <row r="577" spans="6:15" x14ac:dyDescent="0.25">
      <c r="F577" s="2"/>
      <c r="H577" s="2"/>
      <c r="J577" s="2"/>
      <c r="K577" s="2"/>
      <c r="L577" s="2"/>
      <c r="M577" s="2"/>
      <c r="N577" s="1"/>
      <c r="O577" s="2"/>
    </row>
    <row r="578" spans="6:15" x14ac:dyDescent="0.25">
      <c r="F578" s="2"/>
      <c r="H578" s="2"/>
      <c r="J578" s="2"/>
      <c r="K578" s="2"/>
      <c r="L578" s="2"/>
      <c r="M578" s="2"/>
      <c r="N578" s="1"/>
      <c r="O578" s="2"/>
    </row>
    <row r="579" spans="6:15" x14ac:dyDescent="0.25">
      <c r="F579" s="2"/>
      <c r="H579" s="2"/>
      <c r="I579" s="4"/>
      <c r="J579" s="2"/>
      <c r="K579" s="2"/>
      <c r="L579" s="2"/>
      <c r="M579" s="2"/>
      <c r="N579" s="1"/>
      <c r="O579" s="2"/>
    </row>
    <row r="580" spans="6:15" x14ac:dyDescent="0.25">
      <c r="F580" s="2"/>
      <c r="H580" s="2"/>
      <c r="J580" s="2"/>
      <c r="K580" s="2"/>
      <c r="L580" s="2"/>
      <c r="M580" s="2"/>
      <c r="N580" s="1"/>
      <c r="O580" s="2"/>
    </row>
    <row r="581" spans="6:15" x14ac:dyDescent="0.25">
      <c r="F581" s="2"/>
      <c r="H581" s="2"/>
      <c r="J581" s="2"/>
      <c r="K581" s="2"/>
      <c r="L581" s="2"/>
      <c r="M581" s="2"/>
      <c r="N581" s="1"/>
      <c r="O581" s="2"/>
    </row>
    <row r="582" spans="6:15" x14ac:dyDescent="0.25">
      <c r="F582" s="2"/>
      <c r="H582" s="2"/>
      <c r="I582" s="4"/>
      <c r="J582" s="2"/>
      <c r="K582" s="2"/>
      <c r="L582" s="2"/>
      <c r="M582" s="2"/>
      <c r="N582" s="1"/>
      <c r="O582" s="2"/>
    </row>
    <row r="583" spans="6:15" x14ac:dyDescent="0.25">
      <c r="F583" s="2"/>
      <c r="H583" s="2"/>
      <c r="I583" s="4"/>
      <c r="J583" s="2"/>
      <c r="K583" s="2"/>
      <c r="L583" s="2"/>
      <c r="M583" s="2"/>
      <c r="N583" s="1"/>
      <c r="O583" s="2"/>
    </row>
    <row r="584" spans="6:15" x14ac:dyDescent="0.25">
      <c r="F584" s="2"/>
      <c r="H584" s="2"/>
      <c r="J584" s="2"/>
      <c r="K584" s="2"/>
      <c r="L584" s="2"/>
      <c r="M584" s="2"/>
      <c r="N584" s="1"/>
      <c r="O584" s="2"/>
    </row>
    <row r="585" spans="6:15" x14ac:dyDescent="0.25">
      <c r="F585" s="2"/>
      <c r="H585" s="2"/>
      <c r="J585" s="2"/>
      <c r="K585" s="2"/>
      <c r="L585" s="2"/>
      <c r="M585" s="2"/>
      <c r="N585" s="1"/>
      <c r="O585" s="2"/>
    </row>
    <row r="586" spans="6:15" x14ac:dyDescent="0.25">
      <c r="F586" s="2"/>
      <c r="H586" s="2"/>
      <c r="I586" s="4"/>
      <c r="J586" s="2"/>
      <c r="K586" s="2"/>
      <c r="L586" s="2"/>
      <c r="M586" s="2"/>
      <c r="N586" s="1"/>
      <c r="O586" s="2"/>
    </row>
    <row r="587" spans="6:15" x14ac:dyDescent="0.25">
      <c r="F587" s="2"/>
      <c r="H587" s="2"/>
      <c r="I587" s="4"/>
      <c r="J587" s="2"/>
      <c r="K587" s="2"/>
      <c r="L587" s="2"/>
      <c r="M587" s="2"/>
      <c r="N587" s="1"/>
      <c r="O587" s="2"/>
    </row>
    <row r="588" spans="6:15" x14ac:dyDescent="0.25">
      <c r="F588" s="2"/>
      <c r="H588" s="2"/>
      <c r="I588" s="4"/>
      <c r="J588" s="2"/>
      <c r="K588" s="2"/>
      <c r="L588" s="2"/>
      <c r="M588" s="2"/>
      <c r="N588" s="1"/>
      <c r="O588" s="2"/>
    </row>
    <row r="589" spans="6:15" x14ac:dyDescent="0.25">
      <c r="F589" s="2"/>
      <c r="H589" s="2"/>
      <c r="J589" s="2"/>
      <c r="K589" s="2"/>
      <c r="L589" s="2"/>
      <c r="M589" s="2"/>
      <c r="N589" s="1"/>
      <c r="O589" s="2"/>
    </row>
    <row r="590" spans="6:15" x14ac:dyDescent="0.25">
      <c r="F590" s="2"/>
      <c r="H590" s="2"/>
      <c r="J590" s="2"/>
      <c r="K590" s="2"/>
      <c r="L590" s="2"/>
      <c r="M590" s="2"/>
      <c r="N590" s="1"/>
      <c r="O590" s="2"/>
    </row>
    <row r="591" spans="6:15" x14ac:dyDescent="0.25">
      <c r="F591" s="2"/>
      <c r="H591" s="2"/>
      <c r="I591" s="4"/>
      <c r="J591" s="2"/>
      <c r="K591" s="2"/>
      <c r="L591" s="2"/>
      <c r="M591" s="2"/>
      <c r="N591" s="1"/>
      <c r="O591" s="2"/>
    </row>
    <row r="592" spans="6:15" x14ac:dyDescent="0.25">
      <c r="F592" s="2"/>
      <c r="H592" s="2"/>
      <c r="J592" s="2"/>
      <c r="K592" s="2"/>
      <c r="L592" s="2"/>
      <c r="M592" s="2"/>
      <c r="N592" s="1"/>
      <c r="O592" s="2"/>
    </row>
    <row r="593" spans="6:15" x14ac:dyDescent="0.25">
      <c r="F593" s="2"/>
      <c r="H593" s="2"/>
      <c r="J593" s="2"/>
      <c r="K593" s="2"/>
      <c r="L593" s="2"/>
      <c r="M593" s="2"/>
      <c r="N593" s="1"/>
      <c r="O593" s="2"/>
    </row>
    <row r="594" spans="6:15" x14ac:dyDescent="0.25">
      <c r="F594" s="2"/>
      <c r="H594" s="2"/>
      <c r="I594" s="4"/>
      <c r="J594" s="2"/>
      <c r="K594" s="2"/>
      <c r="L594" s="2"/>
      <c r="M594" s="2"/>
      <c r="N594" s="1"/>
      <c r="O594" s="2"/>
    </row>
    <row r="595" spans="6:15" x14ac:dyDescent="0.25">
      <c r="F595" s="2"/>
      <c r="H595" s="2"/>
      <c r="J595" s="2"/>
      <c r="K595" s="2"/>
      <c r="L595" s="2"/>
      <c r="M595" s="2"/>
      <c r="N595" s="1"/>
      <c r="O595" s="2"/>
    </row>
    <row r="596" spans="6:15" x14ac:dyDescent="0.25">
      <c r="F596" s="2"/>
      <c r="H596" s="2"/>
      <c r="J596" s="2"/>
      <c r="K596" s="2"/>
      <c r="L596" s="2"/>
      <c r="M596" s="2"/>
      <c r="N596" s="1"/>
      <c r="O596" s="2"/>
    </row>
    <row r="597" spans="6:15" x14ac:dyDescent="0.25">
      <c r="F597" s="2"/>
      <c r="H597" s="2"/>
      <c r="I597" s="4"/>
      <c r="J597" s="2"/>
      <c r="K597" s="2"/>
      <c r="L597" s="2"/>
      <c r="M597" s="2"/>
      <c r="N597" s="1"/>
      <c r="O597" s="2"/>
    </row>
    <row r="598" spans="6:15" x14ac:dyDescent="0.25">
      <c r="F598" s="2"/>
      <c r="H598" s="2"/>
      <c r="I598" s="4"/>
      <c r="J598" s="2"/>
      <c r="K598" s="2"/>
      <c r="L598" s="2"/>
      <c r="M598" s="2"/>
      <c r="N598" s="1"/>
      <c r="O598" s="2"/>
    </row>
    <row r="599" spans="6:15" x14ac:dyDescent="0.25">
      <c r="F599" s="2"/>
      <c r="H599" s="2"/>
      <c r="I599" s="4"/>
      <c r="J599" s="2"/>
      <c r="K599" s="2"/>
      <c r="L599" s="2"/>
      <c r="M599" s="2"/>
      <c r="N599" s="1"/>
      <c r="O599" s="2"/>
    </row>
    <row r="600" spans="6:15" x14ac:dyDescent="0.25">
      <c r="F600" s="2"/>
      <c r="H600" s="2"/>
      <c r="J600" s="2"/>
      <c r="K600" s="2"/>
      <c r="L600" s="2"/>
      <c r="M600" s="2"/>
      <c r="N600" s="1"/>
      <c r="O600" s="2"/>
    </row>
    <row r="601" spans="6:15" x14ac:dyDescent="0.25">
      <c r="F601" s="2"/>
      <c r="H601" s="2"/>
      <c r="J601" s="2"/>
      <c r="K601" s="2"/>
      <c r="L601" s="2"/>
      <c r="M601" s="2"/>
      <c r="N601" s="1"/>
      <c r="O601" s="2"/>
    </row>
    <row r="602" spans="6:15" x14ac:dyDescent="0.25">
      <c r="F602" s="2"/>
      <c r="H602" s="2"/>
      <c r="I602" s="4"/>
      <c r="J602" s="2"/>
      <c r="K602" s="2"/>
      <c r="L602" s="2"/>
      <c r="M602" s="2"/>
      <c r="N602" s="1"/>
      <c r="O602" s="2"/>
    </row>
    <row r="603" spans="6:15" x14ac:dyDescent="0.25">
      <c r="F603" s="2"/>
      <c r="H603" s="2"/>
      <c r="J603" s="2"/>
      <c r="K603" s="2"/>
      <c r="L603" s="2"/>
      <c r="M603" s="2"/>
      <c r="N603" s="1"/>
      <c r="O603" s="2"/>
    </row>
    <row r="604" spans="6:15" x14ac:dyDescent="0.25">
      <c r="F604" s="2"/>
      <c r="H604" s="2"/>
      <c r="J604" s="2"/>
      <c r="K604" s="2"/>
      <c r="L604" s="2"/>
      <c r="M604" s="2"/>
      <c r="N604" s="1"/>
      <c r="O604" s="2"/>
    </row>
    <row r="605" spans="6:15" x14ac:dyDescent="0.25">
      <c r="F605" s="2"/>
      <c r="H605" s="2"/>
      <c r="J605" s="2"/>
      <c r="K605" s="2"/>
      <c r="L605" s="2"/>
      <c r="M605" s="2"/>
      <c r="N605" s="1"/>
      <c r="O605" s="2"/>
    </row>
    <row r="606" spans="6:15" x14ac:dyDescent="0.25">
      <c r="F606" s="2"/>
      <c r="H606" s="2"/>
      <c r="J606" s="2"/>
      <c r="K606" s="2"/>
      <c r="L606" s="2"/>
      <c r="M606" s="2"/>
      <c r="N606" s="1"/>
      <c r="O606" s="2"/>
    </row>
    <row r="607" spans="6:15" x14ac:dyDescent="0.25">
      <c r="F607" s="2"/>
      <c r="H607" s="2"/>
      <c r="I607" s="4"/>
      <c r="J607" s="2"/>
      <c r="K607" s="2"/>
      <c r="L607" s="2"/>
      <c r="M607" s="2"/>
      <c r="N607" s="1"/>
      <c r="O607" s="2"/>
    </row>
    <row r="608" spans="6:15" x14ac:dyDescent="0.25">
      <c r="F608" s="2"/>
      <c r="H608" s="2"/>
      <c r="J608" s="2"/>
      <c r="K608" s="2"/>
      <c r="L608" s="2"/>
      <c r="M608" s="2"/>
      <c r="N608" s="1"/>
      <c r="O608" s="2"/>
    </row>
    <row r="609" spans="6:15" x14ac:dyDescent="0.25">
      <c r="F609" s="2"/>
      <c r="H609" s="2"/>
      <c r="J609" s="2"/>
      <c r="K609" s="2"/>
      <c r="L609" s="2"/>
      <c r="M609" s="2"/>
      <c r="N609" s="1"/>
      <c r="O609" s="2"/>
    </row>
    <row r="610" spans="6:15" x14ac:dyDescent="0.25">
      <c r="F610" s="2"/>
      <c r="H610" s="2"/>
      <c r="I610" s="4"/>
      <c r="J610" s="2"/>
      <c r="K610" s="2"/>
      <c r="L610" s="2"/>
      <c r="M610" s="2"/>
      <c r="N610" s="1"/>
      <c r="O610" s="2"/>
    </row>
    <row r="611" spans="6:15" x14ac:dyDescent="0.25">
      <c r="F611" s="2"/>
      <c r="H611" s="2"/>
      <c r="J611" s="2"/>
      <c r="K611" s="2"/>
      <c r="L611" s="2"/>
      <c r="M611" s="2"/>
      <c r="N611" s="1"/>
      <c r="O611" s="2"/>
    </row>
    <row r="612" spans="6:15" x14ac:dyDescent="0.25">
      <c r="F612" s="2"/>
      <c r="H612" s="2"/>
      <c r="J612" s="2"/>
      <c r="K612" s="2"/>
      <c r="L612" s="2"/>
      <c r="M612" s="2"/>
      <c r="N612" s="1"/>
      <c r="O612" s="2"/>
    </row>
    <row r="613" spans="6:15" x14ac:dyDescent="0.25">
      <c r="F613" s="2"/>
      <c r="H613" s="2"/>
      <c r="J613" s="2"/>
      <c r="K613" s="2"/>
      <c r="L613" s="2"/>
      <c r="M613" s="2"/>
      <c r="N613" s="1"/>
      <c r="O613" s="2"/>
    </row>
    <row r="614" spans="6:15" x14ac:dyDescent="0.25">
      <c r="F614" s="2"/>
      <c r="H614" s="2"/>
      <c r="J614" s="2"/>
      <c r="K614" s="2"/>
      <c r="L614" s="2"/>
      <c r="M614" s="2"/>
      <c r="N614" s="1"/>
      <c r="O614" s="2"/>
    </row>
    <row r="615" spans="6:15" x14ac:dyDescent="0.25">
      <c r="F615" s="2"/>
      <c r="H615" s="2"/>
      <c r="I615" s="4"/>
      <c r="J615" s="2"/>
      <c r="K615" s="2"/>
      <c r="L615" s="2"/>
      <c r="M615" s="2"/>
      <c r="N615" s="1"/>
      <c r="O615" s="2"/>
    </row>
    <row r="616" spans="6:15" x14ac:dyDescent="0.25">
      <c r="F616" s="2"/>
      <c r="H616" s="2"/>
      <c r="J616" s="2"/>
      <c r="K616" s="2"/>
      <c r="L616" s="2"/>
      <c r="M616" s="2"/>
      <c r="N616" s="1"/>
      <c r="O616" s="2"/>
    </row>
    <row r="617" spans="6:15" x14ac:dyDescent="0.25">
      <c r="F617" s="2"/>
      <c r="H617" s="2"/>
      <c r="I617" s="4"/>
      <c r="J617" s="2"/>
      <c r="K617" s="2"/>
      <c r="L617" s="2"/>
      <c r="M617" s="2"/>
      <c r="N617" s="1"/>
      <c r="O617" s="2"/>
    </row>
    <row r="618" spans="6:15" x14ac:dyDescent="0.25">
      <c r="F618" s="2"/>
      <c r="H618" s="2"/>
      <c r="J618" s="2"/>
      <c r="K618" s="2"/>
      <c r="L618" s="2"/>
      <c r="M618" s="2"/>
      <c r="N618" s="1"/>
      <c r="O618" s="2"/>
    </row>
    <row r="619" spans="6:15" x14ac:dyDescent="0.25">
      <c r="F619" s="2"/>
      <c r="H619" s="2"/>
      <c r="J619" s="2"/>
      <c r="K619" s="2"/>
      <c r="L619" s="2"/>
      <c r="M619" s="2"/>
      <c r="N619" s="1"/>
      <c r="O619" s="2"/>
    </row>
    <row r="620" spans="6:15" x14ac:dyDescent="0.25">
      <c r="F620" s="2"/>
      <c r="H620" s="2"/>
      <c r="I620" s="4"/>
      <c r="J620" s="2"/>
      <c r="K620" s="2"/>
      <c r="L620" s="2"/>
      <c r="M620" s="2"/>
      <c r="N620" s="1"/>
      <c r="O620" s="2"/>
    </row>
    <row r="621" spans="6:15" x14ac:dyDescent="0.25">
      <c r="F621" s="2"/>
      <c r="H621" s="2"/>
      <c r="J621" s="2"/>
      <c r="K621" s="2"/>
      <c r="L621" s="2"/>
      <c r="M621" s="2"/>
      <c r="N621" s="1"/>
      <c r="O621" s="2"/>
    </row>
    <row r="622" spans="6:15" x14ac:dyDescent="0.25">
      <c r="F622" s="2"/>
      <c r="H622" s="2"/>
      <c r="J622" s="2"/>
      <c r="K622" s="2"/>
      <c r="L622" s="2"/>
      <c r="M622" s="2"/>
      <c r="N622" s="1"/>
      <c r="O622" s="2"/>
    </row>
    <row r="623" spans="6:15" x14ac:dyDescent="0.25">
      <c r="F623" s="2"/>
      <c r="H623" s="2"/>
      <c r="J623" s="2"/>
      <c r="K623" s="2"/>
      <c r="L623" s="2"/>
      <c r="M623" s="2"/>
      <c r="N623" s="1"/>
      <c r="O623" s="2"/>
    </row>
    <row r="624" spans="6:15" x14ac:dyDescent="0.25">
      <c r="F624" s="2"/>
      <c r="H624" s="2"/>
      <c r="J624" s="2"/>
      <c r="K624" s="2"/>
      <c r="L624" s="2"/>
      <c r="M624" s="2"/>
      <c r="N624" s="1"/>
      <c r="O624" s="2"/>
    </row>
    <row r="625" spans="6:15" x14ac:dyDescent="0.25">
      <c r="F625" s="2"/>
      <c r="H625" s="2"/>
      <c r="J625" s="2"/>
      <c r="K625" s="2"/>
      <c r="L625" s="2"/>
      <c r="M625" s="2"/>
      <c r="N625" s="1"/>
      <c r="O625" s="2"/>
    </row>
    <row r="626" spans="6:15" x14ac:dyDescent="0.25">
      <c r="F626" s="2"/>
      <c r="H626" s="2"/>
      <c r="J626" s="2"/>
      <c r="K626" s="2"/>
      <c r="L626" s="2"/>
      <c r="M626" s="2"/>
      <c r="N626" s="1"/>
      <c r="O626" s="2"/>
    </row>
    <row r="627" spans="6:15" x14ac:dyDescent="0.25">
      <c r="F627" s="2"/>
      <c r="H627" s="2"/>
      <c r="I627" s="4"/>
      <c r="J627" s="2"/>
      <c r="K627" s="2"/>
      <c r="L627" s="2"/>
      <c r="M627" s="2"/>
      <c r="N627" s="1"/>
      <c r="O627" s="2"/>
    </row>
    <row r="628" spans="6:15" x14ac:dyDescent="0.25">
      <c r="F628" s="2"/>
      <c r="H628" s="2"/>
      <c r="J628" s="2"/>
      <c r="K628" s="2"/>
      <c r="L628" s="2"/>
      <c r="M628" s="2"/>
      <c r="N628" s="1"/>
      <c r="O628" s="2"/>
    </row>
    <row r="629" spans="6:15" x14ac:dyDescent="0.25">
      <c r="F629" s="2"/>
      <c r="H629" s="2"/>
      <c r="J629" s="2"/>
      <c r="K629" s="2"/>
      <c r="L629" s="2"/>
      <c r="M629" s="2"/>
      <c r="N629" s="1"/>
      <c r="O629" s="2"/>
    </row>
    <row r="630" spans="6:15" x14ac:dyDescent="0.25">
      <c r="F630" s="2"/>
      <c r="H630" s="2"/>
      <c r="I630" s="4"/>
      <c r="J630" s="2"/>
      <c r="K630" s="2"/>
      <c r="L630" s="2"/>
      <c r="M630" s="2"/>
      <c r="N630" s="1"/>
      <c r="O630" s="2"/>
    </row>
    <row r="631" spans="6:15" x14ac:dyDescent="0.25">
      <c r="F631" s="2"/>
      <c r="H631" s="2"/>
      <c r="J631" s="2"/>
      <c r="K631" s="2"/>
      <c r="L631" s="2"/>
      <c r="M631" s="2"/>
      <c r="N631" s="1"/>
      <c r="O631" s="2"/>
    </row>
    <row r="632" spans="6:15" x14ac:dyDescent="0.25">
      <c r="F632" s="2"/>
      <c r="H632" s="2"/>
      <c r="J632" s="2"/>
      <c r="K632" s="2"/>
      <c r="L632" s="2"/>
      <c r="M632" s="2"/>
      <c r="N632" s="1"/>
      <c r="O632" s="2"/>
    </row>
    <row r="633" spans="6:15" x14ac:dyDescent="0.25">
      <c r="F633" s="2"/>
      <c r="H633" s="2"/>
      <c r="J633" s="2"/>
      <c r="K633" s="2"/>
      <c r="L633" s="2"/>
      <c r="M633" s="2"/>
      <c r="N633" s="1"/>
      <c r="O633" s="2"/>
    </row>
    <row r="634" spans="6:15" x14ac:dyDescent="0.25">
      <c r="F634" s="2"/>
      <c r="H634" s="2"/>
      <c r="J634" s="2"/>
      <c r="K634" s="2"/>
      <c r="L634" s="2"/>
      <c r="M634" s="2"/>
      <c r="N634" s="1"/>
      <c r="O634" s="2"/>
    </row>
    <row r="635" spans="6:15" x14ac:dyDescent="0.25">
      <c r="F635" s="2"/>
      <c r="H635" s="2"/>
      <c r="J635" s="2"/>
      <c r="K635" s="2"/>
      <c r="L635" s="2"/>
      <c r="M635" s="2"/>
      <c r="N635" s="1"/>
      <c r="O635" s="2"/>
    </row>
    <row r="636" spans="6:15" x14ac:dyDescent="0.25">
      <c r="F636" s="2"/>
      <c r="H636" s="2"/>
      <c r="J636" s="2"/>
      <c r="K636" s="2"/>
      <c r="L636" s="2"/>
      <c r="M636" s="2"/>
      <c r="N636" s="1"/>
      <c r="O636" s="2"/>
    </row>
    <row r="637" spans="6:15" x14ac:dyDescent="0.25">
      <c r="F637" s="2"/>
      <c r="H637" s="2"/>
      <c r="I637" s="4"/>
      <c r="J637" s="2"/>
      <c r="K637" s="2"/>
      <c r="L637" s="2"/>
      <c r="M637" s="2"/>
      <c r="N637" s="1"/>
      <c r="O637" s="2"/>
    </row>
    <row r="638" spans="6:15" x14ac:dyDescent="0.25">
      <c r="F638" s="2"/>
      <c r="H638" s="2"/>
      <c r="J638" s="2"/>
      <c r="K638" s="2"/>
      <c r="L638" s="2"/>
      <c r="M638" s="2"/>
      <c r="N638" s="1"/>
      <c r="O638" s="2"/>
    </row>
    <row r="639" spans="6:15" x14ac:dyDescent="0.25">
      <c r="F639" s="2"/>
      <c r="H639" s="2"/>
      <c r="J639" s="2"/>
      <c r="K639" s="2"/>
      <c r="L639" s="2"/>
      <c r="M639" s="2"/>
      <c r="N639" s="1"/>
      <c r="O639" s="2"/>
    </row>
    <row r="640" spans="6:15" x14ac:dyDescent="0.25">
      <c r="F640" s="2"/>
      <c r="H640" s="2"/>
      <c r="I640" s="4"/>
      <c r="J640" s="2"/>
      <c r="K640" s="2"/>
      <c r="L640" s="2"/>
      <c r="M640" s="2"/>
      <c r="N640" s="1"/>
      <c r="O640" s="2"/>
    </row>
    <row r="641" spans="6:15" x14ac:dyDescent="0.25">
      <c r="F641" s="2"/>
      <c r="H641" s="2"/>
      <c r="J641" s="2"/>
      <c r="K641" s="2"/>
      <c r="L641" s="2"/>
      <c r="M641" s="2"/>
      <c r="N641" s="1"/>
      <c r="O641" s="2"/>
    </row>
    <row r="642" spans="6:15" x14ac:dyDescent="0.25">
      <c r="F642" s="2"/>
      <c r="H642" s="2"/>
      <c r="J642" s="2"/>
      <c r="K642" s="2"/>
      <c r="L642" s="2"/>
      <c r="M642" s="2"/>
      <c r="N642" s="1"/>
      <c r="O642" s="2"/>
    </row>
    <row r="643" spans="6:15" x14ac:dyDescent="0.25">
      <c r="F643" s="2"/>
      <c r="H643" s="2"/>
      <c r="J643" s="2"/>
      <c r="K643" s="2"/>
      <c r="L643" s="2"/>
      <c r="M643" s="2"/>
      <c r="N643" s="1"/>
      <c r="O643" s="2"/>
    </row>
    <row r="644" spans="6:15" x14ac:dyDescent="0.25">
      <c r="F644" s="2"/>
      <c r="H644" s="2"/>
      <c r="J644" s="2"/>
      <c r="K644" s="2"/>
      <c r="L644" s="2"/>
      <c r="M644" s="2"/>
      <c r="N644" s="1"/>
      <c r="O644" s="2"/>
    </row>
    <row r="645" spans="6:15" x14ac:dyDescent="0.25">
      <c r="F645" s="2"/>
      <c r="H645" s="2"/>
      <c r="I645" s="4"/>
      <c r="J645" s="2"/>
      <c r="K645" s="2"/>
      <c r="L645" s="2"/>
      <c r="M645" s="2"/>
      <c r="N645" s="1"/>
      <c r="O645" s="2"/>
    </row>
    <row r="646" spans="6:15" x14ac:dyDescent="0.25">
      <c r="F646" s="2"/>
      <c r="H646" s="2"/>
      <c r="J646" s="2"/>
      <c r="K646" s="2"/>
      <c r="L646" s="2"/>
      <c r="M646" s="2"/>
      <c r="N646" s="1"/>
      <c r="O646" s="2"/>
    </row>
    <row r="647" spans="6:15" x14ac:dyDescent="0.25">
      <c r="F647" s="2"/>
      <c r="H647" s="2"/>
      <c r="J647" s="2"/>
      <c r="K647" s="2"/>
      <c r="L647" s="2"/>
      <c r="M647" s="2"/>
      <c r="N647" s="1"/>
      <c r="O647" s="2"/>
    </row>
    <row r="648" spans="6:15" x14ac:dyDescent="0.25">
      <c r="F648" s="2"/>
      <c r="H648" s="2"/>
      <c r="I648" s="4"/>
      <c r="J648" s="2"/>
      <c r="K648" s="2"/>
      <c r="L648" s="2"/>
      <c r="M648" s="2"/>
      <c r="N648" s="1"/>
      <c r="O648" s="2"/>
    </row>
    <row r="649" spans="6:15" x14ac:dyDescent="0.25">
      <c r="F649" s="2"/>
      <c r="H649" s="2"/>
      <c r="J649" s="2"/>
      <c r="K649" s="2"/>
      <c r="L649" s="2"/>
      <c r="M649" s="2"/>
      <c r="N649" s="1"/>
      <c r="O649" s="2"/>
    </row>
    <row r="650" spans="6:15" x14ac:dyDescent="0.25">
      <c r="F650" s="2"/>
      <c r="H650" s="2"/>
      <c r="J650" s="2"/>
      <c r="K650" s="2"/>
      <c r="L650" s="2"/>
      <c r="M650" s="2"/>
      <c r="N650" s="1"/>
      <c r="O650" s="2"/>
    </row>
    <row r="651" spans="6:15" x14ac:dyDescent="0.25">
      <c r="F651" s="2"/>
      <c r="H651" s="2"/>
      <c r="J651" s="2"/>
      <c r="K651" s="2"/>
      <c r="L651" s="2"/>
      <c r="M651" s="2"/>
      <c r="N651" s="1"/>
      <c r="O651" s="2"/>
    </row>
    <row r="652" spans="6:15" x14ac:dyDescent="0.25">
      <c r="F652" s="2"/>
      <c r="H652" s="2"/>
      <c r="J652" s="2"/>
      <c r="K652" s="2"/>
      <c r="L652" s="2"/>
      <c r="M652" s="2"/>
      <c r="N652" s="1"/>
      <c r="O652" s="2"/>
    </row>
    <row r="653" spans="6:15" x14ac:dyDescent="0.25">
      <c r="F653" s="2"/>
      <c r="H653" s="2"/>
      <c r="I653" s="4"/>
      <c r="J653" s="2"/>
      <c r="K653" s="2"/>
      <c r="L653" s="2"/>
      <c r="M653" s="2"/>
      <c r="N653" s="1"/>
      <c r="O653" s="2"/>
    </row>
    <row r="654" spans="6:15" x14ac:dyDescent="0.25">
      <c r="F654" s="2"/>
      <c r="H654" s="2"/>
      <c r="J654" s="2"/>
      <c r="K654" s="2"/>
      <c r="L654" s="2"/>
      <c r="M654" s="2"/>
      <c r="N654" s="1"/>
      <c r="O654" s="2"/>
    </row>
    <row r="655" spans="6:15" x14ac:dyDescent="0.25">
      <c r="F655" s="2"/>
      <c r="H655" s="2"/>
      <c r="J655" s="2"/>
      <c r="K655" s="2"/>
      <c r="L655" s="2"/>
      <c r="M655" s="2"/>
      <c r="N655" s="1"/>
      <c r="O655" s="2"/>
    </row>
    <row r="656" spans="6:15" x14ac:dyDescent="0.25">
      <c r="F656" s="2"/>
      <c r="H656" s="2"/>
      <c r="J656" s="2"/>
      <c r="K656" s="2"/>
      <c r="L656" s="2"/>
      <c r="M656" s="2"/>
      <c r="N656" s="1"/>
      <c r="O656" s="2"/>
    </row>
    <row r="657" spans="6:16" x14ac:dyDescent="0.25">
      <c r="F657" s="2"/>
      <c r="H657" s="2"/>
      <c r="J657" s="2"/>
      <c r="K657" s="2"/>
      <c r="L657" s="2"/>
      <c r="M657" s="2"/>
      <c r="N657" s="1"/>
      <c r="O657" s="2"/>
    </row>
    <row r="658" spans="6:16" x14ac:dyDescent="0.25">
      <c r="F658" s="2"/>
      <c r="H658" s="2"/>
      <c r="J658" s="2"/>
      <c r="K658" s="2"/>
      <c r="L658" s="2"/>
      <c r="M658" s="2"/>
      <c r="N658" s="1"/>
      <c r="O658" s="2"/>
    </row>
    <row r="659" spans="6:16" x14ac:dyDescent="0.25">
      <c r="F659" s="2"/>
      <c r="H659" s="2"/>
      <c r="J659" s="2"/>
      <c r="K659" s="2"/>
      <c r="L659" s="2"/>
      <c r="M659" s="2"/>
      <c r="N659" s="1"/>
      <c r="O659" s="2"/>
    </row>
    <row r="660" spans="6:16" x14ac:dyDescent="0.25">
      <c r="F660" s="2"/>
      <c r="H660" s="2"/>
      <c r="J660" s="2"/>
      <c r="K660" s="2"/>
      <c r="L660" s="2"/>
      <c r="M660" s="2"/>
      <c r="N660" s="1"/>
      <c r="O660" s="2"/>
    </row>
    <row r="661" spans="6:16" x14ac:dyDescent="0.25">
      <c r="F661" s="2"/>
      <c r="H661" s="2"/>
      <c r="J661" s="2"/>
      <c r="K661" s="2"/>
      <c r="L661" s="2"/>
      <c r="M661" s="2"/>
      <c r="N661" s="1"/>
      <c r="O661" s="2"/>
    </row>
    <row r="662" spans="6:16" x14ac:dyDescent="0.25">
      <c r="F662" s="2"/>
      <c r="H662" s="2"/>
      <c r="J662" s="2"/>
      <c r="K662" s="2"/>
      <c r="L662" s="2"/>
      <c r="M662" s="2"/>
      <c r="N662" s="1"/>
      <c r="O662" s="2"/>
      <c r="P662" s="2"/>
    </row>
    <row r="663" spans="6:16" x14ac:dyDescent="0.25">
      <c r="F663" s="2"/>
      <c r="H663" s="2"/>
      <c r="I663" s="4"/>
      <c r="J663" s="2"/>
      <c r="K663" s="2"/>
      <c r="L663" s="2"/>
      <c r="M663" s="2"/>
      <c r="N663" s="1"/>
      <c r="O663" s="2"/>
      <c r="P663" s="2"/>
    </row>
    <row r="664" spans="6:16" x14ac:dyDescent="0.25">
      <c r="F664" s="2"/>
      <c r="H664" s="2"/>
      <c r="J664" s="2"/>
      <c r="K664" s="2"/>
      <c r="L664" s="2"/>
      <c r="M664" s="2"/>
      <c r="N664" s="1"/>
      <c r="O664" s="2"/>
      <c r="P664" s="2"/>
    </row>
    <row r="665" spans="6:16" x14ac:dyDescent="0.25">
      <c r="F665" s="2"/>
      <c r="H665" s="2"/>
      <c r="I665" s="4"/>
      <c r="J665" s="2"/>
      <c r="K665" s="2"/>
      <c r="L665" s="2"/>
      <c r="M665" s="2"/>
      <c r="N665" s="1"/>
      <c r="O665" s="2"/>
    </row>
    <row r="666" spans="6:16" x14ac:dyDescent="0.25">
      <c r="F666" s="2"/>
      <c r="H666" s="2"/>
      <c r="J666" s="2"/>
      <c r="K666" s="2"/>
      <c r="L666" s="2"/>
      <c r="M666" s="2"/>
      <c r="N666" s="1"/>
      <c r="O666" s="2"/>
    </row>
    <row r="667" spans="6:16" x14ac:dyDescent="0.25">
      <c r="F667" s="2"/>
      <c r="H667" s="2"/>
      <c r="J667" s="2"/>
      <c r="K667" s="2"/>
      <c r="L667" s="2"/>
      <c r="M667" s="2"/>
      <c r="N667" s="1"/>
      <c r="O667" s="2"/>
    </row>
    <row r="668" spans="6:16" x14ac:dyDescent="0.25">
      <c r="F668" s="2"/>
      <c r="H668" s="2"/>
      <c r="J668" s="2"/>
      <c r="K668" s="2"/>
      <c r="L668" s="2"/>
      <c r="M668" s="2"/>
      <c r="N668" s="1"/>
      <c r="O668" s="2"/>
    </row>
    <row r="669" spans="6:16" x14ac:dyDescent="0.25">
      <c r="F669" s="2"/>
      <c r="H669" s="2"/>
      <c r="I669" s="4"/>
      <c r="J669" s="2"/>
      <c r="K669" s="2"/>
      <c r="L669" s="2"/>
      <c r="M669" s="2"/>
      <c r="N669" s="1"/>
      <c r="O669" s="2"/>
    </row>
    <row r="670" spans="6:16" x14ac:dyDescent="0.25">
      <c r="F670" s="2"/>
      <c r="H670" s="2"/>
      <c r="J670" s="2"/>
      <c r="K670" s="2"/>
      <c r="L670" s="2"/>
      <c r="M670" s="2"/>
      <c r="N670" s="1"/>
      <c r="O670" s="2"/>
    </row>
    <row r="671" spans="6:16" x14ac:dyDescent="0.25">
      <c r="F671" s="2"/>
      <c r="H671" s="2"/>
      <c r="J671" s="2"/>
      <c r="K671" s="2"/>
      <c r="L671" s="2"/>
      <c r="M671" s="2"/>
      <c r="N671" s="1"/>
      <c r="O671" s="2"/>
    </row>
    <row r="672" spans="6:16" x14ac:dyDescent="0.25">
      <c r="F672" s="2"/>
      <c r="H672" s="2"/>
      <c r="I672" s="4"/>
      <c r="J672" s="2"/>
      <c r="K672" s="2"/>
      <c r="L672" s="2"/>
      <c r="M672" s="2"/>
      <c r="N672" s="1"/>
      <c r="O672" s="2"/>
    </row>
    <row r="673" spans="6:15" x14ac:dyDescent="0.25">
      <c r="F673" s="2"/>
      <c r="H673" s="2"/>
      <c r="J673" s="2"/>
      <c r="K673" s="2"/>
      <c r="L673" s="2"/>
      <c r="M673" s="2"/>
      <c r="N673" s="1"/>
      <c r="O673" s="2"/>
    </row>
    <row r="674" spans="6:15" x14ac:dyDescent="0.25">
      <c r="F674" s="2"/>
      <c r="H674" s="2"/>
      <c r="J674" s="2"/>
      <c r="K674" s="2"/>
      <c r="L674" s="2"/>
      <c r="M674" s="2"/>
      <c r="N674" s="1"/>
      <c r="O674" s="2"/>
    </row>
    <row r="675" spans="6:15" x14ac:dyDescent="0.25">
      <c r="F675" s="2"/>
      <c r="H675" s="2"/>
      <c r="I675" s="4"/>
      <c r="J675" s="2"/>
      <c r="K675" s="2"/>
      <c r="L675" s="2"/>
      <c r="M675" s="2"/>
      <c r="N675" s="1"/>
      <c r="O675" s="2"/>
    </row>
    <row r="676" spans="6:15" x14ac:dyDescent="0.25">
      <c r="F676" s="2"/>
      <c r="H676" s="2"/>
      <c r="I676" s="4"/>
      <c r="J676" s="2"/>
      <c r="K676" s="2"/>
      <c r="L676" s="2"/>
      <c r="M676" s="2"/>
      <c r="N676" s="1"/>
      <c r="O676" s="2"/>
    </row>
    <row r="677" spans="6:15" x14ac:dyDescent="0.25">
      <c r="F677" s="2"/>
      <c r="H677" s="2"/>
      <c r="J677" s="2"/>
      <c r="K677" s="2"/>
      <c r="L677" s="2"/>
      <c r="M677" s="2"/>
      <c r="N677" s="1"/>
      <c r="O677" s="2"/>
    </row>
    <row r="678" spans="6:15" x14ac:dyDescent="0.25">
      <c r="F678" s="2"/>
      <c r="H678" s="2"/>
      <c r="J678" s="2"/>
      <c r="K678" s="2"/>
      <c r="L678" s="2"/>
      <c r="M678" s="2"/>
      <c r="N678" s="1"/>
      <c r="O678" s="2"/>
    </row>
    <row r="679" spans="6:15" x14ac:dyDescent="0.25">
      <c r="F679" s="2"/>
      <c r="H679" s="2"/>
      <c r="I679" s="4"/>
      <c r="J679" s="2"/>
      <c r="K679" s="2"/>
      <c r="L679" s="2"/>
      <c r="M679" s="2"/>
      <c r="N679" s="1"/>
      <c r="O679" s="2"/>
    </row>
    <row r="680" spans="6:15" x14ac:dyDescent="0.25">
      <c r="F680" s="2"/>
      <c r="H680" s="2"/>
      <c r="I680" s="4"/>
      <c r="J680" s="2"/>
      <c r="K680" s="2"/>
      <c r="L680" s="2"/>
      <c r="M680" s="2"/>
      <c r="N680" s="1"/>
      <c r="O680" s="2"/>
    </row>
    <row r="681" spans="6:15" x14ac:dyDescent="0.25">
      <c r="F681" s="2"/>
      <c r="H681" s="2"/>
      <c r="I681" s="4"/>
      <c r="J681" s="2"/>
      <c r="K681" s="2"/>
      <c r="L681" s="2"/>
      <c r="M681" s="2"/>
      <c r="N681" s="1"/>
      <c r="O681" s="2"/>
    </row>
    <row r="682" spans="6:15" x14ac:dyDescent="0.25">
      <c r="F682" s="2"/>
      <c r="H682" s="2"/>
      <c r="J682" s="2"/>
      <c r="K682" s="2"/>
      <c r="L682" s="2"/>
      <c r="M682" s="2"/>
      <c r="N682" s="1"/>
      <c r="O682" s="2"/>
    </row>
    <row r="683" spans="6:15" x14ac:dyDescent="0.25">
      <c r="F683" s="2"/>
      <c r="H683" s="2"/>
      <c r="J683" s="2"/>
      <c r="K683" s="2"/>
      <c r="L683" s="2"/>
      <c r="M683" s="2"/>
      <c r="N683" s="1"/>
      <c r="O683" s="2"/>
    </row>
    <row r="684" spans="6:15" x14ac:dyDescent="0.25">
      <c r="F684" s="2"/>
      <c r="H684" s="2"/>
      <c r="I684" s="4"/>
      <c r="J684" s="2"/>
      <c r="K684" s="2"/>
      <c r="L684" s="2"/>
      <c r="M684" s="2"/>
      <c r="N684" s="1"/>
      <c r="O684" s="2"/>
    </row>
    <row r="685" spans="6:15" x14ac:dyDescent="0.25">
      <c r="F685" s="2"/>
      <c r="H685" s="2"/>
      <c r="J685" s="2"/>
      <c r="K685" s="2"/>
      <c r="L685" s="2"/>
      <c r="M685" s="2"/>
      <c r="N685" s="1"/>
      <c r="O685" s="2"/>
    </row>
    <row r="686" spans="6:15" x14ac:dyDescent="0.25">
      <c r="F686" s="2"/>
      <c r="H686" s="2"/>
      <c r="J686" s="2"/>
      <c r="K686" s="2"/>
      <c r="L686" s="2"/>
      <c r="M686" s="2"/>
      <c r="N686" s="1"/>
      <c r="O686" s="2"/>
    </row>
    <row r="687" spans="6:15" x14ac:dyDescent="0.25">
      <c r="F687" s="2"/>
      <c r="H687" s="2"/>
      <c r="I687" s="4"/>
      <c r="J687" s="2"/>
      <c r="K687" s="2"/>
      <c r="L687" s="2"/>
      <c r="M687" s="2"/>
      <c r="N687" s="1"/>
      <c r="O687" s="2"/>
    </row>
    <row r="688" spans="6:15" x14ac:dyDescent="0.25">
      <c r="F688" s="2"/>
      <c r="H688" s="2"/>
      <c r="J688" s="2"/>
      <c r="K688" s="2"/>
      <c r="L688" s="2"/>
      <c r="M688" s="2"/>
      <c r="N688" s="1"/>
      <c r="O688" s="2"/>
    </row>
    <row r="689" spans="6:15" x14ac:dyDescent="0.25">
      <c r="F689" s="2"/>
      <c r="H689" s="2"/>
      <c r="J689" s="2"/>
      <c r="K689" s="2"/>
      <c r="L689" s="2"/>
      <c r="M689" s="2"/>
      <c r="N689" s="1"/>
      <c r="O689" s="2"/>
    </row>
    <row r="690" spans="6:15" x14ac:dyDescent="0.25">
      <c r="F690" s="2"/>
      <c r="H690" s="2"/>
      <c r="I690" s="4"/>
      <c r="J690" s="2"/>
      <c r="K690" s="2"/>
      <c r="L690" s="2"/>
      <c r="M690" s="2"/>
      <c r="N690" s="1"/>
      <c r="O690" s="2"/>
    </row>
    <row r="691" spans="6:15" x14ac:dyDescent="0.25">
      <c r="F691" s="2"/>
      <c r="H691" s="2"/>
      <c r="I691" s="4"/>
      <c r="J691" s="2"/>
      <c r="K691" s="2"/>
      <c r="L691" s="2"/>
      <c r="M691" s="2"/>
      <c r="N691" s="1"/>
      <c r="O691" s="2"/>
    </row>
    <row r="692" spans="6:15" x14ac:dyDescent="0.25">
      <c r="F692" s="2"/>
      <c r="H692" s="2"/>
      <c r="I692" s="4"/>
      <c r="J692" s="2"/>
      <c r="K692" s="2"/>
      <c r="L692" s="2"/>
      <c r="M692" s="2"/>
      <c r="N692" s="1"/>
      <c r="O692" s="2"/>
    </row>
    <row r="693" spans="6:15" x14ac:dyDescent="0.25">
      <c r="F693" s="2"/>
      <c r="H693" s="2"/>
      <c r="J693" s="2"/>
      <c r="K693" s="2"/>
      <c r="L693" s="2"/>
      <c r="M693" s="2"/>
      <c r="N693" s="1"/>
      <c r="O693" s="2"/>
    </row>
    <row r="694" spans="6:15" x14ac:dyDescent="0.25">
      <c r="F694" s="2"/>
      <c r="H694" s="2"/>
      <c r="J694" s="2"/>
      <c r="K694" s="2"/>
      <c r="L694" s="2"/>
      <c r="M694" s="2"/>
      <c r="N694" s="1"/>
      <c r="O694" s="2"/>
    </row>
    <row r="695" spans="6:15" x14ac:dyDescent="0.25">
      <c r="F695" s="2"/>
      <c r="H695" s="2"/>
      <c r="I695" s="4"/>
      <c r="J695" s="2"/>
      <c r="K695" s="2"/>
      <c r="L695" s="2"/>
      <c r="M695" s="2"/>
      <c r="N695" s="1"/>
      <c r="O695" s="2"/>
    </row>
    <row r="696" spans="6:15" x14ac:dyDescent="0.25">
      <c r="F696" s="2"/>
      <c r="H696" s="2"/>
      <c r="J696" s="2"/>
      <c r="K696" s="2"/>
      <c r="L696" s="2"/>
      <c r="M696" s="2"/>
      <c r="N696" s="1"/>
      <c r="O696" s="2"/>
    </row>
    <row r="697" spans="6:15" x14ac:dyDescent="0.25">
      <c r="F697" s="2"/>
      <c r="H697" s="2"/>
      <c r="J697" s="2"/>
      <c r="K697" s="2"/>
      <c r="L697" s="2"/>
      <c r="M697" s="2"/>
      <c r="N697" s="1"/>
      <c r="O697" s="2"/>
    </row>
    <row r="698" spans="6:15" x14ac:dyDescent="0.25">
      <c r="F698" s="2"/>
      <c r="H698" s="2"/>
      <c r="J698" s="2"/>
      <c r="K698" s="2"/>
      <c r="L698" s="2"/>
      <c r="M698" s="2"/>
      <c r="N698" s="1"/>
      <c r="O698" s="2"/>
    </row>
    <row r="699" spans="6:15" x14ac:dyDescent="0.25">
      <c r="F699" s="2"/>
      <c r="H699" s="2"/>
      <c r="J699" s="2"/>
      <c r="K699" s="2"/>
      <c r="L699" s="2"/>
      <c r="M699" s="2"/>
      <c r="N699" s="1"/>
      <c r="O699" s="2"/>
    </row>
    <row r="700" spans="6:15" x14ac:dyDescent="0.25">
      <c r="F700" s="2"/>
      <c r="H700" s="2"/>
      <c r="I700" s="4"/>
      <c r="J700" s="2"/>
      <c r="K700" s="2"/>
      <c r="L700" s="2"/>
      <c r="M700" s="2"/>
      <c r="N700" s="1"/>
      <c r="O700" s="2"/>
    </row>
    <row r="701" spans="6:15" x14ac:dyDescent="0.25">
      <c r="F701" s="2"/>
      <c r="H701" s="2"/>
      <c r="J701" s="2"/>
      <c r="K701" s="2"/>
      <c r="L701" s="2"/>
      <c r="M701" s="2"/>
      <c r="N701" s="1"/>
      <c r="O701" s="2"/>
    </row>
    <row r="702" spans="6:15" x14ac:dyDescent="0.25">
      <c r="F702" s="2"/>
      <c r="H702" s="2"/>
      <c r="J702" s="2"/>
      <c r="K702" s="2"/>
      <c r="L702" s="2"/>
      <c r="M702" s="2"/>
      <c r="N702" s="1"/>
      <c r="O702" s="2"/>
    </row>
    <row r="703" spans="6:15" x14ac:dyDescent="0.25">
      <c r="F703" s="2"/>
      <c r="H703" s="2"/>
      <c r="I703" s="4"/>
      <c r="J703" s="2"/>
      <c r="K703" s="2"/>
      <c r="L703" s="2"/>
      <c r="M703" s="2"/>
      <c r="N703" s="1"/>
      <c r="O703" s="2"/>
    </row>
    <row r="704" spans="6:15" x14ac:dyDescent="0.25">
      <c r="F704" s="2"/>
      <c r="H704" s="2"/>
      <c r="J704" s="2"/>
      <c r="K704" s="2"/>
      <c r="L704" s="2"/>
      <c r="M704" s="2"/>
      <c r="N704" s="1"/>
      <c r="O704" s="2"/>
    </row>
    <row r="705" spans="6:15" x14ac:dyDescent="0.25">
      <c r="F705" s="2"/>
      <c r="H705" s="2"/>
      <c r="J705" s="2"/>
      <c r="K705" s="2"/>
      <c r="L705" s="2"/>
      <c r="M705" s="2"/>
      <c r="N705" s="1"/>
      <c r="O705" s="2"/>
    </row>
    <row r="706" spans="6:15" x14ac:dyDescent="0.25">
      <c r="F706" s="2"/>
      <c r="H706" s="2"/>
      <c r="J706" s="2"/>
      <c r="K706" s="2"/>
      <c r="L706" s="2"/>
      <c r="M706" s="2"/>
      <c r="N706" s="1"/>
      <c r="O706" s="2"/>
    </row>
    <row r="707" spans="6:15" x14ac:dyDescent="0.25">
      <c r="F707" s="2"/>
      <c r="H707" s="2"/>
      <c r="J707" s="2"/>
      <c r="K707" s="2"/>
      <c r="L707" s="2"/>
      <c r="M707" s="2"/>
      <c r="N707" s="1"/>
      <c r="O707" s="2"/>
    </row>
    <row r="708" spans="6:15" x14ac:dyDescent="0.25">
      <c r="F708" s="2"/>
      <c r="H708" s="2"/>
      <c r="I708" s="4"/>
      <c r="J708" s="2"/>
      <c r="K708" s="2"/>
      <c r="L708" s="2"/>
      <c r="M708" s="2"/>
      <c r="N708" s="1"/>
      <c r="O708" s="2"/>
    </row>
    <row r="709" spans="6:15" x14ac:dyDescent="0.25">
      <c r="F709" s="2"/>
      <c r="H709" s="2"/>
      <c r="J709" s="2"/>
      <c r="K709" s="2"/>
      <c r="L709" s="2"/>
      <c r="M709" s="2"/>
      <c r="N709" s="1"/>
      <c r="O709" s="2"/>
    </row>
    <row r="710" spans="6:15" x14ac:dyDescent="0.25">
      <c r="F710" s="2"/>
      <c r="H710" s="2"/>
      <c r="I710" s="4"/>
      <c r="J710" s="2"/>
      <c r="K710" s="2"/>
      <c r="L710" s="2"/>
      <c r="M710" s="2"/>
      <c r="N710" s="1"/>
      <c r="O710" s="2"/>
    </row>
    <row r="711" spans="6:15" x14ac:dyDescent="0.25">
      <c r="F711" s="2"/>
      <c r="H711" s="2"/>
      <c r="J711" s="2"/>
      <c r="K711" s="2"/>
      <c r="L711" s="2"/>
      <c r="M711" s="2"/>
      <c r="N711" s="1"/>
      <c r="O711" s="2"/>
    </row>
    <row r="712" spans="6:15" x14ac:dyDescent="0.25">
      <c r="F712" s="2"/>
      <c r="H712" s="2"/>
      <c r="J712" s="2"/>
      <c r="K712" s="2"/>
      <c r="L712" s="2"/>
      <c r="M712" s="2"/>
      <c r="N712" s="1"/>
      <c r="O712" s="2"/>
    </row>
    <row r="713" spans="6:15" x14ac:dyDescent="0.25">
      <c r="F713" s="2"/>
      <c r="H713" s="2"/>
      <c r="I713" s="4"/>
      <c r="J713" s="2"/>
      <c r="K713" s="2"/>
      <c r="L713" s="2"/>
      <c r="M713" s="2"/>
      <c r="N713" s="1"/>
      <c r="O713" s="2"/>
    </row>
    <row r="714" spans="6:15" x14ac:dyDescent="0.25">
      <c r="F714" s="2"/>
      <c r="H714" s="2"/>
      <c r="J714" s="2"/>
      <c r="K714" s="2"/>
      <c r="L714" s="2"/>
      <c r="M714" s="2"/>
      <c r="N714" s="1"/>
      <c r="O714" s="2"/>
    </row>
    <row r="715" spans="6:15" x14ac:dyDescent="0.25">
      <c r="F715" s="2"/>
      <c r="H715" s="2"/>
      <c r="J715" s="2"/>
      <c r="K715" s="2"/>
      <c r="L715" s="2"/>
      <c r="M715" s="2"/>
      <c r="N715" s="1"/>
      <c r="O715" s="2"/>
    </row>
    <row r="716" spans="6:15" x14ac:dyDescent="0.25">
      <c r="F716" s="2"/>
      <c r="H716" s="2"/>
      <c r="J716" s="2"/>
      <c r="K716" s="2"/>
      <c r="L716" s="2"/>
      <c r="M716" s="2"/>
      <c r="N716" s="1"/>
      <c r="O716" s="2"/>
    </row>
    <row r="717" spans="6:15" x14ac:dyDescent="0.25">
      <c r="F717" s="2"/>
      <c r="H717" s="2"/>
      <c r="J717" s="2"/>
      <c r="K717" s="2"/>
      <c r="L717" s="2"/>
      <c r="M717" s="2"/>
      <c r="N717" s="1"/>
      <c r="O717" s="2"/>
    </row>
    <row r="718" spans="6:15" x14ac:dyDescent="0.25">
      <c r="F718" s="2"/>
      <c r="H718" s="2"/>
      <c r="J718" s="2"/>
      <c r="K718" s="2"/>
      <c r="L718" s="2"/>
      <c r="M718" s="2"/>
      <c r="N718" s="1"/>
      <c r="O718" s="2"/>
    </row>
    <row r="719" spans="6:15" x14ac:dyDescent="0.25">
      <c r="F719" s="2"/>
      <c r="H719" s="2"/>
      <c r="J719" s="2"/>
      <c r="K719" s="2"/>
      <c r="L719" s="2"/>
      <c r="M719" s="2"/>
      <c r="N719" s="1"/>
      <c r="O719" s="2"/>
    </row>
    <row r="720" spans="6:15" x14ac:dyDescent="0.25">
      <c r="F720" s="2"/>
      <c r="H720" s="2"/>
      <c r="I720" s="4"/>
      <c r="J720" s="2"/>
      <c r="K720" s="2"/>
      <c r="L720" s="2"/>
      <c r="M720" s="2"/>
      <c r="N720" s="1"/>
      <c r="O720" s="2"/>
    </row>
    <row r="721" spans="6:15" x14ac:dyDescent="0.25">
      <c r="F721" s="2"/>
      <c r="H721" s="2"/>
      <c r="J721" s="2"/>
      <c r="K721" s="2"/>
      <c r="L721" s="2"/>
      <c r="M721" s="2"/>
      <c r="N721" s="1"/>
      <c r="O721" s="2"/>
    </row>
    <row r="722" spans="6:15" x14ac:dyDescent="0.25">
      <c r="F722" s="2"/>
      <c r="H722" s="2"/>
      <c r="J722" s="2"/>
      <c r="K722" s="2"/>
      <c r="L722" s="2"/>
      <c r="M722" s="2"/>
      <c r="N722" s="1"/>
      <c r="O722" s="2"/>
    </row>
    <row r="723" spans="6:15" x14ac:dyDescent="0.25">
      <c r="F723" s="2"/>
      <c r="H723" s="2"/>
      <c r="I723" s="4"/>
      <c r="J723" s="2"/>
      <c r="K723" s="2"/>
      <c r="L723" s="2"/>
      <c r="M723" s="2"/>
      <c r="N723" s="1"/>
      <c r="O723" s="2"/>
    </row>
    <row r="724" spans="6:15" x14ac:dyDescent="0.25">
      <c r="F724" s="2"/>
      <c r="H724" s="2"/>
      <c r="J724" s="2"/>
      <c r="K724" s="2"/>
      <c r="L724" s="2"/>
      <c r="M724" s="2"/>
      <c r="N724" s="1"/>
      <c r="O724" s="2"/>
    </row>
    <row r="725" spans="6:15" x14ac:dyDescent="0.25">
      <c r="F725" s="2"/>
      <c r="H725" s="2"/>
      <c r="J725" s="2"/>
      <c r="K725" s="2"/>
      <c r="L725" s="2"/>
      <c r="M725" s="2"/>
      <c r="N725" s="1"/>
      <c r="O725" s="2"/>
    </row>
    <row r="726" spans="6:15" x14ac:dyDescent="0.25">
      <c r="F726" s="2"/>
      <c r="H726" s="2"/>
      <c r="J726" s="2"/>
      <c r="K726" s="2"/>
      <c r="L726" s="2"/>
      <c r="M726" s="2"/>
      <c r="N726" s="1"/>
      <c r="O726" s="2"/>
    </row>
    <row r="727" spans="6:15" x14ac:dyDescent="0.25">
      <c r="F727" s="2"/>
      <c r="H727" s="2"/>
      <c r="J727" s="2"/>
      <c r="K727" s="2"/>
      <c r="L727" s="2"/>
      <c r="M727" s="2"/>
      <c r="N727" s="1"/>
      <c r="O727" s="2"/>
    </row>
    <row r="728" spans="6:15" x14ac:dyDescent="0.25">
      <c r="F728" s="2"/>
      <c r="H728" s="2"/>
      <c r="J728" s="2"/>
      <c r="K728" s="2"/>
      <c r="L728" s="2"/>
      <c r="M728" s="2"/>
      <c r="N728" s="1"/>
      <c r="O728" s="2"/>
    </row>
    <row r="729" spans="6:15" x14ac:dyDescent="0.25">
      <c r="F729" s="2"/>
      <c r="H729" s="2"/>
      <c r="J729" s="2"/>
      <c r="K729" s="2"/>
      <c r="L729" s="2"/>
      <c r="M729" s="2"/>
      <c r="N729" s="1"/>
      <c r="O729" s="2"/>
    </row>
    <row r="730" spans="6:15" x14ac:dyDescent="0.25">
      <c r="F730" s="2"/>
      <c r="H730" s="2"/>
      <c r="I730" s="4"/>
      <c r="J730" s="2"/>
      <c r="K730" s="2"/>
      <c r="L730" s="2"/>
      <c r="M730" s="2"/>
      <c r="N730" s="1"/>
      <c r="O730" s="2"/>
    </row>
    <row r="731" spans="6:15" x14ac:dyDescent="0.25">
      <c r="F731" s="2"/>
      <c r="H731" s="2"/>
      <c r="J731" s="2"/>
      <c r="K731" s="2"/>
      <c r="L731" s="2"/>
      <c r="M731" s="2"/>
      <c r="N731" s="1"/>
      <c r="O731" s="2"/>
    </row>
    <row r="732" spans="6:15" x14ac:dyDescent="0.25">
      <c r="F732" s="2"/>
      <c r="H732" s="2"/>
      <c r="J732" s="2"/>
      <c r="K732" s="2"/>
      <c r="L732" s="2"/>
      <c r="M732" s="2"/>
      <c r="N732" s="1"/>
      <c r="O732" s="2"/>
    </row>
    <row r="733" spans="6:15" x14ac:dyDescent="0.25">
      <c r="F733" s="2"/>
      <c r="H733" s="2"/>
      <c r="I733" s="4"/>
      <c r="J733" s="2"/>
      <c r="K733" s="2"/>
      <c r="L733" s="2"/>
      <c r="M733" s="2"/>
      <c r="N733" s="1"/>
      <c r="O733" s="2"/>
    </row>
    <row r="734" spans="6:15" x14ac:dyDescent="0.25">
      <c r="F734" s="2"/>
      <c r="H734" s="2"/>
      <c r="J734" s="2"/>
      <c r="K734" s="2"/>
      <c r="L734" s="2"/>
      <c r="M734" s="2"/>
      <c r="N734" s="1"/>
      <c r="O734" s="2"/>
    </row>
    <row r="735" spans="6:15" x14ac:dyDescent="0.25">
      <c r="F735" s="2"/>
      <c r="H735" s="2"/>
      <c r="J735" s="2"/>
      <c r="K735" s="2"/>
      <c r="L735" s="2"/>
      <c r="M735" s="2"/>
      <c r="N735" s="1"/>
      <c r="O735" s="2"/>
    </row>
    <row r="736" spans="6:15" x14ac:dyDescent="0.25">
      <c r="F736" s="2"/>
      <c r="H736" s="2"/>
      <c r="J736" s="2"/>
      <c r="K736" s="2"/>
      <c r="L736" s="2"/>
      <c r="M736" s="2"/>
      <c r="N736" s="1"/>
      <c r="O736" s="2"/>
    </row>
    <row r="737" spans="6:15" x14ac:dyDescent="0.25">
      <c r="F737" s="2"/>
      <c r="H737" s="2"/>
      <c r="J737" s="2"/>
      <c r="K737" s="2"/>
      <c r="L737" s="2"/>
      <c r="M737" s="2"/>
      <c r="N737" s="1"/>
      <c r="O737" s="2"/>
    </row>
    <row r="738" spans="6:15" x14ac:dyDescent="0.25">
      <c r="F738" s="2"/>
      <c r="H738" s="2"/>
      <c r="I738" s="4"/>
      <c r="J738" s="2"/>
      <c r="K738" s="2"/>
      <c r="L738" s="2"/>
      <c r="M738" s="2"/>
      <c r="N738" s="1"/>
      <c r="O738" s="2"/>
    </row>
    <row r="739" spans="6:15" x14ac:dyDescent="0.25">
      <c r="F739" s="2"/>
      <c r="H739" s="2"/>
      <c r="J739" s="2"/>
      <c r="K739" s="2"/>
      <c r="L739" s="2"/>
      <c r="M739" s="2"/>
      <c r="N739" s="1"/>
      <c r="O739" s="2"/>
    </row>
    <row r="740" spans="6:15" x14ac:dyDescent="0.25">
      <c r="F740" s="2"/>
      <c r="H740" s="2"/>
      <c r="J740" s="2"/>
      <c r="K740" s="2"/>
      <c r="L740" s="2"/>
      <c r="M740" s="2"/>
      <c r="N740" s="1"/>
      <c r="O740" s="2"/>
    </row>
    <row r="741" spans="6:15" x14ac:dyDescent="0.25">
      <c r="F741" s="2"/>
      <c r="H741" s="2"/>
      <c r="I741" s="4"/>
      <c r="J741" s="2"/>
      <c r="K741" s="2"/>
      <c r="L741" s="2"/>
      <c r="M741" s="2"/>
      <c r="N741" s="1"/>
      <c r="O741" s="2"/>
    </row>
    <row r="742" spans="6:15" x14ac:dyDescent="0.25">
      <c r="F742" s="2"/>
      <c r="H742" s="2"/>
      <c r="J742" s="2"/>
      <c r="K742" s="2"/>
      <c r="L742" s="2"/>
      <c r="M742" s="2"/>
      <c r="N742" s="1"/>
      <c r="O742" s="2"/>
    </row>
    <row r="743" spans="6:15" x14ac:dyDescent="0.25">
      <c r="F743" s="2"/>
      <c r="H743" s="2"/>
      <c r="J743" s="2"/>
      <c r="K743" s="2"/>
      <c r="L743" s="2"/>
      <c r="M743" s="2"/>
      <c r="N743" s="1"/>
      <c r="O743" s="2"/>
    </row>
    <row r="744" spans="6:15" x14ac:dyDescent="0.25">
      <c r="F744" s="2"/>
      <c r="H744" s="2"/>
      <c r="J744" s="2"/>
      <c r="K744" s="2"/>
      <c r="L744" s="2"/>
      <c r="M744" s="2"/>
      <c r="N744" s="1"/>
      <c r="O744" s="2"/>
    </row>
    <row r="745" spans="6:15" x14ac:dyDescent="0.25">
      <c r="F745" s="2"/>
      <c r="H745" s="2"/>
      <c r="J745" s="2"/>
      <c r="K745" s="2"/>
      <c r="L745" s="2"/>
      <c r="M745" s="2"/>
      <c r="N745" s="1"/>
      <c r="O745" s="2"/>
    </row>
    <row r="746" spans="6:15" x14ac:dyDescent="0.25">
      <c r="F746" s="2"/>
      <c r="H746" s="2"/>
      <c r="I746" s="4"/>
      <c r="J746" s="2"/>
      <c r="K746" s="2"/>
      <c r="L746" s="2"/>
      <c r="M746" s="2"/>
      <c r="N746" s="1"/>
      <c r="O746" s="2"/>
    </row>
    <row r="747" spans="6:15" x14ac:dyDescent="0.25">
      <c r="F747" s="2"/>
      <c r="H747" s="2"/>
      <c r="J747" s="2"/>
      <c r="K747" s="2"/>
      <c r="L747" s="2"/>
      <c r="M747" s="2"/>
      <c r="N747" s="1"/>
      <c r="O747" s="2"/>
    </row>
    <row r="748" spans="6:15" x14ac:dyDescent="0.25">
      <c r="F748" s="2"/>
      <c r="H748" s="2"/>
      <c r="J748" s="2"/>
      <c r="K748" s="2"/>
      <c r="L748" s="2"/>
      <c r="M748" s="2"/>
      <c r="N748" s="1"/>
      <c r="O748" s="2"/>
    </row>
    <row r="749" spans="6:15" x14ac:dyDescent="0.25">
      <c r="F749" s="2"/>
      <c r="H749" s="2"/>
      <c r="J749" s="2"/>
      <c r="K749" s="2"/>
      <c r="L749" s="2"/>
      <c r="M749" s="2"/>
      <c r="N749" s="1"/>
      <c r="O749" s="2"/>
    </row>
    <row r="750" spans="6:15" x14ac:dyDescent="0.25">
      <c r="F750" s="2"/>
      <c r="H750" s="2"/>
      <c r="J750" s="2"/>
      <c r="K750" s="2"/>
      <c r="L750" s="2"/>
      <c r="M750" s="2"/>
      <c r="N750" s="1"/>
      <c r="O750" s="2"/>
    </row>
    <row r="751" spans="6:15" x14ac:dyDescent="0.25">
      <c r="F751" s="2"/>
      <c r="H751" s="2"/>
      <c r="J751" s="2"/>
      <c r="K751" s="2"/>
      <c r="L751" s="2"/>
      <c r="M751" s="2"/>
      <c r="N751" s="1"/>
      <c r="O751" s="2"/>
    </row>
    <row r="752" spans="6:15" x14ac:dyDescent="0.25">
      <c r="F752" s="2"/>
      <c r="H752" s="2"/>
      <c r="J752" s="2"/>
      <c r="K752" s="2"/>
      <c r="L752" s="2"/>
      <c r="M752" s="2"/>
      <c r="N752" s="1"/>
      <c r="O752" s="2"/>
    </row>
    <row r="753" spans="6:16" x14ac:dyDescent="0.25">
      <c r="F753" s="2"/>
      <c r="H753" s="2"/>
      <c r="J753" s="2"/>
      <c r="K753" s="2"/>
      <c r="L753" s="2"/>
      <c r="M753" s="2"/>
      <c r="N753" s="1"/>
      <c r="O753" s="2"/>
    </row>
    <row r="754" spans="6:16" x14ac:dyDescent="0.25">
      <c r="F754" s="2"/>
      <c r="H754" s="2"/>
      <c r="J754" s="2"/>
      <c r="K754" s="2"/>
      <c r="L754" s="2"/>
      <c r="M754" s="2"/>
      <c r="N754" s="1"/>
      <c r="O754" s="2"/>
    </row>
    <row r="755" spans="6:16" x14ac:dyDescent="0.25">
      <c r="F755" s="2"/>
      <c r="H755" s="2"/>
      <c r="J755" s="2"/>
      <c r="K755" s="2"/>
      <c r="L755" s="2"/>
      <c r="M755" s="2"/>
      <c r="N755" s="1"/>
      <c r="O755" s="2"/>
      <c r="P755" s="2"/>
    </row>
    <row r="756" spans="6:16" x14ac:dyDescent="0.25">
      <c r="F756" s="2"/>
      <c r="H756" s="2"/>
      <c r="I756" s="4"/>
      <c r="J756" s="2"/>
      <c r="K756" s="2"/>
      <c r="L756" s="2"/>
      <c r="M756" s="2"/>
      <c r="N756" s="1"/>
      <c r="O756" s="2"/>
      <c r="P756" s="2"/>
    </row>
    <row r="757" spans="6:16" x14ac:dyDescent="0.25">
      <c r="F757" s="2"/>
      <c r="H757" s="2"/>
      <c r="J757" s="2"/>
      <c r="K757" s="2"/>
      <c r="L757" s="2"/>
      <c r="M757" s="2"/>
      <c r="N757" s="1"/>
      <c r="O757" s="2"/>
      <c r="P757" s="2"/>
    </row>
    <row r="758" spans="6:16" x14ac:dyDescent="0.25">
      <c r="F758" s="2"/>
      <c r="H758" s="2"/>
      <c r="I758" s="4"/>
      <c r="J758" s="2"/>
      <c r="K758" s="2"/>
      <c r="L758" s="2"/>
      <c r="M758" s="2"/>
      <c r="N758" s="1"/>
      <c r="O758" s="2"/>
    </row>
    <row r="759" spans="6:16" x14ac:dyDescent="0.25">
      <c r="F759" s="2"/>
      <c r="H759" s="2"/>
      <c r="J759" s="2"/>
      <c r="K759" s="2"/>
      <c r="L759" s="2"/>
      <c r="M759" s="2"/>
      <c r="N759" s="1"/>
      <c r="O759" s="2"/>
    </row>
    <row r="760" spans="6:16" x14ac:dyDescent="0.25">
      <c r="F760" s="2"/>
      <c r="H760" s="2"/>
      <c r="J760" s="2"/>
      <c r="K760" s="2"/>
      <c r="L760" s="2"/>
      <c r="M760" s="2"/>
      <c r="N760" s="1"/>
      <c r="O760" s="2"/>
    </row>
    <row r="761" spans="6:16" x14ac:dyDescent="0.25">
      <c r="F761" s="2"/>
      <c r="H761" s="2"/>
      <c r="J761" s="2"/>
      <c r="K761" s="2"/>
      <c r="L761" s="2"/>
      <c r="M761" s="2"/>
      <c r="N761" s="1"/>
      <c r="O761" s="2"/>
    </row>
    <row r="762" spans="6:16" x14ac:dyDescent="0.25">
      <c r="F762" s="2"/>
      <c r="H762" s="2"/>
      <c r="I762" s="4"/>
      <c r="J762" s="2"/>
      <c r="K762" s="2"/>
      <c r="L762" s="2"/>
      <c r="M762" s="2"/>
      <c r="N762" s="1"/>
      <c r="O762" s="2"/>
    </row>
    <row r="763" spans="6:16" x14ac:dyDescent="0.25">
      <c r="F763" s="2"/>
      <c r="H763" s="2"/>
      <c r="J763" s="2"/>
      <c r="K763" s="2"/>
      <c r="L763" s="2"/>
      <c r="M763" s="2"/>
      <c r="N763" s="1"/>
      <c r="O763" s="2"/>
    </row>
    <row r="764" spans="6:16" x14ac:dyDescent="0.25">
      <c r="F764" s="2"/>
      <c r="H764" s="2"/>
      <c r="J764" s="2"/>
      <c r="K764" s="2"/>
      <c r="L764" s="2"/>
      <c r="M764" s="2"/>
      <c r="N764" s="1"/>
      <c r="O764" s="2"/>
    </row>
    <row r="765" spans="6:16" x14ac:dyDescent="0.25">
      <c r="F765" s="2"/>
      <c r="H765" s="2"/>
      <c r="I765" s="4"/>
      <c r="J765" s="2"/>
      <c r="K765" s="2"/>
      <c r="L765" s="2"/>
      <c r="M765" s="2"/>
      <c r="N765" s="1"/>
      <c r="O765" s="2"/>
    </row>
    <row r="766" spans="6:16" x14ac:dyDescent="0.25">
      <c r="F766" s="2"/>
      <c r="H766" s="2"/>
      <c r="J766" s="2"/>
      <c r="K766" s="2"/>
      <c r="L766" s="2"/>
      <c r="M766" s="2"/>
      <c r="N766" s="1"/>
      <c r="O766" s="2"/>
    </row>
    <row r="767" spans="6:16" x14ac:dyDescent="0.25">
      <c r="F767" s="2"/>
      <c r="H767" s="2"/>
      <c r="J767" s="2"/>
      <c r="K767" s="2"/>
      <c r="L767" s="2"/>
      <c r="M767" s="2"/>
      <c r="N767" s="1"/>
      <c r="O767" s="2"/>
    </row>
    <row r="768" spans="6:16" x14ac:dyDescent="0.25">
      <c r="F768" s="2"/>
      <c r="H768" s="2"/>
      <c r="I768" s="4"/>
      <c r="J768" s="2"/>
      <c r="K768" s="2"/>
      <c r="L768" s="2"/>
      <c r="M768" s="2"/>
      <c r="N768" s="1"/>
      <c r="O768" s="2"/>
    </row>
    <row r="769" spans="6:15" x14ac:dyDescent="0.25">
      <c r="F769" s="2"/>
      <c r="H769" s="2"/>
      <c r="I769" s="4"/>
      <c r="J769" s="2"/>
      <c r="K769" s="2"/>
      <c r="L769" s="2"/>
      <c r="M769" s="2"/>
      <c r="N769" s="1"/>
      <c r="O769" s="2"/>
    </row>
    <row r="770" spans="6:15" x14ac:dyDescent="0.25">
      <c r="F770" s="2"/>
      <c r="H770" s="2"/>
      <c r="J770" s="2"/>
      <c r="K770" s="2"/>
      <c r="L770" s="2"/>
      <c r="M770" s="2"/>
      <c r="N770" s="1"/>
      <c r="O770" s="2"/>
    </row>
    <row r="771" spans="6:15" x14ac:dyDescent="0.25">
      <c r="F771" s="2"/>
      <c r="H771" s="2"/>
      <c r="J771" s="2"/>
      <c r="K771" s="2"/>
      <c r="L771" s="2"/>
      <c r="M771" s="2"/>
      <c r="N771" s="1"/>
      <c r="O771" s="2"/>
    </row>
    <row r="772" spans="6:15" x14ac:dyDescent="0.25">
      <c r="F772" s="2"/>
      <c r="H772" s="2"/>
      <c r="I772" s="4"/>
      <c r="J772" s="2"/>
      <c r="K772" s="2"/>
      <c r="L772" s="2"/>
      <c r="M772" s="2"/>
      <c r="N772" s="1"/>
      <c r="O772" s="2"/>
    </row>
    <row r="773" spans="6:15" x14ac:dyDescent="0.25">
      <c r="F773" s="2"/>
      <c r="H773" s="2"/>
      <c r="I773" s="4"/>
      <c r="J773" s="2"/>
      <c r="K773" s="2"/>
      <c r="L773" s="2"/>
      <c r="M773" s="2"/>
      <c r="N773" s="1"/>
      <c r="O773" s="2"/>
    </row>
    <row r="774" spans="6:15" x14ac:dyDescent="0.25">
      <c r="F774" s="2"/>
      <c r="H774" s="2"/>
      <c r="I774" s="4"/>
      <c r="J774" s="2"/>
      <c r="K774" s="2"/>
      <c r="L774" s="2"/>
      <c r="M774" s="2"/>
      <c r="N774" s="1"/>
      <c r="O774" s="2"/>
    </row>
    <row r="775" spans="6:15" x14ac:dyDescent="0.25">
      <c r="F775" s="2"/>
      <c r="H775" s="2"/>
      <c r="J775" s="2"/>
      <c r="K775" s="2"/>
      <c r="L775" s="2"/>
      <c r="M775" s="2"/>
      <c r="N775" s="1"/>
      <c r="O775" s="2"/>
    </row>
    <row r="776" spans="6:15" x14ac:dyDescent="0.25">
      <c r="F776" s="2"/>
      <c r="H776" s="2"/>
      <c r="J776" s="2"/>
      <c r="K776" s="2"/>
      <c r="L776" s="2"/>
      <c r="M776" s="2"/>
      <c r="N776" s="1"/>
      <c r="O776" s="2"/>
    </row>
    <row r="777" spans="6:15" x14ac:dyDescent="0.25">
      <c r="F777" s="2"/>
      <c r="H777" s="2"/>
      <c r="I777" s="4"/>
      <c r="J777" s="2"/>
      <c r="K777" s="2"/>
      <c r="L777" s="2"/>
      <c r="M777" s="2"/>
      <c r="N777" s="1"/>
      <c r="O777" s="2"/>
    </row>
    <row r="778" spans="6:15" x14ac:dyDescent="0.25">
      <c r="F778" s="2"/>
      <c r="H778" s="2"/>
      <c r="J778" s="2"/>
      <c r="K778" s="2"/>
      <c r="L778" s="2"/>
      <c r="M778" s="2"/>
      <c r="N778" s="1"/>
      <c r="O778" s="2"/>
    </row>
    <row r="779" spans="6:15" x14ac:dyDescent="0.25">
      <c r="F779" s="2"/>
      <c r="H779" s="2"/>
      <c r="J779" s="2"/>
      <c r="K779" s="2"/>
      <c r="L779" s="2"/>
      <c r="M779" s="2"/>
      <c r="N779" s="1"/>
      <c r="O779" s="2"/>
    </row>
    <row r="780" spans="6:15" x14ac:dyDescent="0.25">
      <c r="F780" s="2"/>
      <c r="H780" s="2"/>
      <c r="I780" s="4"/>
      <c r="J780" s="2"/>
      <c r="K780" s="2"/>
      <c r="L780" s="2"/>
      <c r="M780" s="2"/>
      <c r="N780" s="1"/>
      <c r="O780" s="2"/>
    </row>
    <row r="781" spans="6:15" x14ac:dyDescent="0.25">
      <c r="F781" s="2"/>
      <c r="H781" s="2"/>
      <c r="J781" s="2"/>
      <c r="K781" s="2"/>
      <c r="L781" s="2"/>
      <c r="M781" s="2"/>
      <c r="N781" s="1"/>
      <c r="O781" s="2"/>
    </row>
    <row r="782" spans="6:15" x14ac:dyDescent="0.25">
      <c r="F782" s="2"/>
      <c r="H782" s="2"/>
      <c r="J782" s="2"/>
      <c r="K782" s="2"/>
      <c r="L782" s="2"/>
      <c r="M782" s="2"/>
      <c r="N782" s="1"/>
      <c r="O782" s="2"/>
    </row>
    <row r="783" spans="6:15" x14ac:dyDescent="0.25">
      <c r="F783" s="2"/>
      <c r="H783" s="2"/>
      <c r="I783" s="4"/>
      <c r="J783" s="2"/>
      <c r="K783" s="2"/>
      <c r="L783" s="2"/>
      <c r="M783" s="2"/>
      <c r="N783" s="1"/>
      <c r="O783" s="2"/>
    </row>
    <row r="784" spans="6:15" x14ac:dyDescent="0.25">
      <c r="F784" s="2"/>
      <c r="H784" s="2"/>
      <c r="I784" s="4"/>
      <c r="J784" s="2"/>
      <c r="K784" s="2"/>
      <c r="L784" s="2"/>
      <c r="M784" s="2"/>
      <c r="N784" s="1"/>
      <c r="O784" s="2"/>
    </row>
    <row r="785" spans="6:15" x14ac:dyDescent="0.25">
      <c r="F785" s="2"/>
      <c r="H785" s="2"/>
      <c r="I785" s="4"/>
      <c r="J785" s="2"/>
      <c r="K785" s="2"/>
      <c r="L785" s="2"/>
      <c r="M785" s="2"/>
      <c r="N785" s="1"/>
      <c r="O785" s="2"/>
    </row>
    <row r="786" spans="6:15" x14ac:dyDescent="0.25">
      <c r="F786" s="2"/>
      <c r="H786" s="2"/>
      <c r="J786" s="2"/>
      <c r="K786" s="2"/>
      <c r="L786" s="2"/>
      <c r="M786" s="2"/>
      <c r="N786" s="1"/>
      <c r="O786" s="2"/>
    </row>
    <row r="787" spans="6:15" x14ac:dyDescent="0.25">
      <c r="F787" s="2"/>
      <c r="H787" s="2"/>
      <c r="J787" s="2"/>
      <c r="K787" s="2"/>
      <c r="L787" s="2"/>
      <c r="M787" s="2"/>
      <c r="N787" s="1"/>
      <c r="O787" s="2"/>
    </row>
    <row r="788" spans="6:15" x14ac:dyDescent="0.25">
      <c r="F788" s="2"/>
      <c r="H788" s="2"/>
      <c r="I788" s="4"/>
      <c r="J788" s="2"/>
      <c r="K788" s="2"/>
      <c r="L788" s="2"/>
      <c r="M788" s="2"/>
      <c r="N788" s="1"/>
      <c r="O788" s="2"/>
    </row>
    <row r="789" spans="6:15" x14ac:dyDescent="0.25">
      <c r="F789" s="2"/>
      <c r="H789" s="2"/>
      <c r="J789" s="2"/>
      <c r="K789" s="2"/>
      <c r="L789" s="2"/>
      <c r="M789" s="2"/>
      <c r="N789" s="1"/>
      <c r="O789" s="2"/>
    </row>
    <row r="790" spans="6:15" x14ac:dyDescent="0.25">
      <c r="F790" s="2"/>
      <c r="H790" s="2"/>
      <c r="J790" s="2"/>
      <c r="K790" s="2"/>
      <c r="L790" s="2"/>
      <c r="M790" s="2"/>
      <c r="N790" s="1"/>
      <c r="O790" s="2"/>
    </row>
    <row r="791" spans="6:15" x14ac:dyDescent="0.25">
      <c r="F791" s="2"/>
      <c r="H791" s="2"/>
      <c r="J791" s="2"/>
      <c r="K791" s="2"/>
      <c r="L791" s="2"/>
      <c r="M791" s="2"/>
      <c r="N791" s="1"/>
      <c r="O791" s="2"/>
    </row>
    <row r="792" spans="6:15" x14ac:dyDescent="0.25">
      <c r="F792" s="2"/>
      <c r="H792" s="2"/>
      <c r="J792" s="2"/>
      <c r="K792" s="2"/>
      <c r="L792" s="2"/>
      <c r="M792" s="2"/>
      <c r="N792" s="1"/>
      <c r="O792" s="2"/>
    </row>
    <row r="793" spans="6:15" x14ac:dyDescent="0.25">
      <c r="F793" s="2"/>
      <c r="H793" s="2"/>
      <c r="I793" s="4"/>
      <c r="J793" s="2"/>
      <c r="K793" s="2"/>
      <c r="L793" s="2"/>
      <c r="M793" s="2"/>
      <c r="N793" s="1"/>
      <c r="O793" s="2"/>
    </row>
    <row r="794" spans="6:15" x14ac:dyDescent="0.25">
      <c r="F794" s="2"/>
      <c r="H794" s="2"/>
      <c r="J794" s="2"/>
      <c r="K794" s="2"/>
      <c r="L794" s="2"/>
      <c r="M794" s="2"/>
      <c r="N794" s="1"/>
      <c r="O794" s="2"/>
    </row>
    <row r="795" spans="6:15" x14ac:dyDescent="0.25">
      <c r="F795" s="2"/>
      <c r="H795" s="2"/>
      <c r="J795" s="2"/>
      <c r="K795" s="2"/>
      <c r="L795" s="2"/>
      <c r="M795" s="2"/>
      <c r="N795" s="1"/>
      <c r="O795" s="2"/>
    </row>
    <row r="796" spans="6:15" x14ac:dyDescent="0.25">
      <c r="F796" s="2"/>
      <c r="H796" s="2"/>
      <c r="I796" s="4"/>
      <c r="J796" s="2"/>
      <c r="K796" s="2"/>
      <c r="L796" s="2"/>
      <c r="M796" s="2"/>
      <c r="N796" s="1"/>
      <c r="O796" s="2"/>
    </row>
    <row r="797" spans="6:15" x14ac:dyDescent="0.25">
      <c r="F797" s="2"/>
      <c r="H797" s="2"/>
      <c r="J797" s="2"/>
      <c r="K797" s="2"/>
      <c r="L797" s="2"/>
      <c r="M797" s="2"/>
      <c r="N797" s="1"/>
      <c r="O797" s="2"/>
    </row>
    <row r="798" spans="6:15" x14ac:dyDescent="0.25">
      <c r="F798" s="2"/>
      <c r="H798" s="2"/>
      <c r="J798" s="2"/>
      <c r="K798" s="2"/>
      <c r="L798" s="2"/>
      <c r="M798" s="2"/>
      <c r="N798" s="1"/>
      <c r="O798" s="2"/>
    </row>
    <row r="799" spans="6:15" x14ac:dyDescent="0.25">
      <c r="F799" s="2"/>
      <c r="H799" s="2"/>
      <c r="J799" s="2"/>
      <c r="K799" s="2"/>
      <c r="L799" s="2"/>
      <c r="M799" s="2"/>
      <c r="N799" s="1"/>
      <c r="O799" s="2"/>
    </row>
    <row r="800" spans="6:15" x14ac:dyDescent="0.25">
      <c r="F800" s="2"/>
      <c r="H800" s="2"/>
      <c r="J800" s="2"/>
      <c r="K800" s="2"/>
      <c r="L800" s="2"/>
      <c r="M800" s="2"/>
      <c r="N800" s="1"/>
      <c r="O800" s="2"/>
    </row>
    <row r="801" spans="6:15" x14ac:dyDescent="0.25">
      <c r="F801" s="2"/>
      <c r="H801" s="2"/>
      <c r="I801" s="4"/>
      <c r="J801" s="2"/>
      <c r="K801" s="2"/>
      <c r="L801" s="2"/>
      <c r="M801" s="2"/>
      <c r="N801" s="1"/>
      <c r="O801" s="2"/>
    </row>
    <row r="802" spans="6:15" x14ac:dyDescent="0.25">
      <c r="F802" s="2"/>
      <c r="H802" s="2"/>
      <c r="J802" s="2"/>
      <c r="K802" s="2"/>
      <c r="L802" s="2"/>
      <c r="M802" s="2"/>
      <c r="N802" s="1"/>
      <c r="O802" s="2"/>
    </row>
    <row r="803" spans="6:15" x14ac:dyDescent="0.25">
      <c r="F803" s="2"/>
      <c r="H803" s="2"/>
      <c r="I803" s="4"/>
      <c r="J803" s="2"/>
      <c r="K803" s="2"/>
      <c r="L803" s="2"/>
      <c r="M803" s="2"/>
      <c r="N803" s="1"/>
      <c r="O803" s="2"/>
    </row>
    <row r="804" spans="6:15" x14ac:dyDescent="0.25">
      <c r="F804" s="2"/>
      <c r="H804" s="2"/>
      <c r="J804" s="2"/>
      <c r="K804" s="2"/>
      <c r="L804" s="2"/>
      <c r="M804" s="2"/>
      <c r="N804" s="1"/>
      <c r="O804" s="2"/>
    </row>
    <row r="805" spans="6:15" x14ac:dyDescent="0.25">
      <c r="F805" s="2"/>
      <c r="H805" s="2"/>
      <c r="J805" s="2"/>
      <c r="K805" s="2"/>
      <c r="L805" s="2"/>
      <c r="M805" s="2"/>
      <c r="N805" s="1"/>
      <c r="O805" s="2"/>
    </row>
    <row r="806" spans="6:15" x14ac:dyDescent="0.25">
      <c r="F806" s="2"/>
      <c r="H806" s="2"/>
      <c r="I806" s="4"/>
      <c r="J806" s="2"/>
      <c r="K806" s="2"/>
      <c r="L806" s="2"/>
      <c r="M806" s="2"/>
      <c r="N806" s="1"/>
      <c r="O806" s="2"/>
    </row>
    <row r="807" spans="6:15" x14ac:dyDescent="0.25">
      <c r="F807" s="2"/>
      <c r="H807" s="2"/>
      <c r="J807" s="2"/>
      <c r="K807" s="2"/>
      <c r="L807" s="2"/>
      <c r="M807" s="2"/>
      <c r="N807" s="1"/>
      <c r="O807" s="2"/>
    </row>
    <row r="808" spans="6:15" x14ac:dyDescent="0.25">
      <c r="F808" s="2"/>
      <c r="H808" s="2"/>
      <c r="J808" s="2"/>
      <c r="K808" s="2"/>
      <c r="L808" s="2"/>
      <c r="M808" s="2"/>
      <c r="N808" s="1"/>
      <c r="O808" s="2"/>
    </row>
    <row r="809" spans="6:15" x14ac:dyDescent="0.25">
      <c r="F809" s="2"/>
      <c r="H809" s="2"/>
      <c r="J809" s="2"/>
      <c r="K809" s="2"/>
      <c r="L809" s="2"/>
      <c r="M809" s="2"/>
      <c r="N809" s="1"/>
      <c r="O809" s="2"/>
    </row>
    <row r="810" spans="6:15" x14ac:dyDescent="0.25">
      <c r="F810" s="2"/>
      <c r="H810" s="2"/>
      <c r="J810" s="2"/>
      <c r="K810" s="2"/>
      <c r="L810" s="2"/>
      <c r="M810" s="2"/>
      <c r="N810" s="1"/>
      <c r="O810" s="2"/>
    </row>
    <row r="811" spans="6:15" x14ac:dyDescent="0.25">
      <c r="F811" s="2"/>
      <c r="H811" s="2"/>
      <c r="J811" s="2"/>
      <c r="K811" s="2"/>
      <c r="L811" s="2"/>
      <c r="M811" s="2"/>
      <c r="N811" s="1"/>
      <c r="O811" s="2"/>
    </row>
    <row r="812" spans="6:15" x14ac:dyDescent="0.25">
      <c r="F812" s="2"/>
      <c r="H812" s="2"/>
      <c r="J812" s="2"/>
      <c r="K812" s="2"/>
      <c r="L812" s="2"/>
      <c r="M812" s="2"/>
      <c r="N812" s="1"/>
      <c r="O812" s="2"/>
    </row>
    <row r="813" spans="6:15" x14ac:dyDescent="0.25">
      <c r="F813" s="2"/>
      <c r="H813" s="2"/>
      <c r="I813" s="4"/>
      <c r="J813" s="2"/>
      <c r="K813" s="2"/>
      <c r="L813" s="2"/>
      <c r="M813" s="2"/>
      <c r="N813" s="1"/>
      <c r="O813" s="2"/>
    </row>
    <row r="814" spans="6:15" x14ac:dyDescent="0.25">
      <c r="F814" s="2"/>
      <c r="H814" s="2"/>
      <c r="J814" s="2"/>
      <c r="K814" s="2"/>
      <c r="L814" s="2"/>
      <c r="M814" s="2"/>
      <c r="N814" s="1"/>
      <c r="O814" s="2"/>
    </row>
    <row r="815" spans="6:15" x14ac:dyDescent="0.25">
      <c r="F815" s="2"/>
      <c r="H815" s="2"/>
      <c r="J815" s="2"/>
      <c r="K815" s="2"/>
      <c r="L815" s="2"/>
      <c r="M815" s="2"/>
      <c r="N815" s="1"/>
      <c r="O815" s="2"/>
    </row>
    <row r="816" spans="6:15" x14ac:dyDescent="0.25">
      <c r="F816" s="2"/>
      <c r="H816" s="2"/>
      <c r="I816" s="4"/>
      <c r="J816" s="2"/>
      <c r="K816" s="2"/>
      <c r="L816" s="2"/>
      <c r="M816" s="2"/>
      <c r="N816" s="1"/>
      <c r="O816" s="2"/>
    </row>
    <row r="817" spans="6:15" x14ac:dyDescent="0.25">
      <c r="F817" s="2"/>
      <c r="H817" s="2"/>
      <c r="J817" s="2"/>
      <c r="K817" s="2"/>
      <c r="L817" s="2"/>
      <c r="M817" s="2"/>
      <c r="N817" s="1"/>
      <c r="O817" s="2"/>
    </row>
    <row r="818" spans="6:15" x14ac:dyDescent="0.25">
      <c r="F818" s="2"/>
      <c r="H818" s="2"/>
      <c r="J818" s="2"/>
      <c r="K818" s="2"/>
      <c r="L818" s="2"/>
      <c r="M818" s="2"/>
      <c r="N818" s="1"/>
      <c r="O818" s="2"/>
    </row>
    <row r="819" spans="6:15" x14ac:dyDescent="0.25">
      <c r="F819" s="2"/>
      <c r="H819" s="2"/>
      <c r="J819" s="2"/>
      <c r="K819" s="2"/>
      <c r="L819" s="2"/>
      <c r="M819" s="2"/>
      <c r="N819" s="1"/>
      <c r="O819" s="2"/>
    </row>
    <row r="820" spans="6:15" x14ac:dyDescent="0.25">
      <c r="F820" s="2"/>
      <c r="H820" s="2"/>
      <c r="J820" s="2"/>
      <c r="K820" s="2"/>
      <c r="L820" s="2"/>
      <c r="M820" s="2"/>
      <c r="N820" s="1"/>
      <c r="O820" s="2"/>
    </row>
    <row r="821" spans="6:15" x14ac:dyDescent="0.25">
      <c r="F821" s="2"/>
      <c r="H821" s="2"/>
      <c r="J821" s="2"/>
      <c r="K821" s="2"/>
      <c r="L821" s="2"/>
      <c r="M821" s="2"/>
      <c r="N821" s="1"/>
      <c r="O821" s="2"/>
    </row>
    <row r="822" spans="6:15" x14ac:dyDescent="0.25">
      <c r="F822" s="2"/>
      <c r="H822" s="2"/>
      <c r="J822" s="2"/>
      <c r="K822" s="2"/>
      <c r="L822" s="2"/>
      <c r="M822" s="2"/>
      <c r="N822" s="1"/>
      <c r="O822" s="2"/>
    </row>
    <row r="823" spans="6:15" x14ac:dyDescent="0.25">
      <c r="F823" s="2"/>
      <c r="H823" s="2"/>
      <c r="I823" s="4"/>
      <c r="J823" s="2"/>
      <c r="K823" s="2"/>
      <c r="L823" s="2"/>
      <c r="M823" s="2"/>
      <c r="N823" s="1"/>
      <c r="O823" s="2"/>
    </row>
    <row r="824" spans="6:15" x14ac:dyDescent="0.25">
      <c r="F824" s="2"/>
      <c r="H824" s="2"/>
      <c r="J824" s="2"/>
      <c r="K824" s="2"/>
      <c r="L824" s="2"/>
      <c r="M824" s="2"/>
      <c r="N824" s="1"/>
      <c r="O824" s="2"/>
    </row>
    <row r="825" spans="6:15" x14ac:dyDescent="0.25">
      <c r="F825" s="2"/>
      <c r="H825" s="2"/>
      <c r="J825" s="2"/>
      <c r="K825" s="2"/>
      <c r="L825" s="2"/>
      <c r="M825" s="2"/>
      <c r="N825" s="1"/>
      <c r="O825" s="2"/>
    </row>
    <row r="826" spans="6:15" x14ac:dyDescent="0.25">
      <c r="F826" s="2"/>
      <c r="H826" s="2"/>
      <c r="I826" s="4"/>
      <c r="J826" s="2"/>
      <c r="K826" s="2"/>
      <c r="L826" s="2"/>
      <c r="M826" s="2"/>
      <c r="N826" s="1"/>
      <c r="O826" s="2"/>
    </row>
    <row r="827" spans="6:15" x14ac:dyDescent="0.25">
      <c r="F827" s="2"/>
      <c r="H827" s="2"/>
      <c r="J827" s="2"/>
      <c r="K827" s="2"/>
      <c r="L827" s="2"/>
      <c r="M827" s="2"/>
      <c r="N827" s="1"/>
      <c r="O827" s="2"/>
    </row>
    <row r="828" spans="6:15" x14ac:dyDescent="0.25">
      <c r="F828" s="2"/>
      <c r="H828" s="2"/>
      <c r="J828" s="2"/>
      <c r="K828" s="2"/>
      <c r="L828" s="2"/>
      <c r="M828" s="2"/>
      <c r="N828" s="1"/>
      <c r="O828" s="2"/>
    </row>
    <row r="829" spans="6:15" x14ac:dyDescent="0.25">
      <c r="F829" s="2"/>
      <c r="H829" s="2"/>
      <c r="J829" s="2"/>
      <c r="K829" s="2"/>
      <c r="L829" s="2"/>
      <c r="M829" s="2"/>
      <c r="N829" s="1"/>
      <c r="O829" s="2"/>
    </row>
    <row r="830" spans="6:15" x14ac:dyDescent="0.25">
      <c r="F830" s="2"/>
      <c r="H830" s="2"/>
      <c r="J830" s="2"/>
      <c r="K830" s="2"/>
      <c r="L830" s="2"/>
      <c r="M830" s="2"/>
      <c r="N830" s="1"/>
      <c r="O830" s="2"/>
    </row>
    <row r="831" spans="6:15" x14ac:dyDescent="0.25">
      <c r="F831" s="2"/>
      <c r="H831" s="2"/>
      <c r="I831" s="4"/>
      <c r="J831" s="2"/>
      <c r="K831" s="2"/>
      <c r="L831" s="2"/>
      <c r="M831" s="2"/>
      <c r="N831" s="1"/>
      <c r="O831" s="2"/>
    </row>
    <row r="832" spans="6:15" x14ac:dyDescent="0.25">
      <c r="F832" s="2"/>
      <c r="H832" s="2"/>
      <c r="J832" s="2"/>
      <c r="K832" s="2"/>
      <c r="L832" s="2"/>
      <c r="M832" s="2"/>
      <c r="N832" s="1"/>
      <c r="O832" s="2"/>
    </row>
    <row r="833" spans="6:16" x14ac:dyDescent="0.25">
      <c r="F833" s="2"/>
      <c r="H833" s="2"/>
      <c r="J833" s="2"/>
      <c r="K833" s="2"/>
      <c r="L833" s="2"/>
      <c r="M833" s="2"/>
      <c r="N833" s="1"/>
      <c r="O833" s="2"/>
    </row>
    <row r="834" spans="6:16" x14ac:dyDescent="0.25">
      <c r="F834" s="2"/>
      <c r="H834" s="2"/>
      <c r="I834" s="4"/>
      <c r="J834" s="2"/>
      <c r="K834" s="2"/>
      <c r="L834" s="2"/>
      <c r="M834" s="2"/>
      <c r="N834" s="1"/>
      <c r="O834" s="2"/>
    </row>
    <row r="835" spans="6:16" x14ac:dyDescent="0.25">
      <c r="F835" s="2"/>
      <c r="H835" s="2"/>
      <c r="J835" s="2"/>
      <c r="K835" s="2"/>
      <c r="L835" s="2"/>
      <c r="M835" s="2"/>
      <c r="N835" s="1"/>
      <c r="O835" s="2"/>
    </row>
    <row r="836" spans="6:16" x14ac:dyDescent="0.25">
      <c r="F836" s="2"/>
      <c r="H836" s="2"/>
      <c r="J836" s="2"/>
      <c r="K836" s="2"/>
      <c r="L836" s="2"/>
      <c r="M836" s="2"/>
      <c r="N836" s="1"/>
      <c r="O836" s="2"/>
    </row>
    <row r="837" spans="6:16" x14ac:dyDescent="0.25">
      <c r="F837" s="2"/>
      <c r="H837" s="2"/>
      <c r="J837" s="2"/>
      <c r="K837" s="2"/>
      <c r="L837" s="2"/>
      <c r="M837" s="2"/>
      <c r="N837" s="1"/>
      <c r="O837" s="2"/>
    </row>
    <row r="838" spans="6:16" x14ac:dyDescent="0.25">
      <c r="F838" s="2"/>
      <c r="H838" s="2"/>
      <c r="J838" s="2"/>
      <c r="K838" s="2"/>
      <c r="L838" s="2"/>
      <c r="M838" s="2"/>
      <c r="N838" s="1"/>
      <c r="O838" s="2"/>
    </row>
    <row r="839" spans="6:16" x14ac:dyDescent="0.25">
      <c r="F839" s="2"/>
      <c r="H839" s="2"/>
      <c r="I839" s="4"/>
      <c r="J839" s="2"/>
      <c r="K839" s="2"/>
      <c r="L839" s="2"/>
      <c r="M839" s="2"/>
      <c r="N839" s="1"/>
      <c r="O839" s="2"/>
    </row>
    <row r="840" spans="6:16" x14ac:dyDescent="0.25">
      <c r="F840" s="2"/>
      <c r="H840" s="2"/>
      <c r="J840" s="2"/>
      <c r="K840" s="2"/>
      <c r="L840" s="2"/>
      <c r="M840" s="2"/>
      <c r="N840" s="1"/>
      <c r="O840" s="2"/>
    </row>
    <row r="841" spans="6:16" x14ac:dyDescent="0.25">
      <c r="F841" s="2"/>
      <c r="H841" s="2"/>
      <c r="J841" s="2"/>
      <c r="K841" s="2"/>
      <c r="L841" s="2"/>
      <c r="M841" s="2"/>
      <c r="N841" s="1"/>
      <c r="O841" s="2"/>
    </row>
    <row r="842" spans="6:16" x14ac:dyDescent="0.25">
      <c r="F842" s="2"/>
      <c r="H842" s="2"/>
      <c r="J842" s="2"/>
      <c r="K842" s="2"/>
      <c r="L842" s="2"/>
      <c r="M842" s="2"/>
      <c r="N842" s="1"/>
      <c r="O842" s="2"/>
    </row>
    <row r="843" spans="6:16" x14ac:dyDescent="0.25">
      <c r="F843" s="2"/>
      <c r="H843" s="2"/>
      <c r="J843" s="2"/>
      <c r="K843" s="2"/>
      <c r="L843" s="2"/>
      <c r="M843" s="2"/>
      <c r="N843" s="1"/>
      <c r="O843" s="2"/>
    </row>
    <row r="844" spans="6:16" x14ac:dyDescent="0.25">
      <c r="F844" s="2"/>
      <c r="H844" s="2"/>
      <c r="J844" s="2"/>
      <c r="K844" s="2"/>
      <c r="L844" s="2"/>
      <c r="M844" s="2"/>
      <c r="N844" s="1"/>
      <c r="O844" s="2"/>
    </row>
    <row r="845" spans="6:16" x14ac:dyDescent="0.25">
      <c r="F845" s="2"/>
      <c r="H845" s="2"/>
      <c r="J845" s="2"/>
      <c r="K845" s="2"/>
      <c r="L845" s="2"/>
      <c r="M845" s="2"/>
      <c r="N845" s="1"/>
      <c r="O845" s="2"/>
    </row>
    <row r="846" spans="6:16" x14ac:dyDescent="0.25">
      <c r="F846" s="2"/>
      <c r="H846" s="2"/>
      <c r="J846" s="2"/>
      <c r="K846" s="2"/>
      <c r="L846" s="2"/>
      <c r="M846" s="2"/>
      <c r="N846" s="1"/>
      <c r="O846" s="2"/>
    </row>
    <row r="847" spans="6:16" x14ac:dyDescent="0.25">
      <c r="F847" s="2"/>
      <c r="H847" s="2"/>
      <c r="J847" s="2"/>
      <c r="K847" s="2"/>
      <c r="L847" s="2"/>
      <c r="M847" s="2"/>
      <c r="N847" s="1"/>
      <c r="O847" s="2"/>
    </row>
    <row r="848" spans="6:16" x14ac:dyDescent="0.25">
      <c r="F848" s="2"/>
      <c r="H848" s="2"/>
      <c r="J848" s="2"/>
      <c r="K848" s="2"/>
      <c r="L848" s="2"/>
      <c r="M848" s="2"/>
      <c r="N848" s="1"/>
      <c r="O848" s="2"/>
      <c r="P848" s="2"/>
    </row>
    <row r="849" spans="6:16" x14ac:dyDescent="0.25">
      <c r="F849" s="2"/>
      <c r="H849" s="2"/>
      <c r="I849" s="4"/>
      <c r="J849" s="2"/>
      <c r="K849" s="2"/>
      <c r="L849" s="2"/>
      <c r="M849" s="2"/>
      <c r="N849" s="1"/>
      <c r="O849" s="2"/>
      <c r="P849" s="2"/>
    </row>
    <row r="850" spans="6:16" x14ac:dyDescent="0.25">
      <c r="F850" s="2"/>
      <c r="H850" s="2"/>
      <c r="J850" s="2"/>
      <c r="K850" s="2"/>
      <c r="L850" s="2"/>
      <c r="M850" s="2"/>
      <c r="N850" s="1"/>
      <c r="O850" s="2"/>
      <c r="P850" s="2"/>
    </row>
    <row r="851" spans="6:16" x14ac:dyDescent="0.25">
      <c r="F851" s="2"/>
      <c r="H851" s="2"/>
      <c r="I851" s="4"/>
      <c r="J851" s="2"/>
      <c r="K851" s="2"/>
      <c r="L851" s="2"/>
      <c r="M851" s="2"/>
      <c r="N851" s="1"/>
      <c r="O851" s="2"/>
    </row>
    <row r="852" spans="6:16" x14ac:dyDescent="0.25">
      <c r="F852" s="2"/>
      <c r="H852" s="2"/>
      <c r="J852" s="2"/>
      <c r="K852" s="2"/>
      <c r="L852" s="2"/>
      <c r="M852" s="2"/>
      <c r="N852" s="1"/>
      <c r="O852" s="2"/>
    </row>
    <row r="853" spans="6:16" x14ac:dyDescent="0.25">
      <c r="F853" s="2"/>
      <c r="H853" s="2"/>
      <c r="J853" s="2"/>
      <c r="K853" s="2"/>
      <c r="L853" s="2"/>
      <c r="M853" s="2"/>
      <c r="N853" s="1"/>
      <c r="O853" s="2"/>
    </row>
    <row r="854" spans="6:16" x14ac:dyDescent="0.25">
      <c r="F854" s="2"/>
      <c r="H854" s="2"/>
      <c r="J854" s="2"/>
      <c r="K854" s="2"/>
      <c r="L854" s="2"/>
      <c r="M854" s="2"/>
      <c r="N854" s="1"/>
      <c r="O854" s="2"/>
    </row>
    <row r="855" spans="6:16" x14ac:dyDescent="0.25">
      <c r="F855" s="2"/>
      <c r="H855" s="2"/>
      <c r="I855" s="4"/>
      <c r="J855" s="2"/>
      <c r="K855" s="2"/>
      <c r="L855" s="2"/>
      <c r="M855" s="2"/>
      <c r="N855" s="1"/>
      <c r="O855" s="2"/>
    </row>
    <row r="856" spans="6:16" x14ac:dyDescent="0.25">
      <c r="F856" s="2"/>
      <c r="H856" s="2"/>
      <c r="J856" s="2"/>
      <c r="K856" s="2"/>
      <c r="L856" s="2"/>
      <c r="M856" s="2"/>
      <c r="N856" s="1"/>
      <c r="O856" s="2"/>
    </row>
    <row r="857" spans="6:16" x14ac:dyDescent="0.25">
      <c r="F857" s="2"/>
      <c r="H857" s="2"/>
      <c r="J857" s="2"/>
      <c r="K857" s="2"/>
      <c r="L857" s="2"/>
      <c r="M857" s="2"/>
      <c r="N857" s="1"/>
      <c r="O857" s="2"/>
    </row>
    <row r="858" spans="6:16" x14ac:dyDescent="0.25">
      <c r="F858" s="2"/>
      <c r="H858" s="2"/>
      <c r="I858" s="4"/>
      <c r="J858" s="2"/>
      <c r="K858" s="2"/>
      <c r="L858" s="2"/>
      <c r="M858" s="2"/>
      <c r="N858" s="1"/>
      <c r="O858" s="2"/>
    </row>
    <row r="859" spans="6:16" x14ac:dyDescent="0.25">
      <c r="F859" s="2"/>
      <c r="H859" s="2"/>
      <c r="J859" s="2"/>
      <c r="K859" s="2"/>
      <c r="L859" s="2"/>
      <c r="M859" s="2"/>
      <c r="N859" s="1"/>
      <c r="O859" s="2"/>
    </row>
    <row r="860" spans="6:16" x14ac:dyDescent="0.25">
      <c r="F860" s="2"/>
      <c r="H860" s="2"/>
      <c r="J860" s="2"/>
      <c r="K860" s="2"/>
      <c r="L860" s="2"/>
      <c r="M860" s="2"/>
      <c r="N860" s="1"/>
      <c r="O860" s="2"/>
    </row>
    <row r="861" spans="6:16" x14ac:dyDescent="0.25">
      <c r="F861" s="2"/>
      <c r="H861" s="2"/>
      <c r="I861" s="4"/>
      <c r="J861" s="2"/>
      <c r="K861" s="2"/>
      <c r="L861" s="2"/>
      <c r="M861" s="2"/>
      <c r="N861" s="1"/>
      <c r="O861" s="2"/>
    </row>
    <row r="862" spans="6:16" x14ac:dyDescent="0.25">
      <c r="F862" s="2"/>
      <c r="H862" s="2"/>
      <c r="I862" s="4"/>
      <c r="J862" s="2"/>
      <c r="K862" s="2"/>
      <c r="L862" s="2"/>
      <c r="M862" s="2"/>
      <c r="N862" s="1"/>
      <c r="O862" s="2"/>
    </row>
    <row r="863" spans="6:16" x14ac:dyDescent="0.25">
      <c r="F863" s="2"/>
      <c r="H863" s="2"/>
      <c r="J863" s="2"/>
      <c r="K863" s="2"/>
      <c r="L863" s="2"/>
      <c r="M863" s="2"/>
      <c r="N863" s="1"/>
      <c r="O863" s="2"/>
    </row>
    <row r="864" spans="6:16" x14ac:dyDescent="0.25">
      <c r="F864" s="2"/>
      <c r="H864" s="2"/>
      <c r="J864" s="2"/>
      <c r="K864" s="2"/>
      <c r="L864" s="2"/>
      <c r="M864" s="2"/>
      <c r="N864" s="1"/>
      <c r="O864" s="2"/>
    </row>
    <row r="865" spans="6:15" x14ac:dyDescent="0.25">
      <c r="F865" s="2"/>
      <c r="H865" s="2"/>
      <c r="I865" s="4"/>
      <c r="J865" s="2"/>
      <c r="K865" s="2"/>
      <c r="L865" s="2"/>
      <c r="M865" s="2"/>
      <c r="N865" s="1"/>
      <c r="O865" s="2"/>
    </row>
    <row r="866" spans="6:15" x14ac:dyDescent="0.25">
      <c r="F866" s="2"/>
      <c r="H866" s="2"/>
      <c r="I866" s="4"/>
      <c r="J866" s="2"/>
      <c r="K866" s="2"/>
      <c r="L866" s="2"/>
      <c r="M866" s="2"/>
      <c r="N866" s="1"/>
      <c r="O866" s="2"/>
    </row>
    <row r="867" spans="6:15" x14ac:dyDescent="0.25">
      <c r="F867" s="2"/>
      <c r="H867" s="2"/>
      <c r="I867" s="4"/>
      <c r="J867" s="2"/>
      <c r="K867" s="2"/>
      <c r="L867" s="2"/>
      <c r="M867" s="2"/>
      <c r="N867" s="1"/>
      <c r="O867" s="2"/>
    </row>
    <row r="868" spans="6:15" x14ac:dyDescent="0.25">
      <c r="F868" s="2"/>
      <c r="H868" s="2"/>
      <c r="J868" s="2"/>
      <c r="K868" s="2"/>
      <c r="L868" s="2"/>
      <c r="M868" s="2"/>
      <c r="N868" s="1"/>
      <c r="O868" s="2"/>
    </row>
    <row r="869" spans="6:15" x14ac:dyDescent="0.25">
      <c r="F869" s="2"/>
      <c r="H869" s="2"/>
      <c r="J869" s="2"/>
      <c r="K869" s="2"/>
      <c r="L869" s="2"/>
      <c r="M869" s="2"/>
      <c r="N869" s="1"/>
      <c r="O869" s="2"/>
    </row>
    <row r="870" spans="6:15" x14ac:dyDescent="0.25">
      <c r="F870" s="2"/>
      <c r="H870" s="2"/>
      <c r="I870" s="4"/>
      <c r="J870" s="2"/>
      <c r="K870" s="2"/>
      <c r="L870" s="2"/>
      <c r="M870" s="2"/>
      <c r="N870" s="1"/>
      <c r="O870" s="2"/>
    </row>
    <row r="871" spans="6:15" x14ac:dyDescent="0.25">
      <c r="F871" s="2"/>
      <c r="H871" s="2"/>
      <c r="J871" s="2"/>
      <c r="K871" s="2"/>
      <c r="L871" s="2"/>
      <c r="M871" s="2"/>
      <c r="N871" s="1"/>
      <c r="O871" s="2"/>
    </row>
    <row r="872" spans="6:15" x14ac:dyDescent="0.25">
      <c r="F872" s="2"/>
      <c r="H872" s="2"/>
      <c r="J872" s="2"/>
      <c r="K872" s="2"/>
      <c r="L872" s="2"/>
      <c r="M872" s="2"/>
      <c r="N872" s="1"/>
      <c r="O872" s="2"/>
    </row>
    <row r="873" spans="6:15" x14ac:dyDescent="0.25">
      <c r="F873" s="2"/>
      <c r="H873" s="2"/>
      <c r="I873" s="4"/>
      <c r="J873" s="2"/>
      <c r="K873" s="2"/>
      <c r="L873" s="2"/>
      <c r="M873" s="2"/>
      <c r="N873" s="1"/>
      <c r="O873" s="2"/>
    </row>
    <row r="874" spans="6:15" x14ac:dyDescent="0.25">
      <c r="F874" s="2"/>
      <c r="H874" s="2"/>
      <c r="J874" s="2"/>
      <c r="K874" s="2"/>
      <c r="L874" s="2"/>
      <c r="M874" s="2"/>
      <c r="N874" s="1"/>
      <c r="O874" s="2"/>
    </row>
    <row r="875" spans="6:15" x14ac:dyDescent="0.25">
      <c r="F875" s="2"/>
      <c r="H875" s="2"/>
      <c r="J875" s="2"/>
      <c r="K875" s="2"/>
      <c r="L875" s="2"/>
      <c r="M875" s="2"/>
      <c r="N875" s="1"/>
      <c r="O875" s="2"/>
    </row>
    <row r="876" spans="6:15" x14ac:dyDescent="0.25">
      <c r="F876" s="2"/>
      <c r="H876" s="2"/>
      <c r="I876" s="4"/>
      <c r="J876" s="2"/>
      <c r="K876" s="2"/>
      <c r="L876" s="2"/>
      <c r="M876" s="2"/>
      <c r="N876" s="1"/>
      <c r="O876" s="2"/>
    </row>
    <row r="877" spans="6:15" x14ac:dyDescent="0.25">
      <c r="F877" s="2"/>
      <c r="H877" s="2"/>
      <c r="I877" s="4"/>
      <c r="J877" s="2"/>
      <c r="K877" s="2"/>
      <c r="L877" s="2"/>
      <c r="M877" s="2"/>
      <c r="N877" s="1"/>
      <c r="O877" s="2"/>
    </row>
    <row r="878" spans="6:15" x14ac:dyDescent="0.25">
      <c r="F878" s="2"/>
      <c r="H878" s="2"/>
      <c r="I878" s="4"/>
      <c r="J878" s="2"/>
      <c r="K878" s="2"/>
      <c r="L878" s="2"/>
      <c r="M878" s="2"/>
      <c r="N878" s="1"/>
      <c r="O878" s="2"/>
    </row>
    <row r="879" spans="6:15" x14ac:dyDescent="0.25">
      <c r="F879" s="2"/>
      <c r="H879" s="2"/>
      <c r="J879" s="2"/>
      <c r="K879" s="2"/>
      <c r="L879" s="2"/>
      <c r="M879" s="2"/>
      <c r="N879" s="1"/>
      <c r="O879" s="2"/>
    </row>
    <row r="880" spans="6:15" x14ac:dyDescent="0.25">
      <c r="F880" s="2"/>
      <c r="H880" s="2"/>
      <c r="J880" s="2"/>
      <c r="K880" s="2"/>
      <c r="L880" s="2"/>
      <c r="M880" s="2"/>
      <c r="N880" s="1"/>
      <c r="O880" s="2"/>
    </row>
    <row r="881" spans="6:15" x14ac:dyDescent="0.25">
      <c r="F881" s="2"/>
      <c r="H881" s="2"/>
      <c r="I881" s="4"/>
      <c r="J881" s="2"/>
      <c r="K881" s="2"/>
      <c r="L881" s="2"/>
      <c r="M881" s="2"/>
      <c r="N881" s="1"/>
      <c r="O881" s="2"/>
    </row>
    <row r="882" spans="6:15" x14ac:dyDescent="0.25">
      <c r="F882" s="2"/>
      <c r="H882" s="2"/>
      <c r="J882" s="2"/>
      <c r="K882" s="2"/>
      <c r="L882" s="2"/>
      <c r="M882" s="2"/>
      <c r="N882" s="1"/>
      <c r="O882" s="2"/>
    </row>
    <row r="883" spans="6:15" x14ac:dyDescent="0.25">
      <c r="F883" s="2"/>
      <c r="H883" s="2"/>
      <c r="J883" s="2"/>
      <c r="K883" s="2"/>
      <c r="L883" s="2"/>
      <c r="M883" s="2"/>
      <c r="N883" s="1"/>
      <c r="O883" s="2"/>
    </row>
    <row r="884" spans="6:15" x14ac:dyDescent="0.25">
      <c r="F884" s="2"/>
      <c r="H884" s="2"/>
      <c r="J884" s="2"/>
      <c r="K884" s="2"/>
      <c r="L884" s="2"/>
      <c r="M884" s="2"/>
      <c r="N884" s="1"/>
      <c r="O884" s="2"/>
    </row>
    <row r="885" spans="6:15" x14ac:dyDescent="0.25">
      <c r="F885" s="2"/>
      <c r="H885" s="2"/>
      <c r="J885" s="2"/>
      <c r="K885" s="2"/>
      <c r="L885" s="2"/>
      <c r="M885" s="2"/>
      <c r="N885" s="1"/>
      <c r="O885" s="2"/>
    </row>
    <row r="886" spans="6:15" x14ac:dyDescent="0.25">
      <c r="F886" s="2"/>
      <c r="H886" s="2"/>
      <c r="I886" s="4"/>
      <c r="J886" s="2"/>
      <c r="K886" s="2"/>
      <c r="L886" s="2"/>
      <c r="M886" s="2"/>
      <c r="N886" s="1"/>
      <c r="O886" s="2"/>
    </row>
    <row r="887" spans="6:15" x14ac:dyDescent="0.25">
      <c r="F887" s="2"/>
      <c r="H887" s="2"/>
      <c r="J887" s="2"/>
      <c r="K887" s="2"/>
      <c r="L887" s="2"/>
      <c r="M887" s="2"/>
      <c r="N887" s="1"/>
      <c r="O887" s="2"/>
    </row>
    <row r="888" spans="6:15" x14ac:dyDescent="0.25">
      <c r="F888" s="2"/>
      <c r="H888" s="2"/>
      <c r="J888" s="2"/>
      <c r="K888" s="2"/>
      <c r="L888" s="2"/>
      <c r="M888" s="2"/>
      <c r="N888" s="1"/>
      <c r="O888" s="2"/>
    </row>
    <row r="889" spans="6:15" x14ac:dyDescent="0.25">
      <c r="F889" s="2"/>
      <c r="H889" s="2"/>
      <c r="I889" s="4"/>
      <c r="J889" s="2"/>
      <c r="K889" s="2"/>
      <c r="L889" s="2"/>
      <c r="M889" s="2"/>
      <c r="N889" s="1"/>
      <c r="O889" s="2"/>
    </row>
    <row r="890" spans="6:15" x14ac:dyDescent="0.25">
      <c r="F890" s="2"/>
      <c r="H890" s="2"/>
      <c r="J890" s="2"/>
      <c r="K890" s="2"/>
      <c r="L890" s="2"/>
      <c r="M890" s="2"/>
      <c r="N890" s="1"/>
      <c r="O890" s="2"/>
    </row>
    <row r="891" spans="6:15" x14ac:dyDescent="0.25">
      <c r="F891" s="2"/>
      <c r="H891" s="2"/>
      <c r="J891" s="2"/>
      <c r="K891" s="2"/>
      <c r="L891" s="2"/>
      <c r="M891" s="2"/>
      <c r="N891" s="1"/>
      <c r="O891" s="2"/>
    </row>
    <row r="892" spans="6:15" x14ac:dyDescent="0.25">
      <c r="F892" s="2"/>
      <c r="H892" s="2"/>
      <c r="J892" s="2"/>
      <c r="K892" s="2"/>
      <c r="L892" s="2"/>
      <c r="M892" s="2"/>
      <c r="N892" s="1"/>
      <c r="O892" s="2"/>
    </row>
    <row r="893" spans="6:15" x14ac:dyDescent="0.25">
      <c r="F893" s="2"/>
      <c r="H893" s="2"/>
      <c r="J893" s="2"/>
      <c r="K893" s="2"/>
      <c r="L893" s="2"/>
      <c r="M893" s="2"/>
      <c r="N893" s="1"/>
      <c r="O893" s="2"/>
    </row>
    <row r="894" spans="6:15" x14ac:dyDescent="0.25">
      <c r="F894" s="2"/>
      <c r="H894" s="2"/>
      <c r="I894" s="4"/>
      <c r="J894" s="2"/>
      <c r="K894" s="2"/>
      <c r="L894" s="2"/>
      <c r="M894" s="2"/>
      <c r="N894" s="1"/>
      <c r="O894" s="2"/>
    </row>
    <row r="895" spans="6:15" x14ac:dyDescent="0.25">
      <c r="F895" s="2"/>
      <c r="H895" s="2"/>
      <c r="J895" s="2"/>
      <c r="K895" s="2"/>
      <c r="L895" s="2"/>
      <c r="M895" s="2"/>
      <c r="N895" s="1"/>
      <c r="O895" s="2"/>
    </row>
    <row r="896" spans="6:15" x14ac:dyDescent="0.25">
      <c r="F896" s="2"/>
      <c r="H896" s="2"/>
      <c r="I896" s="4"/>
      <c r="J896" s="2"/>
      <c r="K896" s="2"/>
      <c r="L896" s="2"/>
      <c r="M896" s="2"/>
      <c r="N896" s="1"/>
      <c r="O896" s="2"/>
    </row>
    <row r="897" spans="6:15" x14ac:dyDescent="0.25">
      <c r="F897" s="2"/>
      <c r="H897" s="2"/>
      <c r="J897" s="2"/>
      <c r="K897" s="2"/>
      <c r="L897" s="2"/>
      <c r="M897" s="2"/>
      <c r="N897" s="1"/>
      <c r="O897" s="2"/>
    </row>
    <row r="898" spans="6:15" x14ac:dyDescent="0.25">
      <c r="F898" s="2"/>
      <c r="H898" s="2"/>
      <c r="J898" s="2"/>
      <c r="K898" s="2"/>
      <c r="L898" s="2"/>
      <c r="M898" s="2"/>
      <c r="N898" s="1"/>
      <c r="O898" s="2"/>
    </row>
    <row r="899" spans="6:15" x14ac:dyDescent="0.25">
      <c r="F899" s="2"/>
      <c r="H899" s="2"/>
      <c r="I899" s="4"/>
      <c r="J899" s="2"/>
      <c r="K899" s="2"/>
      <c r="L899" s="2"/>
      <c r="M899" s="2"/>
      <c r="N899" s="1"/>
      <c r="O899" s="2"/>
    </row>
    <row r="900" spans="6:15" x14ac:dyDescent="0.25">
      <c r="F900" s="2"/>
      <c r="H900" s="2"/>
      <c r="J900" s="2"/>
      <c r="K900" s="2"/>
      <c r="L900" s="2"/>
      <c r="M900" s="2"/>
      <c r="N900" s="1"/>
      <c r="O900" s="2"/>
    </row>
    <row r="901" spans="6:15" x14ac:dyDescent="0.25">
      <c r="F901" s="2"/>
      <c r="H901" s="2"/>
      <c r="J901" s="2"/>
      <c r="K901" s="2"/>
      <c r="L901" s="2"/>
      <c r="M901" s="2"/>
      <c r="N901" s="1"/>
      <c r="O901" s="2"/>
    </row>
    <row r="902" spans="6:15" x14ac:dyDescent="0.25">
      <c r="F902" s="2"/>
      <c r="H902" s="2"/>
      <c r="J902" s="2"/>
      <c r="K902" s="2"/>
      <c r="L902" s="2"/>
      <c r="M902" s="2"/>
      <c r="N902" s="1"/>
      <c r="O902" s="2"/>
    </row>
    <row r="903" spans="6:15" x14ac:dyDescent="0.25">
      <c r="F903" s="2"/>
      <c r="H903" s="2"/>
      <c r="J903" s="2"/>
      <c r="K903" s="2"/>
      <c r="L903" s="2"/>
      <c r="M903" s="2"/>
      <c r="N903" s="1"/>
      <c r="O903" s="2"/>
    </row>
    <row r="904" spans="6:15" x14ac:dyDescent="0.25">
      <c r="F904" s="2"/>
      <c r="H904" s="2"/>
      <c r="J904" s="2"/>
      <c r="K904" s="2"/>
      <c r="L904" s="2"/>
      <c r="M904" s="2"/>
      <c r="N904" s="1"/>
      <c r="O904" s="2"/>
    </row>
    <row r="905" spans="6:15" x14ac:dyDescent="0.25">
      <c r="F905" s="2"/>
      <c r="H905" s="2"/>
      <c r="J905" s="2"/>
      <c r="K905" s="2"/>
      <c r="L905" s="2"/>
      <c r="M905" s="2"/>
      <c r="N905" s="1"/>
      <c r="O905" s="2"/>
    </row>
    <row r="906" spans="6:15" x14ac:dyDescent="0.25">
      <c r="F906" s="2"/>
      <c r="H906" s="2"/>
      <c r="I906" s="4"/>
      <c r="J906" s="2"/>
      <c r="K906" s="2"/>
      <c r="L906" s="2"/>
      <c r="M906" s="2"/>
      <c r="N906" s="1"/>
      <c r="O906" s="2"/>
    </row>
    <row r="907" spans="6:15" x14ac:dyDescent="0.25">
      <c r="F907" s="2"/>
      <c r="H907" s="2"/>
      <c r="J907" s="2"/>
      <c r="K907" s="2"/>
      <c r="L907" s="2"/>
      <c r="M907" s="2"/>
      <c r="N907" s="1"/>
      <c r="O907" s="2"/>
    </row>
    <row r="908" spans="6:15" x14ac:dyDescent="0.25">
      <c r="F908" s="2"/>
      <c r="H908" s="2"/>
      <c r="J908" s="2"/>
      <c r="K908" s="2"/>
      <c r="L908" s="2"/>
      <c r="M908" s="2"/>
      <c r="N908" s="1"/>
      <c r="O908" s="2"/>
    </row>
    <row r="909" spans="6:15" x14ac:dyDescent="0.25">
      <c r="F909" s="2"/>
      <c r="H909" s="2"/>
      <c r="I909" s="4"/>
      <c r="J909" s="2"/>
      <c r="K909" s="2"/>
      <c r="L909" s="2"/>
      <c r="M909" s="2"/>
      <c r="N909" s="1"/>
      <c r="O909" s="2"/>
    </row>
    <row r="910" spans="6:15" x14ac:dyDescent="0.25">
      <c r="F910" s="2"/>
      <c r="H910" s="2"/>
      <c r="J910" s="2"/>
      <c r="K910" s="2"/>
      <c r="L910" s="2"/>
      <c r="M910" s="2"/>
      <c r="N910" s="1"/>
      <c r="O910" s="2"/>
    </row>
    <row r="911" spans="6:15" x14ac:dyDescent="0.25">
      <c r="F911" s="2"/>
      <c r="H911" s="2"/>
      <c r="J911" s="2"/>
      <c r="K911" s="2"/>
      <c r="L911" s="2"/>
      <c r="M911" s="2"/>
      <c r="N911" s="1"/>
      <c r="O911" s="2"/>
    </row>
    <row r="912" spans="6:15" x14ac:dyDescent="0.25">
      <c r="F912" s="2"/>
      <c r="H912" s="2"/>
      <c r="J912" s="2"/>
      <c r="K912" s="2"/>
      <c r="L912" s="2"/>
      <c r="M912" s="2"/>
      <c r="N912" s="1"/>
      <c r="O912" s="2"/>
    </row>
    <row r="913" spans="6:15" x14ac:dyDescent="0.25">
      <c r="F913" s="2"/>
      <c r="H913" s="2"/>
      <c r="J913" s="2"/>
      <c r="K913" s="2"/>
      <c r="L913" s="2"/>
      <c r="M913" s="2"/>
      <c r="N913" s="1"/>
      <c r="O913" s="2"/>
    </row>
    <row r="914" spans="6:15" x14ac:dyDescent="0.25">
      <c r="F914" s="2"/>
      <c r="H914" s="2"/>
      <c r="J914" s="2"/>
      <c r="K914" s="2"/>
      <c r="L914" s="2"/>
      <c r="M914" s="2"/>
      <c r="N914" s="1"/>
      <c r="O914" s="2"/>
    </row>
    <row r="915" spans="6:15" x14ac:dyDescent="0.25">
      <c r="F915" s="2"/>
      <c r="H915" s="2"/>
      <c r="J915" s="2"/>
      <c r="K915" s="2"/>
      <c r="L915" s="2"/>
      <c r="M915" s="2"/>
      <c r="N915" s="1"/>
      <c r="O915" s="2"/>
    </row>
    <row r="916" spans="6:15" x14ac:dyDescent="0.25">
      <c r="F916" s="2"/>
      <c r="H916" s="2"/>
      <c r="I916" s="4"/>
      <c r="J916" s="2"/>
      <c r="K916" s="2"/>
      <c r="L916" s="2"/>
      <c r="M916" s="2"/>
      <c r="N916" s="1"/>
      <c r="O916" s="2"/>
    </row>
    <row r="917" spans="6:15" x14ac:dyDescent="0.25">
      <c r="F917" s="2"/>
      <c r="H917" s="2"/>
      <c r="J917" s="2"/>
      <c r="K917" s="2"/>
      <c r="L917" s="2"/>
      <c r="M917" s="2"/>
      <c r="N917" s="1"/>
      <c r="O917" s="2"/>
    </row>
    <row r="918" spans="6:15" x14ac:dyDescent="0.25">
      <c r="F918" s="2"/>
      <c r="H918" s="2"/>
      <c r="J918" s="2"/>
      <c r="K918" s="2"/>
      <c r="L918" s="2"/>
      <c r="M918" s="2"/>
      <c r="N918" s="1"/>
      <c r="O918" s="2"/>
    </row>
    <row r="919" spans="6:15" x14ac:dyDescent="0.25">
      <c r="F919" s="2"/>
      <c r="H919" s="2"/>
      <c r="I919" s="4"/>
      <c r="J919" s="2"/>
      <c r="K919" s="2"/>
      <c r="L919" s="2"/>
      <c r="M919" s="2"/>
      <c r="N919" s="1"/>
      <c r="O919" s="2"/>
    </row>
    <row r="920" spans="6:15" x14ac:dyDescent="0.25">
      <c r="F920" s="2"/>
      <c r="H920" s="2"/>
      <c r="J920" s="2"/>
      <c r="K920" s="2"/>
      <c r="L920" s="2"/>
      <c r="M920" s="2"/>
      <c r="N920" s="1"/>
      <c r="O920" s="2"/>
    </row>
    <row r="921" spans="6:15" x14ac:dyDescent="0.25">
      <c r="F921" s="2"/>
      <c r="H921" s="2"/>
      <c r="J921" s="2"/>
      <c r="K921" s="2"/>
      <c r="L921" s="2"/>
      <c r="M921" s="2"/>
      <c r="N921" s="1"/>
      <c r="O921" s="2"/>
    </row>
    <row r="922" spans="6:15" x14ac:dyDescent="0.25">
      <c r="F922" s="2"/>
      <c r="H922" s="2"/>
      <c r="J922" s="2"/>
      <c r="K922" s="2"/>
      <c r="L922" s="2"/>
      <c r="M922" s="2"/>
      <c r="N922" s="1"/>
      <c r="O922" s="2"/>
    </row>
    <row r="923" spans="6:15" x14ac:dyDescent="0.25">
      <c r="F923" s="2"/>
      <c r="H923" s="2"/>
      <c r="J923" s="2"/>
      <c r="K923" s="2"/>
      <c r="L923" s="2"/>
      <c r="M923" s="2"/>
      <c r="N923" s="1"/>
      <c r="O923" s="2"/>
    </row>
    <row r="924" spans="6:15" x14ac:dyDescent="0.25">
      <c r="F924" s="2"/>
      <c r="H924" s="2"/>
      <c r="I924" s="4"/>
      <c r="J924" s="2"/>
      <c r="K924" s="2"/>
      <c r="L924" s="2"/>
      <c r="M924" s="2"/>
      <c r="N924" s="1"/>
      <c r="O924" s="2"/>
    </row>
    <row r="925" spans="6:15" x14ac:dyDescent="0.25">
      <c r="F925" s="2"/>
      <c r="H925" s="2"/>
      <c r="J925" s="2"/>
      <c r="K925" s="2"/>
      <c r="L925" s="2"/>
      <c r="M925" s="2"/>
      <c r="N925" s="1"/>
      <c r="O925" s="2"/>
    </row>
    <row r="926" spans="6:15" x14ac:dyDescent="0.25">
      <c r="F926" s="2"/>
      <c r="H926" s="2"/>
      <c r="J926" s="2"/>
      <c r="K926" s="2"/>
      <c r="L926" s="2"/>
      <c r="M926" s="2"/>
      <c r="N926" s="1"/>
      <c r="O926" s="2"/>
    </row>
    <row r="927" spans="6:15" x14ac:dyDescent="0.25">
      <c r="F927" s="2"/>
      <c r="H927" s="2"/>
      <c r="I927" s="4"/>
      <c r="J927" s="2"/>
      <c r="K927" s="2"/>
      <c r="L927" s="2"/>
      <c r="M927" s="2"/>
      <c r="N927" s="1"/>
      <c r="O927" s="2"/>
    </row>
    <row r="928" spans="6:15" x14ac:dyDescent="0.25">
      <c r="F928" s="2"/>
      <c r="H928" s="2"/>
      <c r="J928" s="2"/>
      <c r="K928" s="2"/>
      <c r="L928" s="2"/>
      <c r="M928" s="2"/>
      <c r="N928" s="1"/>
      <c r="O928" s="2"/>
    </row>
    <row r="929" spans="6:16" x14ac:dyDescent="0.25">
      <c r="F929" s="2"/>
      <c r="H929" s="2"/>
      <c r="J929" s="2"/>
      <c r="K929" s="2"/>
      <c r="L929" s="2"/>
      <c r="M929" s="2"/>
      <c r="N929" s="1"/>
      <c r="O929" s="2"/>
    </row>
    <row r="930" spans="6:16" x14ac:dyDescent="0.25">
      <c r="F930" s="2"/>
      <c r="H930" s="2"/>
      <c r="J930" s="2"/>
      <c r="K930" s="2"/>
      <c r="L930" s="2"/>
      <c r="M930" s="2"/>
      <c r="N930" s="1"/>
      <c r="O930" s="2"/>
    </row>
    <row r="931" spans="6:16" x14ac:dyDescent="0.25">
      <c r="F931" s="2"/>
      <c r="H931" s="2"/>
      <c r="J931" s="2"/>
      <c r="K931" s="2"/>
      <c r="L931" s="2"/>
      <c r="M931" s="2"/>
      <c r="N931" s="1"/>
      <c r="O931" s="2"/>
    </row>
    <row r="932" spans="6:16" x14ac:dyDescent="0.25">
      <c r="F932" s="2"/>
      <c r="H932" s="2"/>
      <c r="I932" s="4"/>
      <c r="J932" s="2"/>
      <c r="K932" s="2"/>
      <c r="L932" s="2"/>
      <c r="M932" s="2"/>
      <c r="N932" s="1"/>
      <c r="O932" s="2"/>
    </row>
    <row r="933" spans="6:16" x14ac:dyDescent="0.25">
      <c r="F933" s="2"/>
      <c r="H933" s="2"/>
      <c r="J933" s="2"/>
      <c r="K933" s="2"/>
      <c r="L933" s="2"/>
      <c r="M933" s="2"/>
      <c r="N933" s="1"/>
      <c r="O933" s="2"/>
    </row>
    <row r="934" spans="6:16" x14ac:dyDescent="0.25">
      <c r="F934" s="2"/>
      <c r="H934" s="2"/>
      <c r="J934" s="2"/>
      <c r="K934" s="2"/>
      <c r="L934" s="2"/>
      <c r="M934" s="2"/>
      <c r="N934" s="1"/>
      <c r="O934" s="2"/>
    </row>
    <row r="935" spans="6:16" x14ac:dyDescent="0.25">
      <c r="F935" s="2"/>
      <c r="H935" s="2"/>
      <c r="J935" s="2"/>
      <c r="K935" s="2"/>
      <c r="L935" s="2"/>
      <c r="M935" s="2"/>
      <c r="N935" s="1"/>
      <c r="O935" s="2"/>
    </row>
    <row r="936" spans="6:16" x14ac:dyDescent="0.25">
      <c r="F936" s="2"/>
      <c r="H936" s="2"/>
      <c r="J936" s="2"/>
      <c r="K936" s="2"/>
      <c r="L936" s="2"/>
      <c r="M936" s="2"/>
      <c r="N936" s="1"/>
      <c r="O936" s="2"/>
    </row>
    <row r="937" spans="6:16" x14ac:dyDescent="0.25">
      <c r="F937" s="2"/>
      <c r="H937" s="2"/>
      <c r="J937" s="2"/>
      <c r="K937" s="2"/>
      <c r="L937" s="2"/>
      <c r="M937" s="2"/>
      <c r="N937" s="1"/>
      <c r="O937" s="2"/>
    </row>
    <row r="938" spans="6:16" x14ac:dyDescent="0.25">
      <c r="F938" s="2"/>
      <c r="H938" s="2"/>
      <c r="J938" s="2"/>
      <c r="K938" s="2"/>
      <c r="L938" s="2"/>
      <c r="M938" s="2"/>
      <c r="N938" s="1"/>
      <c r="O938" s="2"/>
    </row>
    <row r="939" spans="6:16" x14ac:dyDescent="0.25">
      <c r="F939" s="2"/>
      <c r="H939" s="2"/>
      <c r="J939" s="2"/>
      <c r="K939" s="2"/>
      <c r="L939" s="2"/>
      <c r="M939" s="2"/>
      <c r="N939" s="1"/>
      <c r="O939" s="2"/>
    </row>
    <row r="940" spans="6:16" x14ac:dyDescent="0.25">
      <c r="F940" s="2"/>
      <c r="H940" s="2"/>
      <c r="J940" s="2"/>
      <c r="K940" s="2"/>
      <c r="L940" s="2"/>
      <c r="M940" s="2"/>
      <c r="N940" s="1"/>
      <c r="O940" s="2"/>
    </row>
    <row r="941" spans="6:16" x14ac:dyDescent="0.25">
      <c r="F941" s="2"/>
      <c r="H941" s="2"/>
      <c r="J941" s="2"/>
      <c r="K941" s="2"/>
      <c r="L941" s="2"/>
      <c r="M941" s="2"/>
      <c r="N941" s="1"/>
      <c r="O941" s="2"/>
      <c r="P941" s="2"/>
    </row>
    <row r="942" spans="6:16" x14ac:dyDescent="0.25">
      <c r="F942" s="2"/>
      <c r="H942" s="2"/>
      <c r="I942" s="4"/>
      <c r="J942" s="2"/>
      <c r="K942" s="2"/>
      <c r="L942" s="2"/>
      <c r="M942" s="2"/>
      <c r="N942" s="1"/>
      <c r="O942" s="2"/>
      <c r="P942" s="2"/>
    </row>
    <row r="943" spans="6:16" x14ac:dyDescent="0.25">
      <c r="F943" s="2"/>
      <c r="H943" s="2"/>
      <c r="J943" s="2"/>
      <c r="K943" s="2"/>
      <c r="L943" s="2"/>
      <c r="M943" s="2"/>
      <c r="N943" s="1"/>
      <c r="O943" s="2"/>
      <c r="P943" s="2"/>
    </row>
    <row r="944" spans="6:16" x14ac:dyDescent="0.25">
      <c r="F944" s="2"/>
      <c r="H944" s="2"/>
      <c r="I944" s="4"/>
      <c r="J944" s="2"/>
      <c r="K944" s="2"/>
      <c r="L944" s="2"/>
      <c r="M944" s="2"/>
      <c r="N944" s="1"/>
      <c r="O944" s="2"/>
    </row>
    <row r="945" spans="6:15" x14ac:dyDescent="0.25">
      <c r="F945" s="2"/>
      <c r="H945" s="2"/>
      <c r="J945" s="2"/>
      <c r="K945" s="2"/>
      <c r="L945" s="2"/>
      <c r="M945" s="2"/>
      <c r="N945" s="1"/>
      <c r="O945" s="2"/>
    </row>
    <row r="946" spans="6:15" x14ac:dyDescent="0.25">
      <c r="F946" s="2"/>
      <c r="H946" s="2"/>
      <c r="J946" s="2"/>
      <c r="K946" s="2"/>
      <c r="L946" s="2"/>
      <c r="M946" s="2"/>
      <c r="N946" s="1"/>
      <c r="O946" s="2"/>
    </row>
    <row r="947" spans="6:15" x14ac:dyDescent="0.25">
      <c r="F947" s="2"/>
      <c r="H947" s="2"/>
      <c r="J947" s="2"/>
      <c r="K947" s="2"/>
      <c r="L947" s="2"/>
      <c r="M947" s="2"/>
      <c r="N947" s="1"/>
      <c r="O947" s="2"/>
    </row>
    <row r="948" spans="6:15" x14ac:dyDescent="0.25">
      <c r="F948" s="2"/>
      <c r="H948" s="2"/>
      <c r="I948" s="4"/>
      <c r="J948" s="2"/>
      <c r="K948" s="2"/>
      <c r="L948" s="2"/>
      <c r="M948" s="2"/>
      <c r="N948" s="1"/>
      <c r="O948" s="2"/>
    </row>
    <row r="949" spans="6:15" x14ac:dyDescent="0.25">
      <c r="F949" s="2"/>
      <c r="H949" s="2"/>
      <c r="J949" s="2"/>
      <c r="K949" s="2"/>
      <c r="L949" s="2"/>
      <c r="M949" s="2"/>
      <c r="N949" s="1"/>
      <c r="O949" s="2"/>
    </row>
    <row r="950" spans="6:15" x14ac:dyDescent="0.25">
      <c r="F950" s="2"/>
      <c r="H950" s="2"/>
      <c r="J950" s="2"/>
      <c r="K950" s="2"/>
      <c r="L950" s="2"/>
      <c r="M950" s="2"/>
      <c r="N950" s="1"/>
      <c r="O950" s="2"/>
    </row>
    <row r="951" spans="6:15" x14ac:dyDescent="0.25">
      <c r="F951" s="2"/>
      <c r="H951" s="2"/>
      <c r="I951" s="4"/>
      <c r="J951" s="2"/>
      <c r="K951" s="2"/>
      <c r="L951" s="2"/>
      <c r="M951" s="2"/>
      <c r="N951" s="1"/>
      <c r="O951" s="2"/>
    </row>
    <row r="952" spans="6:15" x14ac:dyDescent="0.25">
      <c r="F952" s="2"/>
      <c r="H952" s="2"/>
      <c r="J952" s="2"/>
      <c r="K952" s="2"/>
      <c r="L952" s="2"/>
      <c r="M952" s="2"/>
      <c r="N952" s="1"/>
      <c r="O952" s="2"/>
    </row>
    <row r="953" spans="6:15" x14ac:dyDescent="0.25">
      <c r="F953" s="2"/>
      <c r="H953" s="2"/>
      <c r="J953" s="2"/>
      <c r="K953" s="2"/>
      <c r="L953" s="2"/>
      <c r="M953" s="2"/>
      <c r="N953" s="1"/>
      <c r="O953" s="2"/>
    </row>
    <row r="954" spans="6:15" x14ac:dyDescent="0.25">
      <c r="F954" s="2"/>
      <c r="H954" s="2"/>
      <c r="I954" s="4"/>
      <c r="J954" s="2"/>
      <c r="K954" s="2"/>
      <c r="L954" s="2"/>
      <c r="M954" s="2"/>
      <c r="N954" s="1"/>
      <c r="O954" s="2"/>
    </row>
    <row r="955" spans="6:15" x14ac:dyDescent="0.25">
      <c r="F955" s="2"/>
      <c r="H955" s="2"/>
      <c r="I955" s="4"/>
      <c r="J955" s="2"/>
      <c r="K955" s="2"/>
      <c r="L955" s="2"/>
      <c r="M955" s="2"/>
      <c r="N955" s="1"/>
      <c r="O955" s="2"/>
    </row>
    <row r="956" spans="6:15" x14ac:dyDescent="0.25">
      <c r="F956" s="2"/>
      <c r="H956" s="2"/>
      <c r="J956" s="2"/>
      <c r="K956" s="2"/>
      <c r="L956" s="2"/>
      <c r="M956" s="2"/>
      <c r="N956" s="1"/>
      <c r="O956" s="2"/>
    </row>
    <row r="957" spans="6:15" x14ac:dyDescent="0.25">
      <c r="F957" s="2"/>
      <c r="H957" s="2"/>
      <c r="J957" s="2"/>
      <c r="K957" s="2"/>
      <c r="L957" s="2"/>
      <c r="M957" s="2"/>
      <c r="N957" s="1"/>
      <c r="O957" s="2"/>
    </row>
    <row r="958" spans="6:15" x14ac:dyDescent="0.25">
      <c r="F958" s="2"/>
      <c r="H958" s="2"/>
      <c r="I958" s="4"/>
      <c r="J958" s="2"/>
      <c r="K958" s="2"/>
      <c r="L958" s="2"/>
      <c r="M958" s="2"/>
      <c r="N958" s="1"/>
      <c r="O958" s="2"/>
    </row>
    <row r="959" spans="6:15" x14ac:dyDescent="0.25">
      <c r="F959" s="2"/>
      <c r="H959" s="2"/>
      <c r="I959" s="4"/>
      <c r="J959" s="2"/>
      <c r="K959" s="2"/>
      <c r="L959" s="2"/>
      <c r="M959" s="2"/>
      <c r="N959" s="1"/>
      <c r="O959" s="2"/>
    </row>
    <row r="960" spans="6:15" x14ac:dyDescent="0.25">
      <c r="F960" s="2"/>
      <c r="H960" s="2"/>
      <c r="I960" s="4"/>
      <c r="J960" s="2"/>
      <c r="K960" s="2"/>
      <c r="L960" s="2"/>
      <c r="M960" s="2"/>
      <c r="N960" s="1"/>
      <c r="O960" s="2"/>
    </row>
    <row r="961" spans="6:15" x14ac:dyDescent="0.25">
      <c r="F961" s="2"/>
      <c r="H961" s="2"/>
      <c r="J961" s="2"/>
      <c r="K961" s="2"/>
      <c r="L961" s="2"/>
      <c r="M961" s="2"/>
      <c r="N961" s="1"/>
      <c r="O961" s="2"/>
    </row>
    <row r="962" spans="6:15" x14ac:dyDescent="0.25">
      <c r="F962" s="2"/>
      <c r="H962" s="2"/>
      <c r="J962" s="2"/>
      <c r="K962" s="2"/>
      <c r="L962" s="2"/>
      <c r="M962" s="2"/>
      <c r="N962" s="1"/>
      <c r="O962" s="2"/>
    </row>
    <row r="963" spans="6:15" x14ac:dyDescent="0.25">
      <c r="F963" s="2"/>
      <c r="H963" s="2"/>
      <c r="I963" s="4"/>
      <c r="J963" s="2"/>
      <c r="K963" s="2"/>
      <c r="L963" s="2"/>
      <c r="M963" s="2"/>
      <c r="N963" s="1"/>
      <c r="O963" s="2"/>
    </row>
    <row r="964" spans="6:15" x14ac:dyDescent="0.25">
      <c r="F964" s="2"/>
      <c r="H964" s="2"/>
      <c r="J964" s="2"/>
      <c r="K964" s="2"/>
      <c r="L964" s="2"/>
      <c r="M964" s="2"/>
      <c r="N964" s="1"/>
      <c r="O964" s="2"/>
    </row>
    <row r="965" spans="6:15" x14ac:dyDescent="0.25">
      <c r="F965" s="2"/>
      <c r="H965" s="2"/>
      <c r="J965" s="2"/>
      <c r="K965" s="2"/>
      <c r="L965" s="2"/>
      <c r="M965" s="2"/>
      <c r="N965" s="1"/>
      <c r="O965" s="2"/>
    </row>
    <row r="966" spans="6:15" x14ac:dyDescent="0.25">
      <c r="F966" s="2"/>
      <c r="H966" s="2"/>
      <c r="I966" s="4"/>
      <c r="J966" s="2"/>
      <c r="K966" s="2"/>
      <c r="L966" s="2"/>
      <c r="M966" s="2"/>
      <c r="N966" s="1"/>
      <c r="O966" s="2"/>
    </row>
    <row r="967" spans="6:15" x14ac:dyDescent="0.25">
      <c r="F967" s="2"/>
      <c r="H967" s="2"/>
      <c r="J967" s="2"/>
      <c r="K967" s="2"/>
      <c r="L967" s="2"/>
      <c r="M967" s="2"/>
      <c r="N967" s="1"/>
      <c r="O967" s="2"/>
    </row>
    <row r="968" spans="6:15" x14ac:dyDescent="0.25">
      <c r="F968" s="2"/>
      <c r="H968" s="2"/>
      <c r="J968" s="2"/>
      <c r="K968" s="2"/>
      <c r="L968" s="2"/>
      <c r="M968" s="2"/>
      <c r="N968" s="1"/>
      <c r="O968" s="2"/>
    </row>
    <row r="969" spans="6:15" x14ac:dyDescent="0.25">
      <c r="F969" s="2"/>
      <c r="H969" s="2"/>
      <c r="I969" s="4"/>
      <c r="J969" s="2"/>
      <c r="K969" s="2"/>
      <c r="L969" s="2"/>
      <c r="M969" s="2"/>
      <c r="N969" s="1"/>
      <c r="O969" s="2"/>
    </row>
    <row r="970" spans="6:15" x14ac:dyDescent="0.25">
      <c r="F970" s="2"/>
      <c r="H970" s="2"/>
      <c r="I970" s="4"/>
      <c r="J970" s="2"/>
      <c r="K970" s="2"/>
      <c r="L970" s="2"/>
      <c r="M970" s="2"/>
      <c r="N970" s="1"/>
      <c r="O970" s="2"/>
    </row>
    <row r="971" spans="6:15" x14ac:dyDescent="0.25">
      <c r="F971" s="2"/>
      <c r="H971" s="2"/>
      <c r="I971" s="4"/>
      <c r="J971" s="2"/>
      <c r="K971" s="2"/>
      <c r="L971" s="2"/>
      <c r="M971" s="2"/>
      <c r="N971" s="1"/>
      <c r="O971" s="2"/>
    </row>
    <row r="972" spans="6:15" x14ac:dyDescent="0.25">
      <c r="F972" s="2"/>
      <c r="H972" s="2"/>
      <c r="J972" s="2"/>
      <c r="K972" s="2"/>
      <c r="L972" s="2"/>
      <c r="M972" s="2"/>
      <c r="N972" s="1"/>
      <c r="O972" s="2"/>
    </row>
    <row r="973" spans="6:15" x14ac:dyDescent="0.25">
      <c r="F973" s="2"/>
      <c r="H973" s="2"/>
      <c r="J973" s="2"/>
      <c r="K973" s="2"/>
      <c r="L973" s="2"/>
      <c r="M973" s="2"/>
      <c r="N973" s="1"/>
      <c r="O973" s="2"/>
    </row>
    <row r="974" spans="6:15" x14ac:dyDescent="0.25">
      <c r="F974" s="2"/>
      <c r="H974" s="2"/>
      <c r="I974" s="4"/>
      <c r="J974" s="2"/>
      <c r="K974" s="2"/>
      <c r="L974" s="2"/>
      <c r="M974" s="2"/>
      <c r="N974" s="1"/>
      <c r="O974" s="2"/>
    </row>
    <row r="975" spans="6:15" x14ac:dyDescent="0.25">
      <c r="F975" s="2"/>
      <c r="H975" s="2"/>
      <c r="J975" s="2"/>
      <c r="K975" s="2"/>
      <c r="L975" s="2"/>
      <c r="M975" s="2"/>
      <c r="N975" s="1"/>
      <c r="O975" s="2"/>
    </row>
    <row r="976" spans="6:15" x14ac:dyDescent="0.25">
      <c r="F976" s="2"/>
      <c r="H976" s="2"/>
      <c r="J976" s="2"/>
      <c r="K976" s="2"/>
      <c r="L976" s="2"/>
      <c r="M976" s="2"/>
      <c r="N976" s="1"/>
      <c r="O976" s="2"/>
    </row>
    <row r="977" spans="6:15" x14ac:dyDescent="0.25">
      <c r="F977" s="2"/>
      <c r="H977" s="2"/>
      <c r="J977" s="2"/>
      <c r="K977" s="2"/>
      <c r="L977" s="2"/>
      <c r="M977" s="2"/>
      <c r="N977" s="1"/>
      <c r="O977" s="2"/>
    </row>
    <row r="978" spans="6:15" x14ac:dyDescent="0.25">
      <c r="F978" s="2"/>
      <c r="H978" s="2"/>
      <c r="J978" s="2"/>
      <c r="K978" s="2"/>
      <c r="L978" s="2"/>
      <c r="M978" s="2"/>
      <c r="N978" s="1"/>
      <c r="O978" s="2"/>
    </row>
    <row r="979" spans="6:15" x14ac:dyDescent="0.25">
      <c r="F979" s="2"/>
      <c r="H979" s="2"/>
      <c r="I979" s="4"/>
      <c r="J979" s="2"/>
      <c r="K979" s="2"/>
      <c r="L979" s="2"/>
      <c r="M979" s="2"/>
      <c r="N979" s="1"/>
      <c r="O979" s="2"/>
    </row>
    <row r="980" spans="6:15" x14ac:dyDescent="0.25">
      <c r="F980" s="2"/>
      <c r="H980" s="2"/>
      <c r="J980" s="2"/>
      <c r="K980" s="2"/>
      <c r="L980" s="2"/>
      <c r="M980" s="2"/>
      <c r="N980" s="1"/>
      <c r="O980" s="2"/>
    </row>
    <row r="981" spans="6:15" x14ac:dyDescent="0.25">
      <c r="F981" s="2"/>
      <c r="H981" s="2"/>
      <c r="J981" s="2"/>
      <c r="K981" s="2"/>
      <c r="L981" s="2"/>
      <c r="M981" s="2"/>
      <c r="N981" s="1"/>
      <c r="O981" s="2"/>
    </row>
    <row r="982" spans="6:15" x14ac:dyDescent="0.25">
      <c r="F982" s="2"/>
      <c r="H982" s="2"/>
      <c r="I982" s="4"/>
      <c r="J982" s="2"/>
      <c r="K982" s="2"/>
      <c r="L982" s="2"/>
      <c r="M982" s="2"/>
      <c r="N982" s="1"/>
      <c r="O982" s="2"/>
    </row>
    <row r="983" spans="6:15" x14ac:dyDescent="0.25">
      <c r="F983" s="2"/>
      <c r="H983" s="2"/>
      <c r="J983" s="2"/>
      <c r="K983" s="2"/>
      <c r="L983" s="2"/>
      <c r="M983" s="2"/>
      <c r="N983" s="1"/>
      <c r="O983" s="2"/>
    </row>
    <row r="984" spans="6:15" x14ac:dyDescent="0.25">
      <c r="F984" s="2"/>
      <c r="H984" s="2"/>
      <c r="J984" s="2"/>
      <c r="K984" s="2"/>
      <c r="L984" s="2"/>
      <c r="M984" s="2"/>
      <c r="N984" s="1"/>
      <c r="O984" s="2"/>
    </row>
    <row r="985" spans="6:15" x14ac:dyDescent="0.25">
      <c r="F985" s="2"/>
      <c r="H985" s="2"/>
      <c r="J985" s="2"/>
      <c r="K985" s="2"/>
      <c r="L985" s="2"/>
      <c r="M985" s="2"/>
      <c r="N985" s="1"/>
      <c r="O985" s="2"/>
    </row>
    <row r="986" spans="6:15" x14ac:dyDescent="0.25">
      <c r="F986" s="2"/>
      <c r="H986" s="2"/>
      <c r="J986" s="2"/>
      <c r="K986" s="2"/>
      <c r="L986" s="2"/>
      <c r="M986" s="2"/>
      <c r="N986" s="1"/>
      <c r="O986" s="2"/>
    </row>
    <row r="987" spans="6:15" x14ac:dyDescent="0.25">
      <c r="F987" s="2"/>
      <c r="H987" s="2"/>
      <c r="I987" s="4"/>
      <c r="J987" s="2"/>
      <c r="K987" s="2"/>
      <c r="L987" s="2"/>
      <c r="M987" s="2"/>
      <c r="N987" s="1"/>
      <c r="O987" s="2"/>
    </row>
    <row r="988" spans="6:15" x14ac:dyDescent="0.25">
      <c r="F988" s="2"/>
      <c r="H988" s="2"/>
      <c r="J988" s="2"/>
      <c r="K988" s="2"/>
      <c r="L988" s="2"/>
      <c r="M988" s="2"/>
      <c r="N988" s="1"/>
      <c r="O988" s="2"/>
    </row>
    <row r="989" spans="6:15" x14ac:dyDescent="0.25">
      <c r="F989" s="2"/>
      <c r="H989" s="2"/>
      <c r="I989" s="4"/>
      <c r="J989" s="2"/>
      <c r="K989" s="2"/>
      <c r="L989" s="2"/>
      <c r="M989" s="2"/>
      <c r="N989" s="1"/>
      <c r="O989" s="2"/>
    </row>
    <row r="990" spans="6:15" x14ac:dyDescent="0.25">
      <c r="F990" s="2"/>
      <c r="H990" s="2"/>
      <c r="J990" s="2"/>
      <c r="K990" s="2"/>
      <c r="L990" s="2"/>
      <c r="M990" s="2"/>
      <c r="N990" s="1"/>
      <c r="O990" s="2"/>
    </row>
    <row r="991" spans="6:15" x14ac:dyDescent="0.25">
      <c r="F991" s="2"/>
      <c r="H991" s="2"/>
      <c r="J991" s="2"/>
      <c r="K991" s="2"/>
      <c r="L991" s="2"/>
      <c r="M991" s="2"/>
      <c r="N991" s="1"/>
      <c r="O991" s="2"/>
    </row>
    <row r="992" spans="6:15" x14ac:dyDescent="0.25">
      <c r="F992" s="2"/>
      <c r="H992" s="2"/>
      <c r="I992" s="4"/>
      <c r="J992" s="2"/>
      <c r="K992" s="2"/>
      <c r="L992" s="2"/>
      <c r="M992" s="2"/>
      <c r="N992" s="1"/>
      <c r="O992" s="2"/>
    </row>
    <row r="993" spans="6:15" x14ac:dyDescent="0.25">
      <c r="F993" s="2"/>
      <c r="H993" s="2"/>
      <c r="J993" s="2"/>
      <c r="K993" s="2"/>
      <c r="L993" s="2"/>
      <c r="M993" s="2"/>
      <c r="N993" s="1"/>
      <c r="O993" s="2"/>
    </row>
    <row r="994" spans="6:15" x14ac:dyDescent="0.25">
      <c r="F994" s="2"/>
      <c r="H994" s="2"/>
      <c r="J994" s="2"/>
      <c r="K994" s="2"/>
      <c r="L994" s="2"/>
      <c r="M994" s="2"/>
      <c r="N994" s="1"/>
      <c r="O994" s="2"/>
    </row>
    <row r="995" spans="6:15" x14ac:dyDescent="0.25">
      <c r="F995" s="2"/>
      <c r="H995" s="2"/>
      <c r="J995" s="2"/>
      <c r="K995" s="2"/>
      <c r="L995" s="2"/>
      <c r="M995" s="2"/>
      <c r="N995" s="1"/>
      <c r="O995" s="2"/>
    </row>
    <row r="996" spans="6:15" x14ac:dyDescent="0.25">
      <c r="F996" s="2"/>
      <c r="H996" s="2"/>
      <c r="J996" s="2"/>
      <c r="K996" s="2"/>
      <c r="L996" s="2"/>
      <c r="M996" s="2"/>
      <c r="N996" s="1"/>
      <c r="O996" s="2"/>
    </row>
    <row r="997" spans="6:15" x14ac:dyDescent="0.25">
      <c r="F997" s="2"/>
      <c r="H997" s="2"/>
      <c r="J997" s="2"/>
      <c r="K997" s="2"/>
      <c r="L997" s="2"/>
      <c r="M997" s="2"/>
      <c r="N997" s="1"/>
      <c r="O997" s="2"/>
    </row>
    <row r="998" spans="6:15" x14ac:dyDescent="0.25">
      <c r="F998" s="2"/>
      <c r="H998" s="2"/>
      <c r="J998" s="2"/>
      <c r="K998" s="2"/>
      <c r="L998" s="2"/>
      <c r="M998" s="2"/>
      <c r="N998" s="1"/>
      <c r="O998" s="2"/>
    </row>
    <row r="999" spans="6:15" x14ac:dyDescent="0.25">
      <c r="F999" s="2"/>
      <c r="H999" s="2"/>
      <c r="I999" s="4"/>
      <c r="J999" s="2"/>
      <c r="K999" s="2"/>
      <c r="L999" s="2"/>
      <c r="M999" s="2"/>
      <c r="N999" s="1"/>
      <c r="O999" s="2"/>
    </row>
    <row r="1000" spans="6:15" x14ac:dyDescent="0.25">
      <c r="F1000" s="2"/>
      <c r="H1000" s="2"/>
      <c r="J1000" s="2"/>
      <c r="K1000" s="2"/>
      <c r="L1000" s="2"/>
      <c r="M1000" s="2"/>
      <c r="N1000" s="1"/>
      <c r="O1000" s="2"/>
    </row>
    <row r="1001" spans="6:15" x14ac:dyDescent="0.25">
      <c r="F1001" s="2"/>
      <c r="H1001" s="2"/>
      <c r="J1001" s="2"/>
      <c r="K1001" s="2"/>
      <c r="L1001" s="2"/>
      <c r="M1001" s="2"/>
      <c r="N1001" s="1"/>
      <c r="O1001" s="2"/>
    </row>
    <row r="1002" spans="6:15" x14ac:dyDescent="0.25">
      <c r="F1002" s="2"/>
      <c r="H1002" s="2"/>
      <c r="I1002" s="4"/>
      <c r="J1002" s="2"/>
      <c r="K1002" s="2"/>
      <c r="L1002" s="2"/>
      <c r="M1002" s="2"/>
      <c r="N1002" s="1"/>
      <c r="O1002" s="2"/>
    </row>
    <row r="1003" spans="6:15" x14ac:dyDescent="0.25">
      <c r="F1003" s="2"/>
      <c r="H1003" s="2"/>
      <c r="J1003" s="2"/>
      <c r="K1003" s="2"/>
      <c r="L1003" s="2"/>
      <c r="M1003" s="2"/>
      <c r="N1003" s="1"/>
      <c r="O1003" s="2"/>
    </row>
    <row r="1004" spans="6:15" x14ac:dyDescent="0.25">
      <c r="F1004" s="2"/>
      <c r="H1004" s="2"/>
      <c r="J1004" s="2"/>
      <c r="K1004" s="2"/>
      <c r="L1004" s="2"/>
      <c r="M1004" s="2"/>
      <c r="N1004" s="1"/>
      <c r="O1004" s="2"/>
    </row>
    <row r="1005" spans="6:15" x14ac:dyDescent="0.25">
      <c r="F1005" s="2"/>
      <c r="H1005" s="2"/>
      <c r="J1005" s="2"/>
      <c r="K1005" s="2"/>
      <c r="L1005" s="2"/>
      <c r="M1005" s="2"/>
      <c r="N1005" s="1"/>
      <c r="O1005" s="2"/>
    </row>
    <row r="1006" spans="6:15" x14ac:dyDescent="0.25">
      <c r="F1006" s="2"/>
      <c r="H1006" s="2"/>
      <c r="J1006" s="2"/>
      <c r="K1006" s="2"/>
      <c r="L1006" s="2"/>
      <c r="M1006" s="2"/>
      <c r="N1006" s="1"/>
      <c r="O1006" s="2"/>
    </row>
    <row r="1007" spans="6:15" x14ac:dyDescent="0.25">
      <c r="F1007" s="2"/>
      <c r="H1007" s="2"/>
      <c r="J1007" s="2"/>
      <c r="K1007" s="2"/>
      <c r="L1007" s="2"/>
      <c r="M1007" s="2"/>
      <c r="N1007" s="1"/>
      <c r="O1007" s="2"/>
    </row>
    <row r="1008" spans="6:15" x14ac:dyDescent="0.25">
      <c r="F1008" s="2"/>
      <c r="H1008" s="2"/>
      <c r="J1008" s="2"/>
      <c r="K1008" s="2"/>
      <c r="L1008" s="2"/>
      <c r="M1008" s="2"/>
      <c r="N1008" s="1"/>
      <c r="O1008" s="2"/>
    </row>
    <row r="1009" spans="6:15" x14ac:dyDescent="0.25">
      <c r="F1009" s="2"/>
      <c r="H1009" s="2"/>
      <c r="I1009" s="4"/>
      <c r="J1009" s="2"/>
      <c r="K1009" s="2"/>
      <c r="L1009" s="2"/>
      <c r="M1009" s="2"/>
      <c r="N1009" s="1"/>
      <c r="O1009" s="2"/>
    </row>
    <row r="1010" spans="6:15" x14ac:dyDescent="0.25">
      <c r="F1010" s="2"/>
      <c r="H1010" s="2"/>
      <c r="J1010" s="2"/>
      <c r="K1010" s="2"/>
      <c r="L1010" s="2"/>
      <c r="M1010" s="2"/>
      <c r="N1010" s="1"/>
      <c r="O1010" s="2"/>
    </row>
    <row r="1011" spans="6:15" x14ac:dyDescent="0.25">
      <c r="F1011" s="2"/>
      <c r="H1011" s="2"/>
      <c r="J1011" s="2"/>
      <c r="K1011" s="2"/>
      <c r="L1011" s="2"/>
      <c r="M1011" s="2"/>
      <c r="N1011" s="1"/>
      <c r="O1011" s="2"/>
    </row>
    <row r="1012" spans="6:15" x14ac:dyDescent="0.25">
      <c r="F1012" s="2"/>
      <c r="H1012" s="2"/>
      <c r="I1012" s="4"/>
      <c r="J1012" s="2"/>
      <c r="K1012" s="2"/>
      <c r="L1012" s="2"/>
      <c r="M1012" s="2"/>
      <c r="N1012" s="1"/>
      <c r="O1012" s="2"/>
    </row>
    <row r="1013" spans="6:15" x14ac:dyDescent="0.25">
      <c r="F1013" s="2"/>
      <c r="H1013" s="2"/>
      <c r="J1013" s="2"/>
      <c r="K1013" s="2"/>
      <c r="L1013" s="2"/>
      <c r="M1013" s="2"/>
      <c r="N1013" s="1"/>
      <c r="O1013" s="2"/>
    </row>
    <row r="1014" spans="6:15" x14ac:dyDescent="0.25">
      <c r="F1014" s="2"/>
      <c r="H1014" s="2"/>
      <c r="J1014" s="2"/>
      <c r="K1014" s="2"/>
      <c r="L1014" s="2"/>
      <c r="M1014" s="2"/>
      <c r="N1014" s="1"/>
      <c r="O1014" s="2"/>
    </row>
    <row r="1015" spans="6:15" x14ac:dyDescent="0.25">
      <c r="F1015" s="2"/>
      <c r="H1015" s="2"/>
      <c r="J1015" s="2"/>
      <c r="K1015" s="2"/>
      <c r="L1015" s="2"/>
      <c r="M1015" s="2"/>
      <c r="N1015" s="1"/>
      <c r="O1015" s="2"/>
    </row>
    <row r="1016" spans="6:15" x14ac:dyDescent="0.25">
      <c r="F1016" s="2"/>
      <c r="H1016" s="2"/>
      <c r="J1016" s="2"/>
      <c r="K1016" s="2"/>
      <c r="L1016" s="2"/>
      <c r="M1016" s="2"/>
      <c r="N1016" s="1"/>
      <c r="O1016" s="2"/>
    </row>
    <row r="1017" spans="6:15" x14ac:dyDescent="0.25">
      <c r="F1017" s="2"/>
      <c r="H1017" s="2"/>
      <c r="I1017" s="4"/>
      <c r="J1017" s="2"/>
      <c r="K1017" s="2"/>
      <c r="L1017" s="2"/>
      <c r="M1017" s="2"/>
      <c r="N1017" s="1"/>
      <c r="O1017" s="2"/>
    </row>
    <row r="1018" spans="6:15" x14ac:dyDescent="0.25">
      <c r="F1018" s="2"/>
      <c r="H1018" s="2"/>
      <c r="J1018" s="2"/>
      <c r="K1018" s="2"/>
      <c r="L1018" s="2"/>
      <c r="M1018" s="2"/>
      <c r="N1018" s="1"/>
      <c r="O1018" s="2"/>
    </row>
    <row r="1019" spans="6:15" x14ac:dyDescent="0.25">
      <c r="F1019" s="2"/>
      <c r="H1019" s="2"/>
      <c r="J1019" s="2"/>
      <c r="K1019" s="2"/>
      <c r="L1019" s="2"/>
      <c r="M1019" s="2"/>
      <c r="N1019" s="1"/>
      <c r="O1019" s="2"/>
    </row>
    <row r="1020" spans="6:15" x14ac:dyDescent="0.25">
      <c r="F1020" s="2"/>
      <c r="H1020" s="2"/>
      <c r="I1020" s="4"/>
      <c r="J1020" s="2"/>
      <c r="K1020" s="2"/>
      <c r="L1020" s="2"/>
      <c r="M1020" s="2"/>
      <c r="N1020" s="1"/>
      <c r="O1020" s="2"/>
    </row>
    <row r="1021" spans="6:15" x14ac:dyDescent="0.25">
      <c r="F1021" s="2"/>
      <c r="H1021" s="2"/>
      <c r="J1021" s="2"/>
      <c r="K1021" s="2"/>
      <c r="L1021" s="2"/>
      <c r="M1021" s="2"/>
      <c r="N1021" s="1"/>
      <c r="O1021" s="2"/>
    </row>
    <row r="1022" spans="6:15" x14ac:dyDescent="0.25">
      <c r="F1022" s="2"/>
      <c r="H1022" s="2"/>
      <c r="J1022" s="2"/>
      <c r="K1022" s="2"/>
      <c r="L1022" s="2"/>
      <c r="M1022" s="2"/>
      <c r="N1022" s="1"/>
      <c r="O1022" s="2"/>
    </row>
    <row r="1023" spans="6:15" x14ac:dyDescent="0.25">
      <c r="F1023" s="2"/>
      <c r="H1023" s="2"/>
      <c r="J1023" s="2"/>
      <c r="K1023" s="2"/>
      <c r="L1023" s="2"/>
      <c r="M1023" s="2"/>
      <c r="N1023" s="1"/>
      <c r="O1023" s="2"/>
    </row>
    <row r="1024" spans="6:15" x14ac:dyDescent="0.25">
      <c r="F1024" s="2"/>
      <c r="H1024" s="2"/>
      <c r="J1024" s="2"/>
      <c r="K1024" s="2"/>
      <c r="L1024" s="2"/>
      <c r="M1024" s="2"/>
      <c r="N1024" s="1"/>
      <c r="O1024" s="2"/>
    </row>
    <row r="1025" spans="6:16" x14ac:dyDescent="0.25">
      <c r="F1025" s="2"/>
      <c r="H1025" s="2"/>
      <c r="I1025" s="4"/>
      <c r="J1025" s="2"/>
      <c r="K1025" s="2"/>
      <c r="L1025" s="2"/>
      <c r="M1025" s="2"/>
      <c r="N1025" s="1"/>
      <c r="O1025" s="2"/>
    </row>
    <row r="1026" spans="6:16" x14ac:dyDescent="0.25">
      <c r="F1026" s="2"/>
      <c r="H1026" s="2"/>
      <c r="J1026" s="2"/>
      <c r="K1026" s="2"/>
      <c r="L1026" s="2"/>
      <c r="M1026" s="2"/>
      <c r="N1026" s="1"/>
      <c r="O1026" s="2"/>
    </row>
    <row r="1027" spans="6:16" x14ac:dyDescent="0.25">
      <c r="F1027" s="2"/>
      <c r="H1027" s="2"/>
      <c r="J1027" s="2"/>
      <c r="K1027" s="2"/>
      <c r="L1027" s="2"/>
      <c r="M1027" s="2"/>
      <c r="N1027" s="1"/>
      <c r="O1027" s="2"/>
    </row>
    <row r="1028" spans="6:16" x14ac:dyDescent="0.25">
      <c r="F1028" s="2"/>
      <c r="H1028" s="2"/>
      <c r="J1028" s="2"/>
      <c r="K1028" s="2"/>
      <c r="L1028" s="2"/>
      <c r="M1028" s="2"/>
      <c r="N1028" s="1"/>
      <c r="O1028" s="2"/>
    </row>
    <row r="1029" spans="6:16" x14ac:dyDescent="0.25">
      <c r="F1029" s="2"/>
      <c r="H1029" s="2"/>
      <c r="J1029" s="2"/>
      <c r="K1029" s="2"/>
      <c r="L1029" s="2"/>
      <c r="M1029" s="2"/>
      <c r="N1029" s="1"/>
      <c r="O1029" s="2"/>
    </row>
    <row r="1030" spans="6:16" x14ac:dyDescent="0.25">
      <c r="F1030" s="2"/>
      <c r="H1030" s="2"/>
      <c r="J1030" s="2"/>
      <c r="K1030" s="2"/>
      <c r="L1030" s="2"/>
      <c r="M1030" s="2"/>
      <c r="N1030" s="1"/>
      <c r="O1030" s="2"/>
    </row>
    <row r="1031" spans="6:16" x14ac:dyDescent="0.25">
      <c r="F1031" s="2"/>
      <c r="H1031" s="2"/>
      <c r="J1031" s="2"/>
      <c r="K1031" s="2"/>
      <c r="L1031" s="2"/>
      <c r="M1031" s="2"/>
      <c r="N1031" s="1"/>
      <c r="O1031" s="2"/>
    </row>
    <row r="1032" spans="6:16" x14ac:dyDescent="0.25">
      <c r="F1032" s="2"/>
      <c r="H1032" s="2"/>
      <c r="J1032" s="2"/>
      <c r="K1032" s="2"/>
      <c r="L1032" s="2"/>
      <c r="M1032" s="2"/>
      <c r="N1032" s="1"/>
      <c r="O1032" s="2"/>
    </row>
    <row r="1033" spans="6:16" x14ac:dyDescent="0.25">
      <c r="F1033" s="2"/>
      <c r="H1033" s="2"/>
      <c r="J1033" s="2"/>
      <c r="K1033" s="2"/>
      <c r="L1033" s="2"/>
      <c r="M1033" s="2"/>
      <c r="N1033" s="1"/>
      <c r="O1033" s="2"/>
    </row>
    <row r="1034" spans="6:16" x14ac:dyDescent="0.25">
      <c r="F1034" s="2"/>
      <c r="H1034" s="2"/>
      <c r="J1034" s="2"/>
      <c r="K1034" s="2"/>
      <c r="L1034" s="2"/>
      <c r="M1034" s="2"/>
      <c r="N1034" s="1"/>
      <c r="O1034" s="2"/>
      <c r="P1034" s="2"/>
    </row>
    <row r="1035" spans="6:16" x14ac:dyDescent="0.25">
      <c r="F1035" s="2"/>
      <c r="H1035" s="2"/>
      <c r="I1035" s="4"/>
      <c r="J1035" s="2"/>
      <c r="K1035" s="2"/>
      <c r="L1035" s="2"/>
      <c r="M1035" s="2"/>
      <c r="N1035" s="1"/>
      <c r="O1035" s="2"/>
      <c r="P1035" s="2"/>
    </row>
    <row r="1036" spans="6:16" x14ac:dyDescent="0.25">
      <c r="F1036" s="2"/>
      <c r="H1036" s="2"/>
      <c r="J1036" s="2"/>
      <c r="K1036" s="2"/>
      <c r="L1036" s="2"/>
      <c r="M1036" s="2"/>
      <c r="N1036" s="1"/>
      <c r="O1036" s="2"/>
      <c r="P1036" s="2"/>
    </row>
    <row r="1037" spans="6:16" x14ac:dyDescent="0.25">
      <c r="F1037" s="2"/>
      <c r="H1037" s="2"/>
      <c r="I1037" s="4"/>
      <c r="J1037" s="2"/>
      <c r="K1037" s="2"/>
      <c r="L1037" s="2"/>
      <c r="M1037" s="2"/>
      <c r="N1037" s="1"/>
      <c r="O1037" s="2"/>
    </row>
    <row r="1038" spans="6:16" x14ac:dyDescent="0.25">
      <c r="F1038" s="2"/>
      <c r="H1038" s="2"/>
      <c r="J1038" s="2"/>
      <c r="K1038" s="2"/>
      <c r="L1038" s="2"/>
      <c r="M1038" s="2"/>
      <c r="N1038" s="1"/>
      <c r="O1038" s="2"/>
    </row>
    <row r="1039" spans="6:16" x14ac:dyDescent="0.25">
      <c r="F1039" s="2"/>
      <c r="H1039" s="2"/>
      <c r="J1039" s="2"/>
      <c r="K1039" s="2"/>
      <c r="L1039" s="2"/>
      <c r="M1039" s="2"/>
      <c r="N1039" s="1"/>
      <c r="O1039" s="2"/>
    </row>
    <row r="1040" spans="6:16" x14ac:dyDescent="0.25">
      <c r="F1040" s="2"/>
      <c r="H1040" s="2"/>
      <c r="J1040" s="2"/>
      <c r="K1040" s="2"/>
      <c r="L1040" s="2"/>
      <c r="M1040" s="2"/>
      <c r="N1040" s="1"/>
      <c r="O1040" s="2"/>
    </row>
    <row r="1041" spans="6:15" x14ac:dyDescent="0.25">
      <c r="F1041" s="2"/>
      <c r="H1041" s="2"/>
      <c r="I1041" s="4"/>
      <c r="J1041" s="2"/>
      <c r="K1041" s="2"/>
      <c r="L1041" s="2"/>
      <c r="M1041" s="2"/>
      <c r="N1041" s="1"/>
      <c r="O1041" s="2"/>
    </row>
    <row r="1042" spans="6:15" x14ac:dyDescent="0.25">
      <c r="F1042" s="2"/>
      <c r="H1042" s="2"/>
      <c r="J1042" s="2"/>
      <c r="K1042" s="2"/>
      <c r="L1042" s="2"/>
      <c r="M1042" s="2"/>
      <c r="N1042" s="1"/>
      <c r="O1042" s="2"/>
    </row>
    <row r="1043" spans="6:15" x14ac:dyDescent="0.25">
      <c r="F1043" s="2"/>
      <c r="H1043" s="2"/>
      <c r="J1043" s="2"/>
      <c r="K1043" s="2"/>
      <c r="L1043" s="2"/>
      <c r="M1043" s="2"/>
      <c r="N1043" s="1"/>
      <c r="O1043" s="2"/>
    </row>
    <row r="1044" spans="6:15" x14ac:dyDescent="0.25">
      <c r="F1044" s="2"/>
      <c r="H1044" s="2"/>
      <c r="I1044" s="4"/>
      <c r="J1044" s="2"/>
      <c r="K1044" s="2"/>
      <c r="L1044" s="2"/>
      <c r="M1044" s="2"/>
      <c r="N1044" s="1"/>
      <c r="O1044" s="2"/>
    </row>
    <row r="1045" spans="6:15" x14ac:dyDescent="0.25">
      <c r="F1045" s="2"/>
      <c r="H1045" s="2"/>
      <c r="J1045" s="2"/>
      <c r="K1045" s="2"/>
      <c r="L1045" s="2"/>
      <c r="M1045" s="2"/>
      <c r="N1045" s="1"/>
      <c r="O1045" s="2"/>
    </row>
    <row r="1046" spans="6:15" x14ac:dyDescent="0.25">
      <c r="F1046" s="2"/>
      <c r="H1046" s="2"/>
      <c r="J1046" s="2"/>
      <c r="K1046" s="2"/>
      <c r="L1046" s="2"/>
      <c r="M1046" s="2"/>
      <c r="N1046" s="1"/>
      <c r="O1046" s="2"/>
    </row>
    <row r="1047" spans="6:15" x14ac:dyDescent="0.25">
      <c r="F1047" s="2"/>
      <c r="H1047" s="2"/>
      <c r="I1047" s="4"/>
      <c r="J1047" s="2"/>
      <c r="K1047" s="2"/>
      <c r="L1047" s="2"/>
      <c r="M1047" s="2"/>
      <c r="N1047" s="1"/>
      <c r="O1047" s="2"/>
    </row>
  </sheetData>
  <autoFilter ref="B6:R432" xr:uid="{00000000-0009-0000-0000-000002000000}"/>
  <dataValidations count="5">
    <dataValidation type="list" allowBlank="1" showInputMessage="1" showErrorMessage="1" errorTitle="Invalid Attribute Type" error="Please select an attribute type from the dropdown list." sqref="M4 G4 R4 O4 B4" xr:uid="{00000000-0002-0000-02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N4 E4:F4 H4:L4" xr:uid="{00000000-0002-0000-0200-000001000000}">
      <formula1>"text, double, calculation, compatibility rule, pointer"</formula1>
    </dataValidation>
    <dataValidation type="list" allowBlank="1" showInputMessage="1" showErrorMessage="1" sqref="A6" xr:uid="{00000000-0002-0000-0200-000002000000}">
      <formula1>"Full Data,Quick Price"</formula1>
    </dataValidation>
    <dataValidation type="list" allowBlank="1" showInputMessage="1" showErrorMessage="1" errorTitle="Invalid Attribute Type" error="Please select an attribute type from the dropdown list" sqref="C4:D4" xr:uid="{00000000-0002-0000-02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P4:Q4" xr:uid="{00000000-0002-0000-0200-000004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defaultColWidth="9.109375" defaultRowHeight="13.2" outlineLevelRow="1" x14ac:dyDescent="0.25"/>
  <cols>
    <col min="1" max="1" width="20.6640625" style="22" customWidth="1"/>
    <col min="2" max="2" width="25.88671875" style="123" bestFit="1" customWidth="1"/>
    <col min="3" max="3" width="4" style="123" bestFit="1" customWidth="1"/>
    <col min="4" max="4" width="78.6640625" style="123" customWidth="1"/>
    <col min="5" max="5" width="8.88671875" style="123" bestFit="1" customWidth="1"/>
    <col min="6" max="6" width="16" style="123" bestFit="1" customWidth="1"/>
    <col min="7" max="7" width="20.44140625" style="123" customWidth="1"/>
    <col min="8" max="8" width="24.44140625" style="123" bestFit="1" customWidth="1"/>
    <col min="9" max="9" width="13.5546875" style="123" customWidth="1"/>
    <col min="10" max="10" width="23" style="123" customWidth="1"/>
    <col min="13" max="13" width="9.109375" style="5" customWidth="1"/>
    <col min="14" max="14" width="12.44140625" style="123" bestFit="1" customWidth="1"/>
    <col min="15" max="15" width="27.33203125" style="123" customWidth="1"/>
    <col min="16" max="16" width="11.44140625" style="123" bestFit="1" customWidth="1"/>
    <col min="17" max="17" width="9.109375" style="4" customWidth="1"/>
  </cols>
  <sheetData>
    <row r="1" spans="1:24" s="30" customFormat="1" ht="13.5" customHeight="1" thickBot="1" x14ac:dyDescent="0.3">
      <c r="A1" s="68" t="s">
        <v>229</v>
      </c>
      <c r="B1" s="85" t="s">
        <v>1396</v>
      </c>
      <c r="C1" s="85"/>
      <c r="D1" s="69"/>
      <c r="E1" s="50"/>
      <c r="F1" s="50"/>
      <c r="G1" s="50"/>
      <c r="H1" s="50"/>
      <c r="I1" s="50"/>
      <c r="J1" s="50"/>
      <c r="K1" s="50"/>
      <c r="L1" s="50"/>
      <c r="M1" s="38"/>
      <c r="N1" s="50"/>
      <c r="O1" s="50"/>
      <c r="P1" s="50"/>
      <c r="Q1" s="50"/>
      <c r="X1" s="30" t="s">
        <v>231</v>
      </c>
    </row>
    <row r="2" spans="1:24" ht="13.5" customHeight="1" outlineLevel="1" thickTop="1" x14ac:dyDescent="0.25">
      <c r="A2" s="70" t="s">
        <v>1397</v>
      </c>
      <c r="B2" s="20" t="s">
        <v>233</v>
      </c>
      <c r="C2" s="20"/>
      <c r="D2" s="20" t="s">
        <v>234</v>
      </c>
      <c r="E2" s="20" t="s">
        <v>1</v>
      </c>
      <c r="F2" s="20" t="s">
        <v>1398</v>
      </c>
      <c r="G2" s="20"/>
      <c r="H2" s="20" t="s">
        <v>1399</v>
      </c>
      <c r="I2" s="20" t="s">
        <v>768</v>
      </c>
      <c r="J2" s="20"/>
      <c r="K2" s="20"/>
      <c r="L2" s="20" t="s">
        <v>236</v>
      </c>
      <c r="M2" s="20"/>
      <c r="N2" s="20"/>
      <c r="O2" s="20"/>
      <c r="P2" s="20" t="s">
        <v>237</v>
      </c>
      <c r="Q2" s="20"/>
    </row>
    <row r="3" spans="1:24" outlineLevel="1" x14ac:dyDescent="0.25">
      <c r="A3" s="70" t="s">
        <v>1400</v>
      </c>
      <c r="B3" s="20" t="s">
        <v>240</v>
      </c>
      <c r="C3" s="20"/>
      <c r="D3" s="20"/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24" s="31" customFormat="1" outlineLevel="1" x14ac:dyDescent="0.25">
      <c r="A4" s="71" t="s">
        <v>241</v>
      </c>
      <c r="B4" s="72" t="s">
        <v>242</v>
      </c>
      <c r="C4" s="72"/>
      <c r="D4" s="72" t="s">
        <v>243</v>
      </c>
      <c r="E4" s="72" t="s">
        <v>243</v>
      </c>
      <c r="F4" s="72" t="s">
        <v>243</v>
      </c>
      <c r="G4" s="72" t="s">
        <v>242</v>
      </c>
      <c r="H4" s="72" t="s">
        <v>243</v>
      </c>
      <c r="I4" s="72" t="s">
        <v>243</v>
      </c>
      <c r="J4" s="72"/>
      <c r="K4" s="72"/>
      <c r="L4" s="72" t="s">
        <v>242</v>
      </c>
      <c r="M4" s="72"/>
      <c r="N4" s="72"/>
      <c r="O4" s="72"/>
      <c r="P4" s="72" t="s">
        <v>242</v>
      </c>
      <c r="Q4" s="72"/>
      <c r="R4" s="55" t="s">
        <v>246</v>
      </c>
    </row>
    <row r="5" spans="1:24" s="30" customFormat="1" ht="13.5" customHeight="1" outlineLevel="1" thickBot="1" x14ac:dyDescent="0.3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24" ht="13.5" customHeight="1" thickTop="1" x14ac:dyDescent="0.25">
      <c r="B6" s="7" t="s">
        <v>233</v>
      </c>
      <c r="C6" s="7"/>
      <c r="D6" s="7" t="s">
        <v>234</v>
      </c>
      <c r="E6" s="7" t="s">
        <v>1401</v>
      </c>
      <c r="F6" s="7" t="s">
        <v>766</v>
      </c>
      <c r="G6" s="8" t="s">
        <v>1402</v>
      </c>
      <c r="H6" s="7" t="s">
        <v>1403</v>
      </c>
      <c r="I6" s="7" t="s">
        <v>768</v>
      </c>
      <c r="J6" s="32" t="s">
        <v>28</v>
      </c>
      <c r="K6" s="32" t="s">
        <v>1404</v>
      </c>
      <c r="L6" s="23" t="s">
        <v>248</v>
      </c>
      <c r="M6" s="127" t="s">
        <v>249</v>
      </c>
      <c r="N6" s="33" t="s">
        <v>1405</v>
      </c>
      <c r="O6" s="33" t="s">
        <v>1406</v>
      </c>
      <c r="P6" s="23" t="s">
        <v>237</v>
      </c>
      <c r="Q6" s="33" t="s">
        <v>769</v>
      </c>
    </row>
    <row r="7" spans="1:24" x14ac:dyDescent="0.25">
      <c r="A7" s="74" t="s">
        <v>251</v>
      </c>
      <c r="B7" t="str">
        <f t="shared" ref="B7:B38" si="0">"Price_BOM_L_Hardware_"&amp;C7</f>
        <v>Price_BOM_L_Hardware_1</v>
      </c>
      <c r="C7">
        <v>1</v>
      </c>
      <c r="D7" t="s">
        <v>1407</v>
      </c>
      <c r="E7" s="2" t="s">
        <v>255</v>
      </c>
      <c r="F7" t="s">
        <v>776</v>
      </c>
      <c r="G7" t="s">
        <v>1408</v>
      </c>
      <c r="H7" t="s">
        <v>1408</v>
      </c>
      <c r="I7" s="2">
        <v>96776652</v>
      </c>
      <c r="J7" t="s">
        <v>1409</v>
      </c>
      <c r="K7">
        <v>1</v>
      </c>
      <c r="L7" t="s">
        <v>1410</v>
      </c>
      <c r="M7" s="66"/>
      <c r="N7" s="4"/>
      <c r="O7" s="4" t="s">
        <v>1411</v>
      </c>
      <c r="P7" t="s">
        <v>782</v>
      </c>
    </row>
    <row r="8" spans="1:24" x14ac:dyDescent="0.25">
      <c r="B8" t="str">
        <f t="shared" si="0"/>
        <v>Price_BOM_L_Hardware_3</v>
      </c>
      <c r="C8">
        <v>3</v>
      </c>
      <c r="D8" t="s">
        <v>1407</v>
      </c>
      <c r="E8" s="2" t="s">
        <v>255</v>
      </c>
      <c r="F8" t="s">
        <v>776</v>
      </c>
      <c r="G8" t="s">
        <v>1412</v>
      </c>
      <c r="H8" t="s">
        <v>1412</v>
      </c>
      <c r="I8" s="2" t="s">
        <v>799</v>
      </c>
      <c r="K8">
        <v>3</v>
      </c>
      <c r="L8" t="s">
        <v>1413</v>
      </c>
      <c r="M8" s="66"/>
      <c r="N8" s="4"/>
      <c r="O8" s="4" t="s">
        <v>1414</v>
      </c>
      <c r="P8" t="s">
        <v>1415</v>
      </c>
    </row>
    <row r="9" spans="1:24" x14ac:dyDescent="0.25">
      <c r="B9" t="str">
        <f t="shared" si="0"/>
        <v>Price_BOM_L_Hardware_4</v>
      </c>
      <c r="C9">
        <v>4</v>
      </c>
      <c r="D9" t="s">
        <v>1416</v>
      </c>
      <c r="E9" s="2" t="s">
        <v>259</v>
      </c>
      <c r="F9" t="s">
        <v>776</v>
      </c>
      <c r="G9" t="s">
        <v>1408</v>
      </c>
      <c r="H9" t="s">
        <v>1408</v>
      </c>
      <c r="I9" s="2" t="s">
        <v>1417</v>
      </c>
      <c r="J9" t="s">
        <v>1418</v>
      </c>
      <c r="K9">
        <v>4</v>
      </c>
      <c r="L9" t="s">
        <v>1410</v>
      </c>
      <c r="M9" s="66"/>
      <c r="N9" s="4"/>
      <c r="O9" s="4" t="s">
        <v>1411</v>
      </c>
      <c r="P9" t="s">
        <v>782</v>
      </c>
    </row>
    <row r="10" spans="1:24" x14ac:dyDescent="0.25">
      <c r="B10" t="str">
        <f t="shared" si="0"/>
        <v>Price_BOM_L_Hardware_5</v>
      </c>
      <c r="C10">
        <v>5</v>
      </c>
      <c r="D10" t="s">
        <v>1416</v>
      </c>
      <c r="E10" s="2" t="s">
        <v>259</v>
      </c>
      <c r="F10" t="s">
        <v>790</v>
      </c>
      <c r="G10" t="s">
        <v>1419</v>
      </c>
      <c r="H10" t="s">
        <v>1419</v>
      </c>
      <c r="I10" s="2">
        <v>96769881</v>
      </c>
      <c r="J10" t="s">
        <v>1420</v>
      </c>
      <c r="K10">
        <v>5</v>
      </c>
      <c r="L10" t="s">
        <v>1421</v>
      </c>
      <c r="M10" s="66"/>
      <c r="N10" s="4"/>
      <c r="O10" s="4" t="s">
        <v>1422</v>
      </c>
      <c r="P10" t="s">
        <v>782</v>
      </c>
    </row>
    <row r="11" spans="1:24" x14ac:dyDescent="0.25">
      <c r="B11" t="str">
        <f t="shared" si="0"/>
        <v>Price_BOM_L_Hardware_7</v>
      </c>
      <c r="C11">
        <v>7</v>
      </c>
      <c r="D11" t="s">
        <v>1416</v>
      </c>
      <c r="E11" s="2" t="s">
        <v>259</v>
      </c>
      <c r="F11" t="s">
        <v>776</v>
      </c>
      <c r="G11" t="s">
        <v>1412</v>
      </c>
      <c r="H11" t="s">
        <v>1412</v>
      </c>
      <c r="I11" s="2" t="s">
        <v>799</v>
      </c>
      <c r="K11">
        <v>7</v>
      </c>
      <c r="L11" t="s">
        <v>1413</v>
      </c>
      <c r="M11" s="66"/>
      <c r="N11" s="4"/>
      <c r="O11" s="4" t="s">
        <v>1414</v>
      </c>
      <c r="P11" t="s">
        <v>1415</v>
      </c>
    </row>
    <row r="12" spans="1:24" x14ac:dyDescent="0.25">
      <c r="B12" t="str">
        <f t="shared" si="0"/>
        <v>Price_BOM_L_Hardware_9</v>
      </c>
      <c r="C12">
        <v>9</v>
      </c>
      <c r="D12" t="s">
        <v>1423</v>
      </c>
      <c r="E12" s="2" t="s">
        <v>259</v>
      </c>
      <c r="F12" t="s">
        <v>776</v>
      </c>
      <c r="G12" t="s">
        <v>1408</v>
      </c>
      <c r="H12" t="s">
        <v>1408</v>
      </c>
      <c r="I12" s="2">
        <v>96699188</v>
      </c>
      <c r="J12" t="s">
        <v>1424</v>
      </c>
      <c r="K12">
        <v>9</v>
      </c>
      <c r="L12" t="s">
        <v>1410</v>
      </c>
      <c r="M12" s="66"/>
      <c r="N12" s="4"/>
      <c r="O12" s="4" t="s">
        <v>1411</v>
      </c>
      <c r="P12" t="s">
        <v>782</v>
      </c>
    </row>
    <row r="13" spans="1:24" x14ac:dyDescent="0.25">
      <c r="B13" t="str">
        <f t="shared" si="0"/>
        <v>Price_BOM_L_Hardware_10</v>
      </c>
      <c r="C13">
        <v>10</v>
      </c>
      <c r="D13" t="s">
        <v>1423</v>
      </c>
      <c r="E13" s="2" t="s">
        <v>259</v>
      </c>
      <c r="F13" t="s">
        <v>790</v>
      </c>
      <c r="G13" t="s">
        <v>1419</v>
      </c>
      <c r="H13" t="s">
        <v>1419</v>
      </c>
      <c r="I13" s="2">
        <v>96769892</v>
      </c>
      <c r="J13" t="s">
        <v>1425</v>
      </c>
      <c r="K13">
        <v>10</v>
      </c>
      <c r="L13" t="s">
        <v>1421</v>
      </c>
      <c r="M13" s="66"/>
      <c r="N13" s="4"/>
      <c r="O13" s="4" t="s">
        <v>1422</v>
      </c>
      <c r="P13" t="s">
        <v>782</v>
      </c>
    </row>
    <row r="14" spans="1:24" x14ac:dyDescent="0.25">
      <c r="B14" t="str">
        <f t="shared" si="0"/>
        <v>Price_BOM_L_Hardware_12</v>
      </c>
      <c r="C14">
        <v>12</v>
      </c>
      <c r="D14" t="s">
        <v>1423</v>
      </c>
      <c r="E14" s="2" t="s">
        <v>259</v>
      </c>
      <c r="F14" t="s">
        <v>776</v>
      </c>
      <c r="G14" t="s">
        <v>1412</v>
      </c>
      <c r="H14" t="s">
        <v>1412</v>
      </c>
      <c r="I14" s="2" t="s">
        <v>799</v>
      </c>
      <c r="K14">
        <v>13</v>
      </c>
      <c r="L14" t="s">
        <v>1413</v>
      </c>
      <c r="M14" s="66"/>
      <c r="N14" s="4"/>
      <c r="O14" s="4" t="s">
        <v>1414</v>
      </c>
      <c r="P14" t="s">
        <v>1415</v>
      </c>
    </row>
    <row r="15" spans="1:24" x14ac:dyDescent="0.25">
      <c r="B15" t="str">
        <f t="shared" si="0"/>
        <v>Price_BOM_L_Hardware_14</v>
      </c>
      <c r="C15">
        <v>14</v>
      </c>
      <c r="D15" t="s">
        <v>1426</v>
      </c>
      <c r="E15" s="2" t="s">
        <v>255</v>
      </c>
      <c r="F15" t="s">
        <v>776</v>
      </c>
      <c r="G15" t="s">
        <v>1408</v>
      </c>
      <c r="H15" t="s">
        <v>1408</v>
      </c>
      <c r="I15" s="2" t="s">
        <v>1427</v>
      </c>
      <c r="J15" t="s">
        <v>1428</v>
      </c>
      <c r="K15">
        <v>16</v>
      </c>
      <c r="L15" t="s">
        <v>1410</v>
      </c>
      <c r="M15" s="66"/>
      <c r="N15" s="4"/>
      <c r="O15" s="4" t="s">
        <v>1411</v>
      </c>
      <c r="P15" t="s">
        <v>782</v>
      </c>
    </row>
    <row r="16" spans="1:24" x14ac:dyDescent="0.25">
      <c r="B16" t="str">
        <f t="shared" si="0"/>
        <v>Price_BOM_L_Hardware_16</v>
      </c>
      <c r="C16">
        <v>16</v>
      </c>
      <c r="D16" t="s">
        <v>1426</v>
      </c>
      <c r="E16" s="2" t="s">
        <v>255</v>
      </c>
      <c r="F16" t="s">
        <v>776</v>
      </c>
      <c r="G16" t="s">
        <v>1412</v>
      </c>
      <c r="H16" t="s">
        <v>1412</v>
      </c>
      <c r="I16" s="2" t="s">
        <v>799</v>
      </c>
      <c r="K16">
        <v>18</v>
      </c>
      <c r="L16" t="s">
        <v>1413</v>
      </c>
      <c r="M16" s="66"/>
      <c r="N16" s="4"/>
      <c r="O16" s="4" t="s">
        <v>1414</v>
      </c>
      <c r="P16" t="s">
        <v>1415</v>
      </c>
    </row>
    <row r="17" spans="2:16" x14ac:dyDescent="0.25">
      <c r="B17" t="str">
        <f t="shared" si="0"/>
        <v>Price_BOM_L_Hardware_17</v>
      </c>
      <c r="C17">
        <v>17</v>
      </c>
      <c r="D17" t="s">
        <v>1429</v>
      </c>
      <c r="E17" s="2" t="s">
        <v>259</v>
      </c>
      <c r="F17" t="s">
        <v>776</v>
      </c>
      <c r="G17" t="s">
        <v>1408</v>
      </c>
      <c r="H17" t="s">
        <v>1408</v>
      </c>
      <c r="I17" s="2" t="s">
        <v>1430</v>
      </c>
      <c r="J17" t="s">
        <v>1431</v>
      </c>
      <c r="K17">
        <v>19</v>
      </c>
      <c r="L17" t="s">
        <v>1410</v>
      </c>
      <c r="M17" s="66"/>
      <c r="N17" s="4"/>
      <c r="O17" s="4" t="s">
        <v>1411</v>
      </c>
      <c r="P17" t="s">
        <v>782</v>
      </c>
    </row>
    <row r="18" spans="2:16" x14ac:dyDescent="0.25">
      <c r="B18" t="str">
        <f t="shared" si="0"/>
        <v>Price_BOM_L_Hardware_18</v>
      </c>
      <c r="C18">
        <v>18</v>
      </c>
      <c r="D18" t="s">
        <v>1429</v>
      </c>
      <c r="E18" s="2" t="s">
        <v>259</v>
      </c>
      <c r="F18" t="s">
        <v>790</v>
      </c>
      <c r="G18" t="s">
        <v>1419</v>
      </c>
      <c r="H18" t="s">
        <v>1419</v>
      </c>
      <c r="I18" s="2">
        <v>96769893</v>
      </c>
      <c r="J18" t="s">
        <v>1432</v>
      </c>
      <c r="K18">
        <v>20</v>
      </c>
      <c r="L18" t="s">
        <v>1421</v>
      </c>
      <c r="M18" s="66"/>
      <c r="N18" s="4"/>
      <c r="O18" s="4" t="s">
        <v>1422</v>
      </c>
      <c r="P18" t="s">
        <v>782</v>
      </c>
    </row>
    <row r="19" spans="2:16" x14ac:dyDescent="0.25">
      <c r="B19" t="str">
        <f t="shared" si="0"/>
        <v>Price_BOM_L_Hardware_20</v>
      </c>
      <c r="C19">
        <v>20</v>
      </c>
      <c r="D19" t="s">
        <v>1429</v>
      </c>
      <c r="E19" s="2" t="s">
        <v>259</v>
      </c>
      <c r="F19" t="s">
        <v>776</v>
      </c>
      <c r="G19" t="s">
        <v>1412</v>
      </c>
      <c r="H19" t="s">
        <v>1412</v>
      </c>
      <c r="I19" s="2" t="s">
        <v>799</v>
      </c>
      <c r="K19">
        <v>22</v>
      </c>
      <c r="L19" t="s">
        <v>1413</v>
      </c>
      <c r="M19" s="66"/>
      <c r="N19" s="4"/>
      <c r="O19" s="4" t="s">
        <v>1414</v>
      </c>
      <c r="P19" t="s">
        <v>1415</v>
      </c>
    </row>
    <row r="20" spans="2:16" x14ac:dyDescent="0.25">
      <c r="B20" t="str">
        <f t="shared" si="0"/>
        <v>Price_BOM_L_Hardware_22</v>
      </c>
      <c r="C20">
        <v>22</v>
      </c>
      <c r="D20" t="s">
        <v>1433</v>
      </c>
      <c r="E20" s="2" t="s">
        <v>259</v>
      </c>
      <c r="F20" t="s">
        <v>776</v>
      </c>
      <c r="G20" t="s">
        <v>1408</v>
      </c>
      <c r="H20" t="s">
        <v>1408</v>
      </c>
      <c r="I20" s="2">
        <v>96699194</v>
      </c>
      <c r="J20" t="s">
        <v>1434</v>
      </c>
      <c r="K20">
        <v>24</v>
      </c>
      <c r="L20" t="s">
        <v>1410</v>
      </c>
      <c r="M20" s="66"/>
      <c r="N20" s="4"/>
      <c r="O20" s="4" t="s">
        <v>1411</v>
      </c>
      <c r="P20" t="s">
        <v>782</v>
      </c>
    </row>
    <row r="21" spans="2:16" x14ac:dyDescent="0.25">
      <c r="B21" t="str">
        <f t="shared" si="0"/>
        <v>Price_BOM_L_Hardware_23</v>
      </c>
      <c r="C21">
        <v>23</v>
      </c>
      <c r="D21" t="s">
        <v>1433</v>
      </c>
      <c r="E21" s="2" t="s">
        <v>259</v>
      </c>
      <c r="F21" t="s">
        <v>790</v>
      </c>
      <c r="G21" t="s">
        <v>1419</v>
      </c>
      <c r="H21" t="s">
        <v>1419</v>
      </c>
      <c r="I21" s="2">
        <v>96769894</v>
      </c>
      <c r="J21" t="s">
        <v>1435</v>
      </c>
      <c r="K21">
        <v>25</v>
      </c>
      <c r="L21" t="s">
        <v>1421</v>
      </c>
      <c r="M21" s="66"/>
      <c r="N21" s="4"/>
      <c r="O21" s="4" t="s">
        <v>1422</v>
      </c>
      <c r="P21" t="s">
        <v>782</v>
      </c>
    </row>
    <row r="22" spans="2:16" x14ac:dyDescent="0.25">
      <c r="B22" t="str">
        <f t="shared" si="0"/>
        <v>Price_BOM_L_Hardware_25</v>
      </c>
      <c r="C22">
        <v>25</v>
      </c>
      <c r="D22" t="s">
        <v>1433</v>
      </c>
      <c r="E22" s="2" t="s">
        <v>259</v>
      </c>
      <c r="F22" t="s">
        <v>776</v>
      </c>
      <c r="G22" t="s">
        <v>1412</v>
      </c>
      <c r="H22" t="s">
        <v>1412</v>
      </c>
      <c r="I22" s="2" t="s">
        <v>799</v>
      </c>
      <c r="K22">
        <v>28</v>
      </c>
      <c r="L22" t="s">
        <v>1413</v>
      </c>
      <c r="M22" s="66"/>
      <c r="N22" s="4"/>
      <c r="O22" s="4" t="s">
        <v>1414</v>
      </c>
      <c r="P22" t="s">
        <v>1415</v>
      </c>
    </row>
    <row r="23" spans="2:16" x14ac:dyDescent="0.25">
      <c r="B23" t="str">
        <f t="shared" si="0"/>
        <v>Price_BOM_L_Hardware_27</v>
      </c>
      <c r="C23">
        <v>27</v>
      </c>
      <c r="D23" t="s">
        <v>1436</v>
      </c>
      <c r="E23" s="2" t="s">
        <v>259</v>
      </c>
      <c r="F23" t="s">
        <v>776</v>
      </c>
      <c r="G23" t="s">
        <v>1408</v>
      </c>
      <c r="H23" t="s">
        <v>1408</v>
      </c>
      <c r="I23" s="2" t="s">
        <v>1437</v>
      </c>
      <c r="J23" t="s">
        <v>1438</v>
      </c>
      <c r="K23">
        <v>31</v>
      </c>
      <c r="L23" t="s">
        <v>1410</v>
      </c>
      <c r="M23" s="66"/>
      <c r="N23" s="4"/>
      <c r="O23" s="4" t="s">
        <v>1411</v>
      </c>
      <c r="P23" t="s">
        <v>782</v>
      </c>
    </row>
    <row r="24" spans="2:16" x14ac:dyDescent="0.25">
      <c r="B24" t="str">
        <f t="shared" si="0"/>
        <v>Price_BOM_L_Hardware_29</v>
      </c>
      <c r="C24">
        <v>29</v>
      </c>
      <c r="D24" t="s">
        <v>1436</v>
      </c>
      <c r="E24" s="2" t="s">
        <v>259</v>
      </c>
      <c r="F24" t="s">
        <v>776</v>
      </c>
      <c r="G24" t="s">
        <v>1412</v>
      </c>
      <c r="H24" t="s">
        <v>1412</v>
      </c>
      <c r="I24" s="2" t="s">
        <v>799</v>
      </c>
      <c r="K24">
        <v>33</v>
      </c>
      <c r="L24" t="s">
        <v>1413</v>
      </c>
      <c r="M24" s="66"/>
      <c r="N24" s="4"/>
      <c r="O24" s="4" t="s">
        <v>1414</v>
      </c>
      <c r="P24" t="s">
        <v>1415</v>
      </c>
    </row>
    <row r="25" spans="2:16" x14ac:dyDescent="0.25">
      <c r="B25" t="str">
        <f t="shared" si="0"/>
        <v>Price_BOM_L_Hardware_30</v>
      </c>
      <c r="C25">
        <v>30</v>
      </c>
      <c r="D25" t="s">
        <v>898</v>
      </c>
      <c r="E25" s="2" t="s">
        <v>259</v>
      </c>
      <c r="F25" t="s">
        <v>776</v>
      </c>
      <c r="G25" t="s">
        <v>1408</v>
      </c>
      <c r="H25" t="s">
        <v>1408</v>
      </c>
      <c r="I25" s="2">
        <v>96699204</v>
      </c>
      <c r="J25" t="s">
        <v>1439</v>
      </c>
      <c r="K25">
        <v>34</v>
      </c>
      <c r="L25" t="s">
        <v>1410</v>
      </c>
      <c r="M25" s="66"/>
      <c r="N25" s="4"/>
      <c r="O25" s="4" t="s">
        <v>1411</v>
      </c>
      <c r="P25" t="s">
        <v>782</v>
      </c>
    </row>
    <row r="26" spans="2:16" x14ac:dyDescent="0.25">
      <c r="B26" t="str">
        <f t="shared" si="0"/>
        <v>Price_BOM_L_Hardware_31</v>
      </c>
      <c r="C26">
        <v>31</v>
      </c>
      <c r="D26" t="s">
        <v>898</v>
      </c>
      <c r="E26" s="2" t="s">
        <v>259</v>
      </c>
      <c r="F26" t="s">
        <v>790</v>
      </c>
      <c r="G26" t="s">
        <v>1419</v>
      </c>
      <c r="H26" t="s">
        <v>1419</v>
      </c>
      <c r="I26" s="2">
        <v>96769895</v>
      </c>
      <c r="J26" t="s">
        <v>1440</v>
      </c>
      <c r="K26">
        <v>35</v>
      </c>
      <c r="L26" t="s">
        <v>1421</v>
      </c>
      <c r="M26" s="66"/>
      <c r="N26" s="4"/>
      <c r="O26" s="4" t="s">
        <v>1422</v>
      </c>
      <c r="P26" t="s">
        <v>782</v>
      </c>
    </row>
    <row r="27" spans="2:16" x14ac:dyDescent="0.25">
      <c r="B27" t="str">
        <f t="shared" si="0"/>
        <v>Price_BOM_L_Hardware_33</v>
      </c>
      <c r="C27">
        <v>33</v>
      </c>
      <c r="D27" t="s">
        <v>898</v>
      </c>
      <c r="E27" s="2" t="s">
        <v>259</v>
      </c>
      <c r="F27" t="s">
        <v>776</v>
      </c>
      <c r="G27" t="s">
        <v>1412</v>
      </c>
      <c r="H27" t="s">
        <v>1412</v>
      </c>
      <c r="I27" s="2" t="s">
        <v>799</v>
      </c>
      <c r="K27">
        <v>38</v>
      </c>
      <c r="L27" t="s">
        <v>1413</v>
      </c>
      <c r="M27" s="66"/>
      <c r="N27" s="4"/>
      <c r="O27" s="4" t="s">
        <v>1414</v>
      </c>
      <c r="P27" t="s">
        <v>1415</v>
      </c>
    </row>
    <row r="28" spans="2:16" x14ac:dyDescent="0.25">
      <c r="B28" t="str">
        <f t="shared" si="0"/>
        <v>Price_BOM_L_Hardware_35</v>
      </c>
      <c r="C28">
        <v>35</v>
      </c>
      <c r="D28" t="s">
        <v>1441</v>
      </c>
      <c r="E28" s="2" t="s">
        <v>259</v>
      </c>
      <c r="F28" t="s">
        <v>776</v>
      </c>
      <c r="G28" t="s">
        <v>1408</v>
      </c>
      <c r="H28" t="s">
        <v>1408</v>
      </c>
      <c r="I28" s="2">
        <v>96699205</v>
      </c>
      <c r="J28" t="s">
        <v>1442</v>
      </c>
      <c r="K28">
        <v>41</v>
      </c>
      <c r="L28" t="s">
        <v>1410</v>
      </c>
      <c r="M28" s="66"/>
      <c r="N28" s="4"/>
      <c r="O28" s="4" t="s">
        <v>1411</v>
      </c>
      <c r="P28" t="s">
        <v>782</v>
      </c>
    </row>
    <row r="29" spans="2:16" x14ac:dyDescent="0.25">
      <c r="B29" t="str">
        <f t="shared" si="0"/>
        <v>Price_BOM_L_Hardware_37</v>
      </c>
      <c r="C29">
        <v>37</v>
      </c>
      <c r="D29" t="s">
        <v>1441</v>
      </c>
      <c r="E29" s="2" t="s">
        <v>259</v>
      </c>
      <c r="F29" t="s">
        <v>776</v>
      </c>
      <c r="G29" t="s">
        <v>1412</v>
      </c>
      <c r="H29" t="s">
        <v>1412</v>
      </c>
      <c r="I29" s="2" t="s">
        <v>799</v>
      </c>
      <c r="K29">
        <v>43</v>
      </c>
      <c r="L29" t="s">
        <v>1413</v>
      </c>
      <c r="M29" s="66"/>
      <c r="N29" s="4"/>
      <c r="O29" s="4" t="s">
        <v>1414</v>
      </c>
      <c r="P29" t="s">
        <v>1415</v>
      </c>
    </row>
    <row r="30" spans="2:16" x14ac:dyDescent="0.25">
      <c r="B30" t="str">
        <f t="shared" si="0"/>
        <v>Price_BOM_L_Hardware_38</v>
      </c>
      <c r="C30">
        <v>38</v>
      </c>
      <c r="D30" t="s">
        <v>1443</v>
      </c>
      <c r="E30" s="2" t="s">
        <v>259</v>
      </c>
      <c r="F30" t="s">
        <v>776</v>
      </c>
      <c r="G30" t="s">
        <v>1408</v>
      </c>
      <c r="H30" t="s">
        <v>1408</v>
      </c>
      <c r="I30" s="2">
        <v>96699226</v>
      </c>
      <c r="J30" t="s">
        <v>1444</v>
      </c>
      <c r="K30">
        <v>44</v>
      </c>
      <c r="L30" t="s">
        <v>1410</v>
      </c>
      <c r="M30" s="66"/>
      <c r="N30" s="4"/>
      <c r="O30" s="4" t="s">
        <v>1411</v>
      </c>
      <c r="P30" t="s">
        <v>782</v>
      </c>
    </row>
    <row r="31" spans="2:16" x14ac:dyDescent="0.25">
      <c r="B31" t="str">
        <f t="shared" si="0"/>
        <v>Price_BOM_L_Hardware_39</v>
      </c>
      <c r="C31">
        <v>39</v>
      </c>
      <c r="D31" t="s">
        <v>1443</v>
      </c>
      <c r="E31" s="2" t="s">
        <v>259</v>
      </c>
      <c r="F31" t="s">
        <v>790</v>
      </c>
      <c r="G31" t="s">
        <v>1419</v>
      </c>
      <c r="H31" t="s">
        <v>1419</v>
      </c>
      <c r="I31" s="2">
        <v>96769896</v>
      </c>
      <c r="J31" t="s">
        <v>1445</v>
      </c>
      <c r="K31">
        <v>45</v>
      </c>
      <c r="L31" t="s">
        <v>1421</v>
      </c>
      <c r="M31" s="66"/>
      <c r="N31" s="4"/>
      <c r="O31" s="4" t="s">
        <v>1422</v>
      </c>
      <c r="P31" t="s">
        <v>782</v>
      </c>
    </row>
    <row r="32" spans="2:16" x14ac:dyDescent="0.25">
      <c r="B32" t="str">
        <f t="shared" si="0"/>
        <v>Price_BOM_L_Hardware_41</v>
      </c>
      <c r="C32">
        <v>41</v>
      </c>
      <c r="D32" t="s">
        <v>1443</v>
      </c>
      <c r="E32" s="2" t="s">
        <v>259</v>
      </c>
      <c r="F32" t="s">
        <v>776</v>
      </c>
      <c r="G32" t="s">
        <v>1412</v>
      </c>
      <c r="H32" t="s">
        <v>1412</v>
      </c>
      <c r="I32" s="2" t="s">
        <v>799</v>
      </c>
      <c r="K32">
        <v>47</v>
      </c>
      <c r="L32" t="s">
        <v>1413</v>
      </c>
      <c r="M32" s="66"/>
      <c r="N32" s="4"/>
      <c r="O32" s="4" t="s">
        <v>1414</v>
      </c>
      <c r="P32" t="s">
        <v>1415</v>
      </c>
    </row>
    <row r="33" spans="2:16" x14ac:dyDescent="0.25">
      <c r="B33" t="str">
        <f t="shared" si="0"/>
        <v>Price_BOM_L_Hardware_43</v>
      </c>
      <c r="C33">
        <v>43</v>
      </c>
      <c r="D33" t="s">
        <v>661</v>
      </c>
      <c r="E33" s="2" t="s">
        <v>259</v>
      </c>
      <c r="F33" t="s">
        <v>776</v>
      </c>
      <c r="G33" t="s">
        <v>1408</v>
      </c>
      <c r="H33" t="s">
        <v>1408</v>
      </c>
      <c r="I33" s="2">
        <v>96699227</v>
      </c>
      <c r="J33" t="s">
        <v>1446</v>
      </c>
      <c r="K33">
        <v>49</v>
      </c>
      <c r="L33" t="s">
        <v>1410</v>
      </c>
      <c r="M33" s="66"/>
      <c r="N33" s="4"/>
      <c r="O33" s="4" t="s">
        <v>1411</v>
      </c>
      <c r="P33" t="s">
        <v>782</v>
      </c>
    </row>
    <row r="34" spans="2:16" x14ac:dyDescent="0.25">
      <c r="B34" t="str">
        <f t="shared" si="0"/>
        <v>Price_BOM_L_Hardware_44</v>
      </c>
      <c r="C34">
        <v>44</v>
      </c>
      <c r="D34" t="s">
        <v>661</v>
      </c>
      <c r="E34" s="2" t="s">
        <v>259</v>
      </c>
      <c r="F34" t="s">
        <v>790</v>
      </c>
      <c r="G34" t="s">
        <v>1419</v>
      </c>
      <c r="H34" t="s">
        <v>1419</v>
      </c>
      <c r="I34" s="2">
        <v>96769897</v>
      </c>
      <c r="J34" t="s">
        <v>1447</v>
      </c>
      <c r="K34">
        <v>50</v>
      </c>
      <c r="L34" t="s">
        <v>1421</v>
      </c>
      <c r="M34" s="66"/>
      <c r="N34" s="4"/>
      <c r="O34" s="4" t="s">
        <v>1422</v>
      </c>
      <c r="P34" t="s">
        <v>782</v>
      </c>
    </row>
    <row r="35" spans="2:16" x14ac:dyDescent="0.25">
      <c r="B35" t="str">
        <f t="shared" si="0"/>
        <v>Price_BOM_L_Hardware_46</v>
      </c>
      <c r="C35">
        <v>46</v>
      </c>
      <c r="D35" t="s">
        <v>661</v>
      </c>
      <c r="E35" s="2" t="s">
        <v>259</v>
      </c>
      <c r="F35" t="s">
        <v>776</v>
      </c>
      <c r="G35" t="s">
        <v>1412</v>
      </c>
      <c r="H35" t="s">
        <v>1412</v>
      </c>
      <c r="I35" s="2" t="s">
        <v>799</v>
      </c>
      <c r="K35">
        <v>52</v>
      </c>
      <c r="L35" t="s">
        <v>1413</v>
      </c>
      <c r="M35" s="66"/>
      <c r="N35" s="4"/>
      <c r="O35" s="4" t="s">
        <v>1414</v>
      </c>
      <c r="P35" t="s">
        <v>1415</v>
      </c>
    </row>
    <row r="36" spans="2:16" x14ac:dyDescent="0.25">
      <c r="B36" t="str">
        <f t="shared" si="0"/>
        <v>Price_BOM_L_Hardware_48</v>
      </c>
      <c r="C36">
        <v>48</v>
      </c>
      <c r="D36" t="s">
        <v>1448</v>
      </c>
      <c r="E36" s="2" t="s">
        <v>259</v>
      </c>
      <c r="F36" t="s">
        <v>966</v>
      </c>
      <c r="G36" t="s">
        <v>1408</v>
      </c>
      <c r="H36" t="s">
        <v>1408</v>
      </c>
      <c r="I36" s="2" t="s">
        <v>1417</v>
      </c>
      <c r="J36" t="s">
        <v>1418</v>
      </c>
      <c r="K36">
        <v>54</v>
      </c>
      <c r="L36" t="s">
        <v>1410</v>
      </c>
      <c r="M36" s="66"/>
      <c r="N36" s="4"/>
      <c r="O36" s="4" t="s">
        <v>1411</v>
      </c>
      <c r="P36" t="s">
        <v>782</v>
      </c>
    </row>
    <row r="37" spans="2:16" x14ac:dyDescent="0.25">
      <c r="B37" t="str">
        <f t="shared" si="0"/>
        <v>Price_BOM_L_Hardware_49</v>
      </c>
      <c r="C37">
        <v>49</v>
      </c>
      <c r="D37" t="s">
        <v>1448</v>
      </c>
      <c r="E37" s="2" t="s">
        <v>259</v>
      </c>
      <c r="F37" t="s">
        <v>972</v>
      </c>
      <c r="G37" t="s">
        <v>1419</v>
      </c>
      <c r="H37" t="s">
        <v>1419</v>
      </c>
      <c r="I37" s="2">
        <v>96769898</v>
      </c>
      <c r="J37" t="s">
        <v>1420</v>
      </c>
      <c r="K37">
        <v>55</v>
      </c>
      <c r="L37" t="s">
        <v>1421</v>
      </c>
      <c r="M37" s="66"/>
      <c r="N37" s="4"/>
      <c r="O37" s="4" t="s">
        <v>1422</v>
      </c>
      <c r="P37" t="s">
        <v>782</v>
      </c>
    </row>
    <row r="38" spans="2:16" x14ac:dyDescent="0.25">
      <c r="B38" t="str">
        <f t="shared" si="0"/>
        <v>Price_BOM_L_Hardware_51</v>
      </c>
      <c r="C38">
        <v>51</v>
      </c>
      <c r="D38" t="s">
        <v>1448</v>
      </c>
      <c r="E38" s="2" t="s">
        <v>259</v>
      </c>
      <c r="F38" t="s">
        <v>966</v>
      </c>
      <c r="G38" t="s">
        <v>1412</v>
      </c>
      <c r="H38" t="s">
        <v>1412</v>
      </c>
      <c r="I38" s="2" t="s">
        <v>799</v>
      </c>
      <c r="K38">
        <v>57</v>
      </c>
      <c r="L38" t="s">
        <v>1413</v>
      </c>
      <c r="M38" s="66"/>
      <c r="N38" s="4"/>
      <c r="O38" s="4" t="s">
        <v>1414</v>
      </c>
      <c r="P38" t="s">
        <v>1415</v>
      </c>
    </row>
    <row r="39" spans="2:16" x14ac:dyDescent="0.25">
      <c r="B39" t="str">
        <f t="shared" ref="B39:B70" si="1">"Price_BOM_L_Hardware_"&amp;C39</f>
        <v>Price_BOM_L_Hardware_53</v>
      </c>
      <c r="C39">
        <v>53</v>
      </c>
      <c r="D39" t="s">
        <v>1449</v>
      </c>
      <c r="E39" s="2" t="s">
        <v>259</v>
      </c>
      <c r="F39" t="s">
        <v>966</v>
      </c>
      <c r="G39" t="s">
        <v>1408</v>
      </c>
      <c r="H39" t="s">
        <v>1408</v>
      </c>
      <c r="I39" s="2">
        <v>96699188</v>
      </c>
      <c r="J39" t="s">
        <v>1424</v>
      </c>
      <c r="K39">
        <v>59</v>
      </c>
      <c r="L39" t="s">
        <v>1410</v>
      </c>
      <c r="M39" s="66"/>
      <c r="N39" s="4"/>
      <c r="O39" s="4" t="s">
        <v>1411</v>
      </c>
      <c r="P39" t="s">
        <v>782</v>
      </c>
    </row>
    <row r="40" spans="2:16" x14ac:dyDescent="0.25">
      <c r="B40" t="str">
        <f t="shared" si="1"/>
        <v>Price_BOM_L_Hardware_54</v>
      </c>
      <c r="C40">
        <v>54</v>
      </c>
      <c r="D40" t="s">
        <v>1449</v>
      </c>
      <c r="E40" s="2" t="s">
        <v>259</v>
      </c>
      <c r="F40" t="s">
        <v>972</v>
      </c>
      <c r="G40" t="s">
        <v>1419</v>
      </c>
      <c r="H40" t="s">
        <v>1419</v>
      </c>
      <c r="I40" s="2">
        <v>96769899</v>
      </c>
      <c r="J40" t="s">
        <v>1425</v>
      </c>
      <c r="K40">
        <v>60</v>
      </c>
      <c r="L40" t="s">
        <v>1421</v>
      </c>
      <c r="M40" s="66"/>
      <c r="N40" s="4"/>
      <c r="O40" s="4" t="s">
        <v>1422</v>
      </c>
      <c r="P40" t="s">
        <v>782</v>
      </c>
    </row>
    <row r="41" spans="2:16" x14ac:dyDescent="0.25">
      <c r="B41" t="str">
        <f t="shared" si="1"/>
        <v>Price_BOM_L_Hardware_56</v>
      </c>
      <c r="C41">
        <v>56</v>
      </c>
      <c r="D41" t="s">
        <v>1449</v>
      </c>
      <c r="E41" s="2" t="s">
        <v>259</v>
      </c>
      <c r="F41" t="s">
        <v>966</v>
      </c>
      <c r="G41" t="s">
        <v>1412</v>
      </c>
      <c r="H41" t="s">
        <v>1412</v>
      </c>
      <c r="I41" s="2" t="s">
        <v>799</v>
      </c>
      <c r="K41">
        <v>62</v>
      </c>
      <c r="L41" t="s">
        <v>1413</v>
      </c>
      <c r="M41" s="66"/>
      <c r="N41" s="4"/>
      <c r="O41" s="4" t="s">
        <v>1414</v>
      </c>
      <c r="P41" t="s">
        <v>1415</v>
      </c>
    </row>
    <row r="42" spans="2:16" x14ac:dyDescent="0.25">
      <c r="B42" t="str">
        <f t="shared" si="1"/>
        <v>Price_BOM_L_Hardware_58</v>
      </c>
      <c r="C42">
        <v>58</v>
      </c>
      <c r="D42" t="s">
        <v>1450</v>
      </c>
      <c r="E42" s="2" t="s">
        <v>259</v>
      </c>
      <c r="F42" t="s">
        <v>966</v>
      </c>
      <c r="G42" t="s">
        <v>1408</v>
      </c>
      <c r="H42" t="s">
        <v>1408</v>
      </c>
      <c r="I42" s="2" t="s">
        <v>1430</v>
      </c>
      <c r="J42" t="s">
        <v>1431</v>
      </c>
      <c r="K42">
        <v>64</v>
      </c>
      <c r="L42" t="s">
        <v>1410</v>
      </c>
      <c r="M42" s="66"/>
      <c r="N42" s="4"/>
      <c r="O42" s="4" t="s">
        <v>1411</v>
      </c>
      <c r="P42" t="s">
        <v>782</v>
      </c>
    </row>
    <row r="43" spans="2:16" x14ac:dyDescent="0.25">
      <c r="B43" t="str">
        <f t="shared" si="1"/>
        <v>Price_BOM_L_Hardware_59</v>
      </c>
      <c r="C43">
        <v>59</v>
      </c>
      <c r="D43" t="s">
        <v>1450</v>
      </c>
      <c r="E43" s="2" t="s">
        <v>259</v>
      </c>
      <c r="F43" t="s">
        <v>972</v>
      </c>
      <c r="G43" t="s">
        <v>1419</v>
      </c>
      <c r="H43" t="s">
        <v>1419</v>
      </c>
      <c r="I43" s="2">
        <v>96769900</v>
      </c>
      <c r="J43" t="s">
        <v>1432</v>
      </c>
      <c r="K43">
        <v>65</v>
      </c>
      <c r="L43" t="s">
        <v>1421</v>
      </c>
      <c r="M43" s="66"/>
      <c r="N43" s="4"/>
      <c r="O43" s="4" t="s">
        <v>1422</v>
      </c>
      <c r="P43" t="s">
        <v>782</v>
      </c>
    </row>
    <row r="44" spans="2:16" x14ac:dyDescent="0.25">
      <c r="B44" t="str">
        <f t="shared" si="1"/>
        <v>Price_BOM_L_Hardware_61</v>
      </c>
      <c r="C44">
        <v>61</v>
      </c>
      <c r="D44" t="s">
        <v>1450</v>
      </c>
      <c r="E44" s="2" t="s">
        <v>259</v>
      </c>
      <c r="F44" t="s">
        <v>966</v>
      </c>
      <c r="G44" t="s">
        <v>1412</v>
      </c>
      <c r="H44" t="s">
        <v>1412</v>
      </c>
      <c r="I44" s="2" t="s">
        <v>799</v>
      </c>
      <c r="K44">
        <v>67</v>
      </c>
      <c r="L44" t="s">
        <v>1413</v>
      </c>
      <c r="M44" s="66"/>
      <c r="N44" s="4"/>
      <c r="O44" s="4" t="s">
        <v>1414</v>
      </c>
      <c r="P44" t="s">
        <v>1415</v>
      </c>
    </row>
    <row r="45" spans="2:16" x14ac:dyDescent="0.25">
      <c r="B45" t="str">
        <f t="shared" si="1"/>
        <v>Price_BOM_L_Hardware_63</v>
      </c>
      <c r="C45">
        <v>63</v>
      </c>
      <c r="D45" t="s">
        <v>1451</v>
      </c>
      <c r="E45" s="2" t="s">
        <v>259</v>
      </c>
      <c r="F45" t="s">
        <v>966</v>
      </c>
      <c r="G45" t="s">
        <v>1408</v>
      </c>
      <c r="H45" t="s">
        <v>1408</v>
      </c>
      <c r="I45" s="2">
        <v>96699194</v>
      </c>
      <c r="J45" t="s">
        <v>1434</v>
      </c>
      <c r="K45">
        <v>69</v>
      </c>
      <c r="L45" t="s">
        <v>1410</v>
      </c>
      <c r="M45" s="66"/>
      <c r="N45" s="4"/>
      <c r="O45" s="4" t="s">
        <v>1411</v>
      </c>
      <c r="P45" t="s">
        <v>782</v>
      </c>
    </row>
    <row r="46" spans="2:16" x14ac:dyDescent="0.25">
      <c r="B46" t="str">
        <f t="shared" si="1"/>
        <v>Price_BOM_L_Hardware_64</v>
      </c>
      <c r="C46">
        <v>64</v>
      </c>
      <c r="D46" t="s">
        <v>1451</v>
      </c>
      <c r="E46" s="2" t="s">
        <v>259</v>
      </c>
      <c r="F46" t="s">
        <v>972</v>
      </c>
      <c r="G46" t="s">
        <v>1419</v>
      </c>
      <c r="H46" t="s">
        <v>1419</v>
      </c>
      <c r="I46" s="2">
        <v>96769901</v>
      </c>
      <c r="J46" t="s">
        <v>1435</v>
      </c>
      <c r="K46">
        <v>70</v>
      </c>
      <c r="L46" t="s">
        <v>1421</v>
      </c>
      <c r="M46" s="66"/>
      <c r="N46" s="4"/>
      <c r="O46" s="4" t="s">
        <v>1422</v>
      </c>
      <c r="P46" t="s">
        <v>782</v>
      </c>
    </row>
    <row r="47" spans="2:16" x14ac:dyDescent="0.25">
      <c r="B47" t="str">
        <f t="shared" si="1"/>
        <v>Price_BOM_L_Hardware_66</v>
      </c>
      <c r="C47">
        <v>66</v>
      </c>
      <c r="D47" t="s">
        <v>1451</v>
      </c>
      <c r="E47" s="2" t="s">
        <v>259</v>
      </c>
      <c r="F47" t="s">
        <v>966</v>
      </c>
      <c r="G47" t="s">
        <v>1412</v>
      </c>
      <c r="H47" t="s">
        <v>1412</v>
      </c>
      <c r="I47" s="2" t="s">
        <v>799</v>
      </c>
      <c r="K47">
        <v>72</v>
      </c>
      <c r="L47" t="s">
        <v>1413</v>
      </c>
      <c r="M47" s="66"/>
      <c r="N47" s="4"/>
      <c r="O47" s="4" t="s">
        <v>1414</v>
      </c>
      <c r="P47" t="s">
        <v>1415</v>
      </c>
    </row>
    <row r="48" spans="2:16" x14ac:dyDescent="0.25">
      <c r="B48" t="str">
        <f t="shared" si="1"/>
        <v>Price_BOM_L_Hardware_68</v>
      </c>
      <c r="C48">
        <v>68</v>
      </c>
      <c r="D48" t="s">
        <v>1452</v>
      </c>
      <c r="E48" s="2" t="s">
        <v>259</v>
      </c>
      <c r="F48" t="s">
        <v>966</v>
      </c>
      <c r="G48" t="s">
        <v>1408</v>
      </c>
      <c r="H48" t="s">
        <v>1408</v>
      </c>
      <c r="I48" s="2" t="s">
        <v>1453</v>
      </c>
      <c r="J48" t="s">
        <v>1454</v>
      </c>
      <c r="K48">
        <v>74</v>
      </c>
      <c r="L48" t="s">
        <v>1410</v>
      </c>
      <c r="M48" s="66"/>
      <c r="N48" s="4"/>
      <c r="O48" s="4" t="s">
        <v>1411</v>
      </c>
      <c r="P48" t="s">
        <v>782</v>
      </c>
    </row>
    <row r="49" spans="2:16" x14ac:dyDescent="0.25">
      <c r="B49" t="str">
        <f t="shared" si="1"/>
        <v>Price_BOM_L_Hardware_69</v>
      </c>
      <c r="C49">
        <v>69</v>
      </c>
      <c r="D49" t="s">
        <v>1452</v>
      </c>
      <c r="E49" s="2" t="s">
        <v>259</v>
      </c>
      <c r="F49" t="s">
        <v>972</v>
      </c>
      <c r="G49" t="s">
        <v>1419</v>
      </c>
      <c r="H49" t="s">
        <v>1419</v>
      </c>
      <c r="I49" s="2">
        <v>96769902</v>
      </c>
      <c r="J49" t="s">
        <v>1455</v>
      </c>
      <c r="K49">
        <v>75</v>
      </c>
      <c r="L49" t="s">
        <v>1421</v>
      </c>
      <c r="M49" s="66"/>
      <c r="N49" s="4"/>
      <c r="O49" s="4" t="s">
        <v>1422</v>
      </c>
      <c r="P49" t="s">
        <v>782</v>
      </c>
    </row>
    <row r="50" spans="2:16" x14ac:dyDescent="0.25">
      <c r="B50" t="str">
        <f t="shared" si="1"/>
        <v>Price_BOM_L_Hardware_71</v>
      </c>
      <c r="C50">
        <v>71</v>
      </c>
      <c r="D50" t="s">
        <v>1452</v>
      </c>
      <c r="E50" s="2" t="s">
        <v>259</v>
      </c>
      <c r="F50" t="s">
        <v>966</v>
      </c>
      <c r="G50" t="s">
        <v>1412</v>
      </c>
      <c r="H50" t="s">
        <v>1412</v>
      </c>
      <c r="I50" s="2" t="s">
        <v>799</v>
      </c>
      <c r="K50">
        <v>77</v>
      </c>
      <c r="L50" t="s">
        <v>1413</v>
      </c>
      <c r="M50" s="66"/>
      <c r="N50" s="4"/>
      <c r="O50" s="4" t="s">
        <v>1414</v>
      </c>
      <c r="P50" t="s">
        <v>1415</v>
      </c>
    </row>
    <row r="51" spans="2:16" x14ac:dyDescent="0.25">
      <c r="B51" t="str">
        <f t="shared" si="1"/>
        <v>Price_BOM_L_Hardware_73</v>
      </c>
      <c r="C51">
        <v>73</v>
      </c>
      <c r="D51" t="s">
        <v>673</v>
      </c>
      <c r="E51" s="2" t="s">
        <v>259</v>
      </c>
      <c r="F51" t="s">
        <v>966</v>
      </c>
      <c r="G51" t="s">
        <v>1408</v>
      </c>
      <c r="H51" t="s">
        <v>1408</v>
      </c>
      <c r="I51" s="2">
        <v>96699207</v>
      </c>
      <c r="J51" t="s">
        <v>1456</v>
      </c>
      <c r="K51">
        <v>79</v>
      </c>
      <c r="L51" t="s">
        <v>1410</v>
      </c>
      <c r="M51" s="66"/>
      <c r="N51" s="4"/>
      <c r="O51" s="4" t="s">
        <v>1411</v>
      </c>
      <c r="P51" t="s">
        <v>782</v>
      </c>
    </row>
    <row r="52" spans="2:16" x14ac:dyDescent="0.25">
      <c r="B52" t="str">
        <f t="shared" si="1"/>
        <v>Price_BOM_L_Hardware_74</v>
      </c>
      <c r="C52">
        <v>74</v>
      </c>
      <c r="D52" t="s">
        <v>673</v>
      </c>
      <c r="E52" s="2" t="s">
        <v>259</v>
      </c>
      <c r="F52" t="s">
        <v>972</v>
      </c>
      <c r="G52" t="s">
        <v>1419</v>
      </c>
      <c r="H52" t="s">
        <v>1419</v>
      </c>
      <c r="I52" s="2">
        <v>96769903</v>
      </c>
      <c r="J52" t="s">
        <v>1457</v>
      </c>
      <c r="K52">
        <v>80</v>
      </c>
      <c r="L52" t="s">
        <v>1421</v>
      </c>
      <c r="M52" s="66"/>
      <c r="N52" s="4"/>
      <c r="O52" s="4" t="s">
        <v>1422</v>
      </c>
      <c r="P52" t="s">
        <v>782</v>
      </c>
    </row>
    <row r="53" spans="2:16" x14ac:dyDescent="0.25">
      <c r="B53" t="str">
        <f t="shared" si="1"/>
        <v>Price_BOM_L_Hardware_76</v>
      </c>
      <c r="C53">
        <v>76</v>
      </c>
      <c r="D53" t="s">
        <v>673</v>
      </c>
      <c r="E53" s="2" t="s">
        <v>259</v>
      </c>
      <c r="F53" t="s">
        <v>966</v>
      </c>
      <c r="G53" t="s">
        <v>1412</v>
      </c>
      <c r="H53" t="s">
        <v>1412</v>
      </c>
      <c r="I53" s="2" t="s">
        <v>799</v>
      </c>
      <c r="K53">
        <v>82</v>
      </c>
      <c r="L53" t="s">
        <v>1413</v>
      </c>
      <c r="M53" s="66"/>
      <c r="N53" s="4"/>
      <c r="O53" s="4" t="s">
        <v>1414</v>
      </c>
      <c r="P53" t="s">
        <v>1415</v>
      </c>
    </row>
    <row r="54" spans="2:16" x14ac:dyDescent="0.25">
      <c r="B54" t="str">
        <f t="shared" si="1"/>
        <v>Price_BOM_L_Hardware_78</v>
      </c>
      <c r="C54">
        <v>78</v>
      </c>
      <c r="D54" t="s">
        <v>1458</v>
      </c>
      <c r="E54" s="2" t="s">
        <v>286</v>
      </c>
      <c r="F54" t="s">
        <v>776</v>
      </c>
      <c r="G54" t="s">
        <v>1408</v>
      </c>
      <c r="H54" t="s">
        <v>1408</v>
      </c>
      <c r="I54" s="2" t="s">
        <v>1459</v>
      </c>
      <c r="J54" s="4" t="s">
        <v>1460</v>
      </c>
      <c r="K54">
        <v>84</v>
      </c>
      <c r="L54" t="s">
        <v>1410</v>
      </c>
      <c r="M54" s="66"/>
      <c r="N54" s="4"/>
      <c r="O54" s="4" t="s">
        <v>1411</v>
      </c>
      <c r="P54" t="s">
        <v>782</v>
      </c>
    </row>
    <row r="55" spans="2:16" x14ac:dyDescent="0.25">
      <c r="B55" t="str">
        <f t="shared" si="1"/>
        <v>Price_BOM_L_Hardware_79</v>
      </c>
      <c r="C55">
        <v>79</v>
      </c>
      <c r="D55" t="s">
        <v>1458</v>
      </c>
      <c r="E55" s="2" t="s">
        <v>286</v>
      </c>
      <c r="F55" t="s">
        <v>790</v>
      </c>
      <c r="G55" t="s">
        <v>1419</v>
      </c>
      <c r="H55" t="s">
        <v>1419</v>
      </c>
      <c r="I55" s="2">
        <v>96769904</v>
      </c>
      <c r="J55" s="4" t="s">
        <v>1461</v>
      </c>
      <c r="K55">
        <v>85</v>
      </c>
      <c r="L55" t="s">
        <v>1421</v>
      </c>
      <c r="M55" s="66"/>
      <c r="N55" s="4"/>
      <c r="O55" s="4" t="s">
        <v>1422</v>
      </c>
      <c r="P55" t="s">
        <v>782</v>
      </c>
    </row>
    <row r="56" spans="2:16" x14ac:dyDescent="0.25">
      <c r="B56" t="str">
        <f t="shared" si="1"/>
        <v>Price_BOM_L_Hardware_81</v>
      </c>
      <c r="C56">
        <v>81</v>
      </c>
      <c r="D56" t="s">
        <v>1458</v>
      </c>
      <c r="E56" s="2" t="s">
        <v>286</v>
      </c>
      <c r="F56" t="s">
        <v>776</v>
      </c>
      <c r="G56" t="s">
        <v>1412</v>
      </c>
      <c r="H56" t="s">
        <v>1412</v>
      </c>
      <c r="I56" s="2" t="s">
        <v>799</v>
      </c>
      <c r="J56" s="4"/>
      <c r="K56">
        <v>87</v>
      </c>
      <c r="L56" t="s">
        <v>1413</v>
      </c>
      <c r="M56" s="66"/>
      <c r="N56" s="4"/>
      <c r="O56" s="4" t="s">
        <v>1414</v>
      </c>
      <c r="P56" t="s">
        <v>1415</v>
      </c>
    </row>
    <row r="57" spans="2:16" x14ac:dyDescent="0.25">
      <c r="B57" t="str">
        <f t="shared" si="1"/>
        <v>Price_BOM_L_Hardware_83</v>
      </c>
      <c r="C57">
        <v>83</v>
      </c>
      <c r="D57" t="s">
        <v>653</v>
      </c>
      <c r="E57" s="2" t="s">
        <v>286</v>
      </c>
      <c r="F57" t="s">
        <v>776</v>
      </c>
      <c r="G57" t="s">
        <v>1408</v>
      </c>
      <c r="H57" t="s">
        <v>1408</v>
      </c>
      <c r="I57" s="2" t="s">
        <v>1462</v>
      </c>
      <c r="J57" s="4" t="s">
        <v>1463</v>
      </c>
      <c r="K57">
        <v>89</v>
      </c>
      <c r="L57" t="s">
        <v>1410</v>
      </c>
      <c r="M57" s="66"/>
      <c r="N57" s="4"/>
      <c r="O57" s="4" t="s">
        <v>1411</v>
      </c>
      <c r="P57" t="s">
        <v>782</v>
      </c>
    </row>
    <row r="58" spans="2:16" x14ac:dyDescent="0.25">
      <c r="B58" t="str">
        <f t="shared" si="1"/>
        <v>Price_BOM_L_Hardware_84</v>
      </c>
      <c r="C58">
        <v>84</v>
      </c>
      <c r="D58" t="s">
        <v>653</v>
      </c>
      <c r="E58" s="2" t="s">
        <v>286</v>
      </c>
      <c r="F58" t="s">
        <v>790</v>
      </c>
      <c r="G58" t="s">
        <v>1419</v>
      </c>
      <c r="H58" t="s">
        <v>1419</v>
      </c>
      <c r="I58" s="2">
        <v>96769905</v>
      </c>
      <c r="J58" s="4" t="s">
        <v>1464</v>
      </c>
      <c r="K58">
        <v>90</v>
      </c>
      <c r="L58" t="s">
        <v>1421</v>
      </c>
      <c r="M58" s="66"/>
      <c r="N58" s="4"/>
      <c r="O58" s="4" t="s">
        <v>1422</v>
      </c>
      <c r="P58" t="s">
        <v>782</v>
      </c>
    </row>
    <row r="59" spans="2:16" x14ac:dyDescent="0.25">
      <c r="B59" t="str">
        <f t="shared" si="1"/>
        <v>Price_BOM_L_Hardware_86</v>
      </c>
      <c r="C59">
        <v>86</v>
      </c>
      <c r="D59" t="s">
        <v>653</v>
      </c>
      <c r="E59" s="2" t="s">
        <v>286</v>
      </c>
      <c r="F59" t="s">
        <v>776</v>
      </c>
      <c r="G59" t="s">
        <v>1412</v>
      </c>
      <c r="H59" t="s">
        <v>1412</v>
      </c>
      <c r="I59" s="2" t="s">
        <v>799</v>
      </c>
      <c r="J59" s="4"/>
      <c r="K59">
        <v>92</v>
      </c>
      <c r="L59" t="s">
        <v>1413</v>
      </c>
      <c r="M59" s="66"/>
      <c r="N59" s="4"/>
      <c r="O59" s="4" t="s">
        <v>1414</v>
      </c>
      <c r="P59" t="s">
        <v>1415</v>
      </c>
    </row>
    <row r="60" spans="2:16" x14ac:dyDescent="0.25">
      <c r="B60" t="str">
        <f t="shared" si="1"/>
        <v>Price_BOM_L_Hardware_88</v>
      </c>
      <c r="C60">
        <v>88</v>
      </c>
      <c r="D60" t="s">
        <v>1429</v>
      </c>
      <c r="E60" s="2" t="s">
        <v>286</v>
      </c>
      <c r="F60" t="s">
        <v>776</v>
      </c>
      <c r="G60" t="s">
        <v>1408</v>
      </c>
      <c r="H60" t="s">
        <v>1408</v>
      </c>
      <c r="I60" s="2" t="s">
        <v>1465</v>
      </c>
      <c r="J60" s="4" t="s">
        <v>1466</v>
      </c>
      <c r="K60">
        <v>94</v>
      </c>
      <c r="L60" t="s">
        <v>1410</v>
      </c>
      <c r="M60" s="66"/>
      <c r="N60" s="4"/>
      <c r="O60" s="4" t="s">
        <v>1411</v>
      </c>
      <c r="P60" t="s">
        <v>782</v>
      </c>
    </row>
    <row r="61" spans="2:16" x14ac:dyDescent="0.25">
      <c r="B61" t="str">
        <f t="shared" si="1"/>
        <v>Price_BOM_L_Hardware_89</v>
      </c>
      <c r="C61">
        <v>89</v>
      </c>
      <c r="D61" t="s">
        <v>1429</v>
      </c>
      <c r="E61" s="2" t="s">
        <v>286</v>
      </c>
      <c r="F61" t="s">
        <v>790</v>
      </c>
      <c r="G61" t="s">
        <v>1419</v>
      </c>
      <c r="H61" t="s">
        <v>1419</v>
      </c>
      <c r="I61" s="2">
        <v>96769906</v>
      </c>
      <c r="J61" s="4" t="s">
        <v>1467</v>
      </c>
      <c r="K61">
        <v>95</v>
      </c>
      <c r="L61" t="s">
        <v>1421</v>
      </c>
      <c r="M61" s="66"/>
      <c r="N61" s="4"/>
      <c r="O61" s="4" t="s">
        <v>1422</v>
      </c>
      <c r="P61" t="s">
        <v>782</v>
      </c>
    </row>
    <row r="62" spans="2:16" x14ac:dyDescent="0.25">
      <c r="B62" t="str">
        <f t="shared" si="1"/>
        <v>Price_BOM_L_Hardware_91</v>
      </c>
      <c r="C62">
        <v>91</v>
      </c>
      <c r="D62" t="s">
        <v>1429</v>
      </c>
      <c r="E62" s="2" t="s">
        <v>286</v>
      </c>
      <c r="F62" t="s">
        <v>776</v>
      </c>
      <c r="G62" t="s">
        <v>1412</v>
      </c>
      <c r="H62" t="s">
        <v>1412</v>
      </c>
      <c r="I62" s="2" t="s">
        <v>799</v>
      </c>
      <c r="J62" s="4"/>
      <c r="K62">
        <v>97</v>
      </c>
      <c r="L62" t="s">
        <v>1413</v>
      </c>
      <c r="M62" s="66"/>
      <c r="N62" s="4"/>
      <c r="O62" s="4" t="s">
        <v>1414</v>
      </c>
      <c r="P62" t="s">
        <v>1415</v>
      </c>
    </row>
    <row r="63" spans="2:16" x14ac:dyDescent="0.25">
      <c r="B63" t="str">
        <f t="shared" si="1"/>
        <v>Price_BOM_L_Hardware_93</v>
      </c>
      <c r="C63">
        <v>93</v>
      </c>
      <c r="D63" t="s">
        <v>1433</v>
      </c>
      <c r="E63" s="2" t="s">
        <v>286</v>
      </c>
      <c r="F63" t="s">
        <v>776</v>
      </c>
      <c r="G63" t="s">
        <v>1408</v>
      </c>
      <c r="H63" t="s">
        <v>1408</v>
      </c>
      <c r="I63" s="2" t="s">
        <v>1468</v>
      </c>
      <c r="J63" s="4" t="s">
        <v>1469</v>
      </c>
      <c r="K63">
        <v>99</v>
      </c>
      <c r="L63" t="s">
        <v>1410</v>
      </c>
      <c r="M63" s="66"/>
      <c r="N63" s="4"/>
      <c r="O63" s="4" t="s">
        <v>1411</v>
      </c>
      <c r="P63" t="s">
        <v>782</v>
      </c>
    </row>
    <row r="64" spans="2:16" x14ac:dyDescent="0.25">
      <c r="B64" t="str">
        <f t="shared" si="1"/>
        <v>Price_BOM_L_Hardware_94</v>
      </c>
      <c r="C64">
        <v>94</v>
      </c>
      <c r="D64" t="s">
        <v>1433</v>
      </c>
      <c r="E64" s="2" t="s">
        <v>286</v>
      </c>
      <c r="F64" t="s">
        <v>790</v>
      </c>
      <c r="G64" t="s">
        <v>1419</v>
      </c>
      <c r="H64" t="s">
        <v>1419</v>
      </c>
      <c r="I64" s="2">
        <v>96769907</v>
      </c>
      <c r="J64" s="4" t="s">
        <v>1470</v>
      </c>
      <c r="K64">
        <v>100</v>
      </c>
      <c r="L64" t="s">
        <v>1421</v>
      </c>
      <c r="M64" s="66"/>
      <c r="N64" s="4"/>
      <c r="O64" s="4" t="s">
        <v>1422</v>
      </c>
      <c r="P64" t="s">
        <v>782</v>
      </c>
    </row>
    <row r="65" spans="2:16" x14ac:dyDescent="0.25">
      <c r="B65" t="str">
        <f t="shared" si="1"/>
        <v>Price_BOM_L_Hardware_96</v>
      </c>
      <c r="C65">
        <v>96</v>
      </c>
      <c r="D65" t="s">
        <v>1433</v>
      </c>
      <c r="E65" s="2" t="s">
        <v>286</v>
      </c>
      <c r="F65" t="s">
        <v>776</v>
      </c>
      <c r="G65" t="s">
        <v>1412</v>
      </c>
      <c r="H65" t="s">
        <v>1412</v>
      </c>
      <c r="I65" s="2" t="s">
        <v>799</v>
      </c>
      <c r="J65" s="4"/>
      <c r="K65">
        <v>102</v>
      </c>
      <c r="L65" t="s">
        <v>1413</v>
      </c>
      <c r="M65" s="66"/>
      <c r="N65" s="4"/>
      <c r="O65" s="4" t="s">
        <v>1414</v>
      </c>
      <c r="P65" t="s">
        <v>1415</v>
      </c>
    </row>
    <row r="66" spans="2:16" x14ac:dyDescent="0.25">
      <c r="B66" t="str">
        <f t="shared" si="1"/>
        <v>Price_BOM_L_Hardware_98</v>
      </c>
      <c r="C66">
        <v>98</v>
      </c>
      <c r="D66" t="s">
        <v>1443</v>
      </c>
      <c r="E66" s="2" t="s">
        <v>321</v>
      </c>
      <c r="F66" t="s">
        <v>776</v>
      </c>
      <c r="G66" t="s">
        <v>1408</v>
      </c>
      <c r="H66" t="s">
        <v>1408</v>
      </c>
      <c r="I66" s="2" t="s">
        <v>1471</v>
      </c>
      <c r="J66" s="4" t="s">
        <v>1472</v>
      </c>
      <c r="K66">
        <v>104</v>
      </c>
      <c r="L66" t="s">
        <v>1410</v>
      </c>
      <c r="M66" s="66"/>
      <c r="N66" s="4"/>
      <c r="O66" s="4" t="s">
        <v>1411</v>
      </c>
      <c r="P66" t="s">
        <v>782</v>
      </c>
    </row>
    <row r="67" spans="2:16" x14ac:dyDescent="0.25">
      <c r="B67" t="str">
        <f t="shared" si="1"/>
        <v>Price_BOM_L_Hardware_99</v>
      </c>
      <c r="C67">
        <v>99</v>
      </c>
      <c r="D67" t="s">
        <v>1443</v>
      </c>
      <c r="E67" s="2" t="s">
        <v>321</v>
      </c>
      <c r="F67" t="s">
        <v>790</v>
      </c>
      <c r="G67" t="s">
        <v>1419</v>
      </c>
      <c r="H67" t="s">
        <v>1419</v>
      </c>
      <c r="I67" s="2">
        <v>96769908</v>
      </c>
      <c r="J67" s="4" t="s">
        <v>1473</v>
      </c>
      <c r="K67">
        <v>105</v>
      </c>
      <c r="L67" t="s">
        <v>1421</v>
      </c>
      <c r="M67" s="66"/>
      <c r="N67" s="4"/>
      <c r="O67" s="4" t="s">
        <v>1422</v>
      </c>
      <c r="P67" t="s">
        <v>782</v>
      </c>
    </row>
    <row r="68" spans="2:16" x14ac:dyDescent="0.25">
      <c r="B68" t="str">
        <f t="shared" si="1"/>
        <v>Price_BOM_L_Hardware_101</v>
      </c>
      <c r="C68">
        <v>101</v>
      </c>
      <c r="D68" t="s">
        <v>1443</v>
      </c>
      <c r="E68" s="2" t="s">
        <v>321</v>
      </c>
      <c r="F68" t="s">
        <v>776</v>
      </c>
      <c r="G68" t="s">
        <v>1412</v>
      </c>
      <c r="H68" t="s">
        <v>1412</v>
      </c>
      <c r="I68" s="2" t="s">
        <v>799</v>
      </c>
      <c r="J68" s="4"/>
      <c r="K68">
        <v>107</v>
      </c>
      <c r="L68" t="s">
        <v>1413</v>
      </c>
      <c r="M68" s="66"/>
      <c r="N68" s="4"/>
      <c r="O68" s="4" t="s">
        <v>1414</v>
      </c>
      <c r="P68" t="s">
        <v>1415</v>
      </c>
    </row>
    <row r="69" spans="2:16" x14ac:dyDescent="0.25">
      <c r="B69" t="str">
        <f t="shared" si="1"/>
        <v>Price_BOM_L_Hardware_103</v>
      </c>
      <c r="C69">
        <v>103</v>
      </c>
      <c r="D69" t="s">
        <v>661</v>
      </c>
      <c r="E69" s="2" t="s">
        <v>321</v>
      </c>
      <c r="F69" t="s">
        <v>776</v>
      </c>
      <c r="G69" t="s">
        <v>1408</v>
      </c>
      <c r="H69" t="s">
        <v>1408</v>
      </c>
      <c r="I69" s="2" t="s">
        <v>1474</v>
      </c>
      <c r="J69" s="4" t="s">
        <v>1475</v>
      </c>
      <c r="K69">
        <v>109</v>
      </c>
      <c r="L69" t="s">
        <v>1410</v>
      </c>
      <c r="M69" s="66"/>
      <c r="N69" s="4"/>
      <c r="O69" s="4" t="s">
        <v>1411</v>
      </c>
      <c r="P69" t="s">
        <v>782</v>
      </c>
    </row>
    <row r="70" spans="2:16" x14ac:dyDescent="0.25">
      <c r="B70" t="str">
        <f t="shared" si="1"/>
        <v>Price_BOM_L_Hardware_104</v>
      </c>
      <c r="C70">
        <v>104</v>
      </c>
      <c r="D70" t="s">
        <v>661</v>
      </c>
      <c r="E70" s="2" t="s">
        <v>321</v>
      </c>
      <c r="F70" t="s">
        <v>790</v>
      </c>
      <c r="G70" t="s">
        <v>1419</v>
      </c>
      <c r="H70" t="s">
        <v>1419</v>
      </c>
      <c r="I70" s="2">
        <v>96769909</v>
      </c>
      <c r="J70" s="4" t="s">
        <v>1476</v>
      </c>
      <c r="K70">
        <v>110</v>
      </c>
      <c r="L70" t="s">
        <v>1421</v>
      </c>
      <c r="M70" s="66"/>
      <c r="N70" s="4"/>
      <c r="O70" s="4" t="s">
        <v>1422</v>
      </c>
      <c r="P70" t="s">
        <v>782</v>
      </c>
    </row>
    <row r="71" spans="2:16" x14ac:dyDescent="0.25">
      <c r="B71" t="str">
        <f t="shared" ref="B71:B102" si="2">"Price_BOM_L_Hardware_"&amp;C71</f>
        <v>Price_BOM_L_Hardware_106</v>
      </c>
      <c r="C71">
        <v>106</v>
      </c>
      <c r="D71" t="s">
        <v>661</v>
      </c>
      <c r="E71" s="2" t="s">
        <v>321</v>
      </c>
      <c r="F71" t="s">
        <v>776</v>
      </c>
      <c r="G71" t="s">
        <v>1412</v>
      </c>
      <c r="H71" t="s">
        <v>1412</v>
      </c>
      <c r="I71" s="2" t="s">
        <v>799</v>
      </c>
      <c r="J71" s="4"/>
      <c r="K71">
        <v>112</v>
      </c>
      <c r="L71" t="s">
        <v>1413</v>
      </c>
      <c r="M71" s="66"/>
      <c r="N71" s="4"/>
      <c r="O71" s="4" t="s">
        <v>1414</v>
      </c>
      <c r="P71" t="s">
        <v>1415</v>
      </c>
    </row>
    <row r="72" spans="2:16" x14ac:dyDescent="0.25">
      <c r="B72" t="str">
        <f t="shared" si="2"/>
        <v>Price_BOM_L_Hardware_108</v>
      </c>
      <c r="C72">
        <v>108</v>
      </c>
      <c r="D72" t="s">
        <v>1448</v>
      </c>
      <c r="E72" s="2" t="s">
        <v>286</v>
      </c>
      <c r="F72" t="s">
        <v>966</v>
      </c>
      <c r="G72" t="s">
        <v>1408</v>
      </c>
      <c r="H72" t="s">
        <v>1408</v>
      </c>
      <c r="I72" s="2">
        <v>96699209</v>
      </c>
      <c r="J72" s="4" t="s">
        <v>1460</v>
      </c>
      <c r="K72">
        <v>114</v>
      </c>
      <c r="L72" t="s">
        <v>1410</v>
      </c>
      <c r="M72" s="66"/>
      <c r="N72" s="4"/>
      <c r="O72" s="4" t="s">
        <v>1411</v>
      </c>
      <c r="P72" t="s">
        <v>782</v>
      </c>
    </row>
    <row r="73" spans="2:16" x14ac:dyDescent="0.25">
      <c r="B73" t="str">
        <f t="shared" si="2"/>
        <v>Price_BOM_L_Hardware_109</v>
      </c>
      <c r="C73">
        <v>109</v>
      </c>
      <c r="D73" t="s">
        <v>1448</v>
      </c>
      <c r="E73" s="2" t="s">
        <v>286</v>
      </c>
      <c r="F73" t="s">
        <v>972</v>
      </c>
      <c r="G73" t="s">
        <v>1419</v>
      </c>
      <c r="H73" t="s">
        <v>1419</v>
      </c>
      <c r="I73" s="2">
        <v>96769910</v>
      </c>
      <c r="J73" s="4" t="s">
        <v>1461</v>
      </c>
      <c r="K73">
        <v>115</v>
      </c>
      <c r="L73" t="s">
        <v>1421</v>
      </c>
      <c r="M73" s="66"/>
      <c r="N73" s="4"/>
      <c r="O73" s="4" t="s">
        <v>1422</v>
      </c>
      <c r="P73" t="s">
        <v>782</v>
      </c>
    </row>
    <row r="74" spans="2:16" x14ac:dyDescent="0.25">
      <c r="B74" t="str">
        <f t="shared" si="2"/>
        <v>Price_BOM_L_Hardware_111</v>
      </c>
      <c r="C74">
        <v>111</v>
      </c>
      <c r="D74" t="s">
        <v>1448</v>
      </c>
      <c r="E74" s="2" t="s">
        <v>286</v>
      </c>
      <c r="F74" t="s">
        <v>966</v>
      </c>
      <c r="G74" t="s">
        <v>1412</v>
      </c>
      <c r="H74" t="s">
        <v>1412</v>
      </c>
      <c r="I74" s="2" t="s">
        <v>799</v>
      </c>
      <c r="J74" s="4"/>
      <c r="K74">
        <v>117</v>
      </c>
      <c r="L74" t="s">
        <v>1413</v>
      </c>
      <c r="M74" s="66"/>
      <c r="N74" s="4"/>
      <c r="O74" s="4" t="s">
        <v>1414</v>
      </c>
      <c r="P74" t="s">
        <v>1415</v>
      </c>
    </row>
    <row r="75" spans="2:16" x14ac:dyDescent="0.25">
      <c r="B75" t="str">
        <f t="shared" si="2"/>
        <v>Price_BOM_L_Hardware_113</v>
      </c>
      <c r="C75">
        <v>113</v>
      </c>
      <c r="D75" t="s">
        <v>1449</v>
      </c>
      <c r="E75" s="2" t="s">
        <v>286</v>
      </c>
      <c r="F75" t="s">
        <v>966</v>
      </c>
      <c r="G75" t="s">
        <v>1408</v>
      </c>
      <c r="H75" t="s">
        <v>1408</v>
      </c>
      <c r="I75" s="2">
        <v>96699210</v>
      </c>
      <c r="J75" s="4" t="s">
        <v>1463</v>
      </c>
      <c r="K75">
        <v>119</v>
      </c>
      <c r="L75" t="s">
        <v>1410</v>
      </c>
      <c r="M75" s="66"/>
      <c r="N75" s="4"/>
      <c r="O75" s="4" t="s">
        <v>1411</v>
      </c>
      <c r="P75" t="s">
        <v>782</v>
      </c>
    </row>
    <row r="76" spans="2:16" x14ac:dyDescent="0.25">
      <c r="B76" t="str">
        <f t="shared" si="2"/>
        <v>Price_BOM_L_Hardware_114</v>
      </c>
      <c r="C76">
        <v>114</v>
      </c>
      <c r="D76" t="s">
        <v>1449</v>
      </c>
      <c r="E76" s="2" t="s">
        <v>286</v>
      </c>
      <c r="F76" t="s">
        <v>972</v>
      </c>
      <c r="G76" t="s">
        <v>1419</v>
      </c>
      <c r="H76" t="s">
        <v>1419</v>
      </c>
      <c r="I76" s="2">
        <v>96769911</v>
      </c>
      <c r="J76" s="4" t="s">
        <v>1464</v>
      </c>
      <c r="K76">
        <v>120</v>
      </c>
      <c r="L76" t="s">
        <v>1421</v>
      </c>
      <c r="M76" s="66"/>
      <c r="N76" s="4"/>
      <c r="O76" s="4" t="s">
        <v>1422</v>
      </c>
      <c r="P76" t="s">
        <v>782</v>
      </c>
    </row>
    <row r="77" spans="2:16" x14ac:dyDescent="0.25">
      <c r="B77" t="str">
        <f t="shared" si="2"/>
        <v>Price_BOM_L_Hardware_116</v>
      </c>
      <c r="C77">
        <v>116</v>
      </c>
      <c r="D77" t="s">
        <v>1449</v>
      </c>
      <c r="E77" s="2" t="s">
        <v>286</v>
      </c>
      <c r="F77" t="s">
        <v>966</v>
      </c>
      <c r="G77" t="s">
        <v>1412</v>
      </c>
      <c r="H77" t="s">
        <v>1412</v>
      </c>
      <c r="I77" s="2" t="s">
        <v>799</v>
      </c>
      <c r="J77" s="4"/>
      <c r="K77">
        <v>158</v>
      </c>
      <c r="L77" t="s">
        <v>1413</v>
      </c>
      <c r="M77" s="66"/>
      <c r="N77" s="4"/>
      <c r="O77" s="4" t="s">
        <v>1414</v>
      </c>
      <c r="P77" t="s">
        <v>1415</v>
      </c>
    </row>
    <row r="78" spans="2:16" x14ac:dyDescent="0.25">
      <c r="B78" t="str">
        <f t="shared" si="2"/>
        <v>Price_BOM_L_Hardware_118</v>
      </c>
      <c r="C78">
        <v>118</v>
      </c>
      <c r="D78" t="s">
        <v>1477</v>
      </c>
      <c r="E78" s="2" t="s">
        <v>286</v>
      </c>
      <c r="F78" t="s">
        <v>966</v>
      </c>
      <c r="G78" t="s">
        <v>1408</v>
      </c>
      <c r="H78" t="s">
        <v>1408</v>
      </c>
      <c r="I78" s="2">
        <v>96699211</v>
      </c>
      <c r="J78" s="4" t="s">
        <v>1466</v>
      </c>
      <c r="K78">
        <v>160</v>
      </c>
      <c r="L78" t="s">
        <v>1410</v>
      </c>
      <c r="M78" s="66"/>
      <c r="N78" s="4"/>
      <c r="O78" s="4" t="s">
        <v>1411</v>
      </c>
      <c r="P78" t="s">
        <v>782</v>
      </c>
    </row>
    <row r="79" spans="2:16" x14ac:dyDescent="0.25">
      <c r="B79" t="str">
        <f t="shared" si="2"/>
        <v>Price_BOM_L_Hardware_119</v>
      </c>
      <c r="C79">
        <v>119</v>
      </c>
      <c r="D79" t="s">
        <v>1477</v>
      </c>
      <c r="E79" s="2" t="s">
        <v>286</v>
      </c>
      <c r="F79" t="s">
        <v>972</v>
      </c>
      <c r="G79" t="s">
        <v>1419</v>
      </c>
      <c r="H79" t="s">
        <v>1419</v>
      </c>
      <c r="I79" s="2">
        <v>96769912</v>
      </c>
      <c r="J79" s="4" t="s">
        <v>1467</v>
      </c>
      <c r="K79">
        <v>161</v>
      </c>
      <c r="L79" t="s">
        <v>1421</v>
      </c>
      <c r="M79" s="66"/>
      <c r="N79" s="4"/>
      <c r="O79" s="4" t="s">
        <v>1422</v>
      </c>
      <c r="P79" t="s">
        <v>782</v>
      </c>
    </row>
    <row r="80" spans="2:16" x14ac:dyDescent="0.25">
      <c r="B80" t="str">
        <f t="shared" si="2"/>
        <v>Price_BOM_L_Hardware_121</v>
      </c>
      <c r="C80">
        <v>121</v>
      </c>
      <c r="D80" t="s">
        <v>1477</v>
      </c>
      <c r="E80" s="2" t="s">
        <v>286</v>
      </c>
      <c r="F80" t="s">
        <v>966</v>
      </c>
      <c r="G80" t="s">
        <v>1412</v>
      </c>
      <c r="H80" t="s">
        <v>1412</v>
      </c>
      <c r="I80" s="2" t="s">
        <v>799</v>
      </c>
      <c r="J80" s="4"/>
      <c r="K80">
        <v>163</v>
      </c>
      <c r="L80" t="s">
        <v>1413</v>
      </c>
      <c r="M80" s="66"/>
      <c r="N80" s="4"/>
      <c r="O80" s="4" t="s">
        <v>1414</v>
      </c>
      <c r="P80" t="s">
        <v>1415</v>
      </c>
    </row>
    <row r="81" spans="2:16" x14ac:dyDescent="0.25">
      <c r="B81" t="str">
        <f t="shared" si="2"/>
        <v>Price_BOM_L_Hardware_123</v>
      </c>
      <c r="C81">
        <v>123</v>
      </c>
      <c r="D81" t="s">
        <v>1478</v>
      </c>
      <c r="E81" s="2" t="s">
        <v>321</v>
      </c>
      <c r="F81" t="s">
        <v>966</v>
      </c>
      <c r="G81" t="s">
        <v>1408</v>
      </c>
      <c r="H81" t="s">
        <v>1408</v>
      </c>
      <c r="I81" s="2">
        <v>96699212</v>
      </c>
      <c r="J81" s="4" t="s">
        <v>1469</v>
      </c>
      <c r="K81">
        <v>165</v>
      </c>
      <c r="L81" t="s">
        <v>1410</v>
      </c>
      <c r="M81" s="66"/>
      <c r="N81" s="4"/>
      <c r="O81" s="4" t="s">
        <v>1411</v>
      </c>
      <c r="P81" t="s">
        <v>782</v>
      </c>
    </row>
    <row r="82" spans="2:16" x14ac:dyDescent="0.25">
      <c r="B82" t="str">
        <f t="shared" si="2"/>
        <v>Price_BOM_L_Hardware_124</v>
      </c>
      <c r="C82">
        <v>124</v>
      </c>
      <c r="D82" t="s">
        <v>1478</v>
      </c>
      <c r="E82" s="2" t="s">
        <v>321</v>
      </c>
      <c r="F82" t="s">
        <v>972</v>
      </c>
      <c r="G82" t="s">
        <v>1419</v>
      </c>
      <c r="H82" t="s">
        <v>1419</v>
      </c>
      <c r="I82" s="2">
        <v>96769913</v>
      </c>
      <c r="J82" s="4" t="s">
        <v>1470</v>
      </c>
      <c r="K82">
        <v>166</v>
      </c>
      <c r="L82" t="s">
        <v>1421</v>
      </c>
      <c r="M82" s="66"/>
      <c r="N82" s="4"/>
      <c r="O82" s="4" t="s">
        <v>1422</v>
      </c>
      <c r="P82" t="s">
        <v>782</v>
      </c>
    </row>
    <row r="83" spans="2:16" x14ac:dyDescent="0.25">
      <c r="B83" t="str">
        <f t="shared" si="2"/>
        <v>Price_BOM_L_Hardware_126</v>
      </c>
      <c r="C83">
        <v>126</v>
      </c>
      <c r="D83" t="s">
        <v>1478</v>
      </c>
      <c r="E83" s="2" t="s">
        <v>321</v>
      </c>
      <c r="F83" t="s">
        <v>966</v>
      </c>
      <c r="G83" t="s">
        <v>1412</v>
      </c>
      <c r="H83" t="s">
        <v>1412</v>
      </c>
      <c r="I83" s="2" t="s">
        <v>799</v>
      </c>
      <c r="J83" s="4"/>
      <c r="K83">
        <v>168</v>
      </c>
      <c r="L83" t="s">
        <v>1413</v>
      </c>
      <c r="M83" s="66"/>
      <c r="N83" s="4"/>
      <c r="O83" s="4" t="s">
        <v>1414</v>
      </c>
      <c r="P83" t="s">
        <v>1415</v>
      </c>
    </row>
    <row r="84" spans="2:16" x14ac:dyDescent="0.25">
      <c r="B84" t="str">
        <f t="shared" si="2"/>
        <v>Price_BOM_L_Hardware_128</v>
      </c>
      <c r="C84">
        <v>128</v>
      </c>
      <c r="D84" t="s">
        <v>1479</v>
      </c>
      <c r="E84" s="2" t="s">
        <v>321</v>
      </c>
      <c r="F84" t="s">
        <v>966</v>
      </c>
      <c r="G84" t="s">
        <v>1408</v>
      </c>
      <c r="H84" t="s">
        <v>1408</v>
      </c>
      <c r="I84" s="2">
        <v>96699213</v>
      </c>
      <c r="J84" s="4" t="s">
        <v>1472</v>
      </c>
      <c r="K84">
        <v>170</v>
      </c>
      <c r="L84" t="s">
        <v>1410</v>
      </c>
      <c r="M84" s="66"/>
      <c r="N84" s="4"/>
      <c r="O84" s="4" t="s">
        <v>1411</v>
      </c>
      <c r="P84" t="s">
        <v>782</v>
      </c>
    </row>
    <row r="85" spans="2:16" x14ac:dyDescent="0.25">
      <c r="B85" t="str">
        <f t="shared" si="2"/>
        <v>Price_BOM_L_Hardware_129</v>
      </c>
      <c r="C85">
        <v>129</v>
      </c>
      <c r="D85" t="s">
        <v>1480</v>
      </c>
      <c r="E85" s="2" t="s">
        <v>321</v>
      </c>
      <c r="F85" t="s">
        <v>972</v>
      </c>
      <c r="G85" t="s">
        <v>1419</v>
      </c>
      <c r="H85" t="s">
        <v>1419</v>
      </c>
      <c r="I85" s="2">
        <v>96769914</v>
      </c>
      <c r="J85" s="4" t="s">
        <v>1473</v>
      </c>
      <c r="K85">
        <v>171</v>
      </c>
      <c r="L85" t="s">
        <v>1421</v>
      </c>
      <c r="M85" s="66"/>
      <c r="N85" s="4"/>
      <c r="O85" s="4" t="s">
        <v>1422</v>
      </c>
      <c r="P85" t="s">
        <v>782</v>
      </c>
    </row>
    <row r="86" spans="2:16" x14ac:dyDescent="0.25">
      <c r="B86" t="str">
        <f t="shared" si="2"/>
        <v>Price_BOM_L_Hardware_131</v>
      </c>
      <c r="C86">
        <v>131</v>
      </c>
      <c r="D86" t="s">
        <v>1480</v>
      </c>
      <c r="E86" s="2" t="s">
        <v>321</v>
      </c>
      <c r="F86" t="s">
        <v>966</v>
      </c>
      <c r="G86" t="s">
        <v>1412</v>
      </c>
      <c r="H86" t="s">
        <v>1412</v>
      </c>
      <c r="I86" s="2" t="s">
        <v>799</v>
      </c>
      <c r="J86" s="4"/>
      <c r="K86">
        <v>173</v>
      </c>
      <c r="L86" t="s">
        <v>1413</v>
      </c>
      <c r="M86" s="66"/>
      <c r="N86" s="4"/>
      <c r="O86" s="4" t="s">
        <v>1414</v>
      </c>
      <c r="P86" t="s">
        <v>1415</v>
      </c>
    </row>
    <row r="87" spans="2:16" x14ac:dyDescent="0.25">
      <c r="B87" t="str">
        <f t="shared" si="2"/>
        <v>Price_BOM_L_Hardware_133</v>
      </c>
      <c r="C87">
        <v>133</v>
      </c>
      <c r="D87" t="s">
        <v>1481</v>
      </c>
      <c r="E87" s="2" t="s">
        <v>321</v>
      </c>
      <c r="F87" t="s">
        <v>966</v>
      </c>
      <c r="G87" t="s">
        <v>1408</v>
      </c>
      <c r="H87" t="s">
        <v>1408</v>
      </c>
      <c r="I87" s="2">
        <v>96699214</v>
      </c>
      <c r="J87" s="4" t="s">
        <v>1475</v>
      </c>
      <c r="K87">
        <v>175</v>
      </c>
      <c r="L87" t="s">
        <v>1410</v>
      </c>
      <c r="M87" s="66"/>
      <c r="N87" s="4"/>
      <c r="O87" s="4" t="s">
        <v>1411</v>
      </c>
      <c r="P87" t="s">
        <v>782</v>
      </c>
    </row>
    <row r="88" spans="2:16" x14ac:dyDescent="0.25">
      <c r="B88" t="str">
        <f t="shared" si="2"/>
        <v>Price_BOM_L_Hardware_134</v>
      </c>
      <c r="C88">
        <v>134</v>
      </c>
      <c r="D88" t="s">
        <v>1482</v>
      </c>
      <c r="E88" s="2" t="s">
        <v>321</v>
      </c>
      <c r="F88" t="s">
        <v>972</v>
      </c>
      <c r="G88" t="s">
        <v>1419</v>
      </c>
      <c r="H88" t="s">
        <v>1419</v>
      </c>
      <c r="I88" s="2">
        <v>96769915</v>
      </c>
      <c r="J88" s="4" t="s">
        <v>1476</v>
      </c>
      <c r="K88">
        <v>176</v>
      </c>
      <c r="L88" t="s">
        <v>1421</v>
      </c>
      <c r="M88" s="66"/>
      <c r="N88" s="4"/>
      <c r="O88" s="4" t="s">
        <v>1422</v>
      </c>
      <c r="P88" t="s">
        <v>782</v>
      </c>
    </row>
    <row r="89" spans="2:16" x14ac:dyDescent="0.25">
      <c r="B89" t="str">
        <f t="shared" si="2"/>
        <v>Price_BOM_L_Hardware_136</v>
      </c>
      <c r="C89">
        <v>136</v>
      </c>
      <c r="D89" t="s">
        <v>1482</v>
      </c>
      <c r="E89" s="2" t="s">
        <v>321</v>
      </c>
      <c r="F89" t="s">
        <v>966</v>
      </c>
      <c r="G89" t="s">
        <v>1412</v>
      </c>
      <c r="H89" t="s">
        <v>1412</v>
      </c>
      <c r="I89" s="2" t="s">
        <v>799</v>
      </c>
      <c r="J89" s="4"/>
      <c r="K89">
        <v>178</v>
      </c>
      <c r="L89" t="s">
        <v>1413</v>
      </c>
      <c r="M89" s="66"/>
      <c r="N89" s="4"/>
      <c r="O89" s="4" t="s">
        <v>1414</v>
      </c>
      <c r="P89" t="s">
        <v>1415</v>
      </c>
    </row>
    <row r="90" spans="2:16" x14ac:dyDescent="0.25">
      <c r="B90" t="str">
        <f t="shared" si="2"/>
        <v>Price_BOM_L_Hardware_138</v>
      </c>
      <c r="C90">
        <v>138</v>
      </c>
      <c r="D90" t="s">
        <v>1483</v>
      </c>
      <c r="E90" s="2" t="s">
        <v>321</v>
      </c>
      <c r="F90" t="s">
        <v>966</v>
      </c>
      <c r="G90" t="s">
        <v>1408</v>
      </c>
      <c r="H90" t="s">
        <v>1408</v>
      </c>
      <c r="I90" s="2">
        <v>96699215</v>
      </c>
      <c r="J90" s="4" t="s">
        <v>1484</v>
      </c>
      <c r="K90">
        <v>180</v>
      </c>
      <c r="L90" t="s">
        <v>1410</v>
      </c>
      <c r="M90" s="66"/>
      <c r="N90" s="4"/>
      <c r="O90" s="4" t="s">
        <v>1411</v>
      </c>
      <c r="P90" t="s">
        <v>782</v>
      </c>
    </row>
    <row r="91" spans="2:16" x14ac:dyDescent="0.25">
      <c r="B91" t="str">
        <f t="shared" si="2"/>
        <v>Price_BOM_L_Hardware_139</v>
      </c>
      <c r="C91">
        <v>139</v>
      </c>
      <c r="D91" t="s">
        <v>1483</v>
      </c>
      <c r="E91" s="2" t="s">
        <v>321</v>
      </c>
      <c r="F91" t="s">
        <v>972</v>
      </c>
      <c r="G91" t="s">
        <v>1419</v>
      </c>
      <c r="H91" t="s">
        <v>1419</v>
      </c>
      <c r="I91" s="2">
        <v>96769916</v>
      </c>
      <c r="J91" s="4" t="s">
        <v>1485</v>
      </c>
      <c r="K91">
        <v>181</v>
      </c>
      <c r="L91" t="s">
        <v>1421</v>
      </c>
      <c r="M91" s="66"/>
      <c r="N91" s="4"/>
      <c r="O91" s="4" t="s">
        <v>1422</v>
      </c>
      <c r="P91" t="s">
        <v>782</v>
      </c>
    </row>
    <row r="92" spans="2:16" x14ac:dyDescent="0.25">
      <c r="B92" t="str">
        <f t="shared" si="2"/>
        <v>Price_BOM_L_Hardware_141</v>
      </c>
      <c r="C92">
        <v>141</v>
      </c>
      <c r="D92" t="s">
        <v>1483</v>
      </c>
      <c r="E92" s="2" t="s">
        <v>321</v>
      </c>
      <c r="F92" t="s">
        <v>966</v>
      </c>
      <c r="G92" t="s">
        <v>1412</v>
      </c>
      <c r="H92" t="s">
        <v>1412</v>
      </c>
      <c r="I92" s="2" t="s">
        <v>799</v>
      </c>
      <c r="J92" s="4"/>
      <c r="K92">
        <v>183</v>
      </c>
      <c r="L92" t="s">
        <v>1413</v>
      </c>
      <c r="M92" s="66"/>
      <c r="N92" s="4"/>
      <c r="O92" s="4" t="s">
        <v>1414</v>
      </c>
      <c r="P92" t="s">
        <v>1415</v>
      </c>
    </row>
    <row r="93" spans="2:16" x14ac:dyDescent="0.25">
      <c r="B93" t="str">
        <f t="shared" si="2"/>
        <v>Price_BOM_L_Hardware_143</v>
      </c>
      <c r="C93">
        <v>143</v>
      </c>
      <c r="D93" t="s">
        <v>1486</v>
      </c>
      <c r="E93" s="2" t="s">
        <v>321</v>
      </c>
      <c r="F93" t="s">
        <v>966</v>
      </c>
      <c r="G93" t="s">
        <v>1408</v>
      </c>
      <c r="H93" t="s">
        <v>1408</v>
      </c>
      <c r="I93" s="2">
        <v>96699216</v>
      </c>
      <c r="J93" s="4" t="s">
        <v>1487</v>
      </c>
      <c r="K93">
        <v>185</v>
      </c>
      <c r="L93" t="s">
        <v>1410</v>
      </c>
      <c r="M93" s="66"/>
      <c r="N93" s="4"/>
      <c r="O93" s="4" t="s">
        <v>1411</v>
      </c>
      <c r="P93" t="s">
        <v>782</v>
      </c>
    </row>
    <row r="94" spans="2:16" x14ac:dyDescent="0.25">
      <c r="B94" t="str">
        <f t="shared" si="2"/>
        <v>Price_BOM_L_Hardware_144</v>
      </c>
      <c r="C94">
        <v>144</v>
      </c>
      <c r="D94" t="s">
        <v>1486</v>
      </c>
      <c r="E94" s="2" t="s">
        <v>321</v>
      </c>
      <c r="F94" t="s">
        <v>972</v>
      </c>
      <c r="G94" t="s">
        <v>1419</v>
      </c>
      <c r="H94" t="s">
        <v>1419</v>
      </c>
      <c r="I94" s="2">
        <v>96769917</v>
      </c>
      <c r="J94" s="4" t="s">
        <v>1488</v>
      </c>
      <c r="K94">
        <v>186</v>
      </c>
      <c r="L94" t="s">
        <v>1421</v>
      </c>
      <c r="M94" s="66"/>
      <c r="N94" s="4"/>
      <c r="O94" s="4" t="s">
        <v>1422</v>
      </c>
      <c r="P94" t="s">
        <v>782</v>
      </c>
    </row>
    <row r="95" spans="2:16" x14ac:dyDescent="0.25">
      <c r="B95" t="str">
        <f t="shared" si="2"/>
        <v>Price_BOM_L_Hardware_146</v>
      </c>
      <c r="C95">
        <v>146</v>
      </c>
      <c r="D95" t="s">
        <v>1486</v>
      </c>
      <c r="E95" s="2" t="s">
        <v>321</v>
      </c>
      <c r="F95" t="s">
        <v>966</v>
      </c>
      <c r="G95" t="s">
        <v>1412</v>
      </c>
      <c r="H95" t="s">
        <v>1412</v>
      </c>
      <c r="I95" s="2" t="s">
        <v>799</v>
      </c>
      <c r="J95" s="4"/>
      <c r="K95">
        <v>188</v>
      </c>
      <c r="L95" t="s">
        <v>1413</v>
      </c>
      <c r="M95" s="66"/>
      <c r="N95" s="4"/>
      <c r="O95" s="4" t="s">
        <v>1414</v>
      </c>
      <c r="P95" t="s">
        <v>1415</v>
      </c>
    </row>
    <row r="96" spans="2:16" x14ac:dyDescent="0.25">
      <c r="B96" t="str">
        <f t="shared" si="2"/>
        <v>Price_BOM_L_Hardware_148</v>
      </c>
      <c r="C96">
        <v>148</v>
      </c>
      <c r="D96" t="s">
        <v>1489</v>
      </c>
      <c r="E96" s="2" t="s">
        <v>398</v>
      </c>
      <c r="F96" t="s">
        <v>966</v>
      </c>
      <c r="G96" t="s">
        <v>1408</v>
      </c>
      <c r="H96" t="s">
        <v>1408</v>
      </c>
      <c r="I96" s="2">
        <v>96699217</v>
      </c>
      <c r="J96" s="4" t="s">
        <v>1490</v>
      </c>
      <c r="K96">
        <v>190</v>
      </c>
      <c r="L96" t="s">
        <v>1410</v>
      </c>
      <c r="M96" s="66"/>
      <c r="N96" s="4"/>
      <c r="O96" s="4" t="s">
        <v>1411</v>
      </c>
      <c r="P96" t="s">
        <v>782</v>
      </c>
    </row>
    <row r="97" spans="2:16" x14ac:dyDescent="0.25">
      <c r="B97" t="str">
        <f t="shared" si="2"/>
        <v>Price_BOM_L_Hardware_149</v>
      </c>
      <c r="C97">
        <v>149</v>
      </c>
      <c r="D97" t="s">
        <v>1489</v>
      </c>
      <c r="E97" s="2" t="s">
        <v>398</v>
      </c>
      <c r="F97" t="s">
        <v>972</v>
      </c>
      <c r="G97" t="s">
        <v>1419</v>
      </c>
      <c r="H97" t="s">
        <v>1419</v>
      </c>
      <c r="I97" s="2">
        <v>96769918</v>
      </c>
      <c r="J97" s="4" t="s">
        <v>1491</v>
      </c>
      <c r="K97">
        <v>191</v>
      </c>
      <c r="L97" t="s">
        <v>1421</v>
      </c>
      <c r="M97" s="66"/>
      <c r="N97" s="4"/>
      <c r="O97" s="4" t="s">
        <v>1422</v>
      </c>
      <c r="P97" t="s">
        <v>782</v>
      </c>
    </row>
    <row r="98" spans="2:16" x14ac:dyDescent="0.25">
      <c r="B98" t="str">
        <f t="shared" si="2"/>
        <v>Price_BOM_L_Hardware_151</v>
      </c>
      <c r="C98">
        <v>151</v>
      </c>
      <c r="D98" t="s">
        <v>1489</v>
      </c>
      <c r="E98" s="2" t="s">
        <v>398</v>
      </c>
      <c r="F98" t="s">
        <v>966</v>
      </c>
      <c r="G98" t="s">
        <v>1412</v>
      </c>
      <c r="H98" t="s">
        <v>1412</v>
      </c>
      <c r="I98" s="2" t="s">
        <v>799</v>
      </c>
      <c r="J98" s="4"/>
      <c r="K98">
        <v>193</v>
      </c>
      <c r="L98" t="s">
        <v>1413</v>
      </c>
      <c r="M98" s="66"/>
      <c r="N98" s="4"/>
      <c r="O98" s="4" t="s">
        <v>1414</v>
      </c>
      <c r="P98" t="s">
        <v>1415</v>
      </c>
    </row>
    <row r="99" spans="2:16" x14ac:dyDescent="0.25">
      <c r="B99" t="str">
        <f t="shared" si="2"/>
        <v>Price_BOM_L_Hardware_153</v>
      </c>
      <c r="C99">
        <v>153</v>
      </c>
      <c r="D99" t="s">
        <v>1492</v>
      </c>
      <c r="E99" s="2" t="s">
        <v>398</v>
      </c>
      <c r="F99" t="s">
        <v>966</v>
      </c>
      <c r="G99" t="s">
        <v>1408</v>
      </c>
      <c r="H99" t="s">
        <v>1408</v>
      </c>
      <c r="I99" s="2">
        <v>96699218</v>
      </c>
      <c r="J99" s="4" t="s">
        <v>1493</v>
      </c>
      <c r="K99">
        <v>195</v>
      </c>
      <c r="L99" t="s">
        <v>1410</v>
      </c>
      <c r="M99" s="66"/>
      <c r="N99" s="4"/>
      <c r="O99" s="4" t="s">
        <v>1411</v>
      </c>
      <c r="P99" t="s">
        <v>782</v>
      </c>
    </row>
    <row r="100" spans="2:16" x14ac:dyDescent="0.25">
      <c r="B100" t="str">
        <f t="shared" si="2"/>
        <v>Price_BOM_L_Hardware_154</v>
      </c>
      <c r="C100">
        <v>154</v>
      </c>
      <c r="D100" t="s">
        <v>1492</v>
      </c>
      <c r="E100" s="2" t="s">
        <v>398</v>
      </c>
      <c r="F100" t="s">
        <v>972</v>
      </c>
      <c r="G100" t="s">
        <v>1419</v>
      </c>
      <c r="H100" t="s">
        <v>1419</v>
      </c>
      <c r="I100" s="2">
        <v>96769919</v>
      </c>
      <c r="J100" s="4" t="s">
        <v>1494</v>
      </c>
      <c r="K100">
        <v>196</v>
      </c>
      <c r="L100" t="s">
        <v>1421</v>
      </c>
      <c r="M100" s="66"/>
      <c r="N100" s="4"/>
      <c r="O100" s="4" t="s">
        <v>1422</v>
      </c>
      <c r="P100" t="s">
        <v>782</v>
      </c>
    </row>
    <row r="101" spans="2:16" x14ac:dyDescent="0.25">
      <c r="B101" t="str">
        <f t="shared" si="2"/>
        <v>Price_BOM_L_Hardware_156</v>
      </c>
      <c r="C101">
        <v>156</v>
      </c>
      <c r="D101" t="s">
        <v>1492</v>
      </c>
      <c r="E101" s="2" t="s">
        <v>398</v>
      </c>
      <c r="F101" t="s">
        <v>966</v>
      </c>
      <c r="G101" t="s">
        <v>1412</v>
      </c>
      <c r="H101" t="s">
        <v>1412</v>
      </c>
      <c r="I101" s="2" t="s">
        <v>799</v>
      </c>
      <c r="J101" s="4"/>
      <c r="K101">
        <v>198</v>
      </c>
      <c r="L101" t="s">
        <v>1413</v>
      </c>
      <c r="M101" s="66"/>
      <c r="N101" s="4"/>
      <c r="O101" s="4" t="s">
        <v>1414</v>
      </c>
      <c r="P101" t="s">
        <v>1415</v>
      </c>
    </row>
    <row r="102" spans="2:16" x14ac:dyDescent="0.25">
      <c r="B102" t="str">
        <f t="shared" si="2"/>
        <v>Price_BOM_L_Hardware_158</v>
      </c>
      <c r="C102">
        <v>158</v>
      </c>
      <c r="D102" t="s">
        <v>1495</v>
      </c>
      <c r="E102" s="2" t="s">
        <v>398</v>
      </c>
      <c r="F102" t="s">
        <v>966</v>
      </c>
      <c r="G102" t="s">
        <v>1408</v>
      </c>
      <c r="H102" t="s">
        <v>1408</v>
      </c>
      <c r="I102" s="2">
        <v>96699219</v>
      </c>
      <c r="J102" s="4" t="s">
        <v>1496</v>
      </c>
      <c r="K102">
        <v>200</v>
      </c>
      <c r="L102" t="s">
        <v>1410</v>
      </c>
      <c r="M102" s="66"/>
      <c r="N102" s="4"/>
      <c r="O102" s="4" t="s">
        <v>1411</v>
      </c>
      <c r="P102" t="s">
        <v>782</v>
      </c>
    </row>
    <row r="103" spans="2:16" x14ac:dyDescent="0.25">
      <c r="B103" t="str">
        <f t="shared" ref="B103:B134" si="3">"Price_BOM_L_Hardware_"&amp;C103</f>
        <v>Price_BOM_L_Hardware_159</v>
      </c>
      <c r="C103">
        <v>159</v>
      </c>
      <c r="D103" t="s">
        <v>1497</v>
      </c>
      <c r="E103" s="2" t="s">
        <v>398</v>
      </c>
      <c r="F103" t="s">
        <v>972</v>
      </c>
      <c r="G103" t="s">
        <v>1419</v>
      </c>
      <c r="H103" t="s">
        <v>1419</v>
      </c>
      <c r="I103" s="2">
        <v>96769920</v>
      </c>
      <c r="J103" s="4" t="s">
        <v>1498</v>
      </c>
      <c r="K103">
        <v>201</v>
      </c>
      <c r="L103" t="s">
        <v>1421</v>
      </c>
      <c r="M103" s="66"/>
      <c r="N103" s="4"/>
      <c r="O103" s="4" t="s">
        <v>1422</v>
      </c>
      <c r="P103" t="s">
        <v>782</v>
      </c>
    </row>
    <row r="104" spans="2:16" x14ac:dyDescent="0.25">
      <c r="B104" t="str">
        <f t="shared" si="3"/>
        <v>Price_BOM_L_Hardware_161</v>
      </c>
      <c r="C104">
        <v>161</v>
      </c>
      <c r="D104" t="s">
        <v>1497</v>
      </c>
      <c r="E104" s="2" t="s">
        <v>398</v>
      </c>
      <c r="F104" t="s">
        <v>966</v>
      </c>
      <c r="G104" t="s">
        <v>1412</v>
      </c>
      <c r="H104" t="s">
        <v>1412</v>
      </c>
      <c r="I104" s="2" t="s">
        <v>799</v>
      </c>
      <c r="J104" s="4"/>
      <c r="K104">
        <v>203</v>
      </c>
      <c r="L104" t="s">
        <v>1413</v>
      </c>
      <c r="M104" s="66"/>
      <c r="N104" s="4"/>
      <c r="O104" s="4" t="s">
        <v>1414</v>
      </c>
      <c r="P104" t="s">
        <v>1415</v>
      </c>
    </row>
    <row r="105" spans="2:16" x14ac:dyDescent="0.25">
      <c r="B105" t="str">
        <f t="shared" si="3"/>
        <v>Price_BOM_L_Hardware_163</v>
      </c>
      <c r="C105">
        <v>163</v>
      </c>
      <c r="D105" t="s">
        <v>722</v>
      </c>
      <c r="E105" s="2" t="s">
        <v>398</v>
      </c>
      <c r="F105" t="s">
        <v>966</v>
      </c>
      <c r="G105" t="s">
        <v>1408</v>
      </c>
      <c r="H105" t="s">
        <v>1408</v>
      </c>
      <c r="I105" s="2">
        <v>96699220</v>
      </c>
      <c r="J105" s="4" t="s">
        <v>1499</v>
      </c>
      <c r="K105">
        <v>205</v>
      </c>
      <c r="L105" t="s">
        <v>1410</v>
      </c>
      <c r="M105" s="66"/>
      <c r="N105" s="4"/>
      <c r="O105" s="4" t="s">
        <v>1411</v>
      </c>
      <c r="P105" t="s">
        <v>782</v>
      </c>
    </row>
    <row r="106" spans="2:16" x14ac:dyDescent="0.25">
      <c r="B106" t="str">
        <f t="shared" si="3"/>
        <v>Price_BOM_L_Hardware_164</v>
      </c>
      <c r="C106">
        <v>164</v>
      </c>
      <c r="D106" t="s">
        <v>1500</v>
      </c>
      <c r="E106" s="2" t="s">
        <v>398</v>
      </c>
      <c r="F106" t="s">
        <v>972</v>
      </c>
      <c r="G106" t="s">
        <v>1419</v>
      </c>
      <c r="H106" t="s">
        <v>1419</v>
      </c>
      <c r="I106" s="2">
        <v>96769921</v>
      </c>
      <c r="J106" s="4" t="s">
        <v>1501</v>
      </c>
      <c r="K106">
        <v>206</v>
      </c>
      <c r="L106" t="s">
        <v>1421</v>
      </c>
      <c r="M106" s="66"/>
      <c r="N106" s="4"/>
      <c r="O106" s="4" t="s">
        <v>1422</v>
      </c>
      <c r="P106" t="s">
        <v>782</v>
      </c>
    </row>
    <row r="107" spans="2:16" x14ac:dyDescent="0.25">
      <c r="B107" t="str">
        <f t="shared" si="3"/>
        <v>Price_BOM_L_Hardware_166</v>
      </c>
      <c r="C107">
        <v>166</v>
      </c>
      <c r="D107" t="s">
        <v>1500</v>
      </c>
      <c r="E107" s="2" t="s">
        <v>398</v>
      </c>
      <c r="F107" t="s">
        <v>966</v>
      </c>
      <c r="G107" t="s">
        <v>1412</v>
      </c>
      <c r="H107" t="s">
        <v>1412</v>
      </c>
      <c r="I107" s="2" t="s">
        <v>799</v>
      </c>
      <c r="J107" s="4"/>
      <c r="K107">
        <v>208</v>
      </c>
      <c r="L107" t="s">
        <v>1413</v>
      </c>
      <c r="M107" s="66"/>
      <c r="N107" s="4"/>
      <c r="O107" s="4" t="s">
        <v>1414</v>
      </c>
      <c r="P107" t="s">
        <v>1415</v>
      </c>
    </row>
    <row r="108" spans="2:16" x14ac:dyDescent="0.25">
      <c r="B108" t="str">
        <f t="shared" si="3"/>
        <v>Price_BOM_L_Hardware_168</v>
      </c>
      <c r="C108">
        <v>168</v>
      </c>
      <c r="D108" t="s">
        <v>741</v>
      </c>
      <c r="E108" s="2" t="s">
        <v>398</v>
      </c>
      <c r="F108" t="s">
        <v>966</v>
      </c>
      <c r="G108" t="s">
        <v>1408</v>
      </c>
      <c r="H108" t="s">
        <v>1408</v>
      </c>
      <c r="I108" s="2">
        <v>96699221</v>
      </c>
      <c r="J108" s="4" t="s">
        <v>1502</v>
      </c>
      <c r="K108">
        <v>210</v>
      </c>
      <c r="L108" t="s">
        <v>1410</v>
      </c>
      <c r="M108" s="66"/>
      <c r="N108" s="4"/>
      <c r="O108" s="4" t="s">
        <v>1411</v>
      </c>
      <c r="P108" t="s">
        <v>782</v>
      </c>
    </row>
    <row r="109" spans="2:16" x14ac:dyDescent="0.25">
      <c r="B109" t="str">
        <f t="shared" si="3"/>
        <v>Price_BOM_L_Hardware_169</v>
      </c>
      <c r="C109">
        <v>169</v>
      </c>
      <c r="D109" t="s">
        <v>741</v>
      </c>
      <c r="E109" s="2" t="s">
        <v>398</v>
      </c>
      <c r="F109" t="s">
        <v>972</v>
      </c>
      <c r="G109" t="s">
        <v>1419</v>
      </c>
      <c r="H109" t="s">
        <v>1419</v>
      </c>
      <c r="I109" s="2">
        <v>96769922</v>
      </c>
      <c r="J109" s="4" t="s">
        <v>1503</v>
      </c>
      <c r="K109">
        <v>211</v>
      </c>
      <c r="L109" t="s">
        <v>1421</v>
      </c>
      <c r="M109" s="66"/>
      <c r="N109" s="4"/>
      <c r="O109" s="4" t="s">
        <v>1422</v>
      </c>
      <c r="P109" t="s">
        <v>782</v>
      </c>
    </row>
    <row r="110" spans="2:16" x14ac:dyDescent="0.25">
      <c r="B110" t="str">
        <f t="shared" si="3"/>
        <v>Price_BOM_L_Hardware_171</v>
      </c>
      <c r="C110">
        <v>171</v>
      </c>
      <c r="D110" t="s">
        <v>741</v>
      </c>
      <c r="E110" s="2" t="s">
        <v>398</v>
      </c>
      <c r="F110" t="s">
        <v>966</v>
      </c>
      <c r="G110" t="s">
        <v>1412</v>
      </c>
      <c r="H110" t="s">
        <v>1412</v>
      </c>
      <c r="I110" s="2" t="s">
        <v>799</v>
      </c>
      <c r="J110" s="4"/>
      <c r="K110">
        <v>213</v>
      </c>
      <c r="L110" t="s">
        <v>1413</v>
      </c>
      <c r="M110" s="66"/>
      <c r="N110" s="4"/>
      <c r="O110" s="4" t="s">
        <v>1414</v>
      </c>
      <c r="P110" t="s">
        <v>1415</v>
      </c>
    </row>
    <row r="111" spans="2:16" x14ac:dyDescent="0.25">
      <c r="B111" t="str">
        <f t="shared" si="3"/>
        <v>Price_BOM_L_Hardware_173</v>
      </c>
      <c r="C111">
        <v>173</v>
      </c>
      <c r="D111" t="s">
        <v>433</v>
      </c>
      <c r="E111" s="2" t="s">
        <v>398</v>
      </c>
      <c r="F111" t="s">
        <v>966</v>
      </c>
      <c r="G111" t="s">
        <v>1408</v>
      </c>
      <c r="H111" t="s">
        <v>1408</v>
      </c>
      <c r="I111" s="2">
        <v>96699222</v>
      </c>
      <c r="J111" s="4" t="s">
        <v>1504</v>
      </c>
      <c r="K111">
        <v>215</v>
      </c>
      <c r="L111" t="s">
        <v>1410</v>
      </c>
      <c r="M111" s="66"/>
      <c r="N111" s="4"/>
      <c r="O111" s="4" t="s">
        <v>1411</v>
      </c>
      <c r="P111" t="s">
        <v>782</v>
      </c>
    </row>
    <row r="112" spans="2:16" x14ac:dyDescent="0.25">
      <c r="B112" t="str">
        <f t="shared" si="3"/>
        <v>Price_BOM_L_Hardware_174</v>
      </c>
      <c r="C112">
        <v>174</v>
      </c>
      <c r="D112" t="s">
        <v>433</v>
      </c>
      <c r="E112" s="2" t="s">
        <v>398</v>
      </c>
      <c r="F112" t="s">
        <v>972</v>
      </c>
      <c r="G112" t="s">
        <v>1419</v>
      </c>
      <c r="H112" t="s">
        <v>1419</v>
      </c>
      <c r="I112" s="2">
        <v>96769923</v>
      </c>
      <c r="J112" s="4" t="s">
        <v>1505</v>
      </c>
      <c r="K112">
        <v>216</v>
      </c>
      <c r="L112" t="s">
        <v>1421</v>
      </c>
      <c r="M112" s="66"/>
      <c r="N112" s="4"/>
      <c r="O112" s="4" t="s">
        <v>1422</v>
      </c>
      <c r="P112" t="s">
        <v>782</v>
      </c>
    </row>
    <row r="113" spans="2:16" x14ac:dyDescent="0.25">
      <c r="B113" t="str">
        <f t="shared" si="3"/>
        <v>Price_BOM_L_Hardware_176</v>
      </c>
      <c r="C113">
        <v>176</v>
      </c>
      <c r="D113" t="s">
        <v>433</v>
      </c>
      <c r="E113" s="2" t="s">
        <v>398</v>
      </c>
      <c r="F113" t="s">
        <v>966</v>
      </c>
      <c r="G113" t="s">
        <v>1412</v>
      </c>
      <c r="H113" t="s">
        <v>1412</v>
      </c>
      <c r="I113" s="2" t="s">
        <v>799</v>
      </c>
      <c r="J113" s="4"/>
      <c r="K113">
        <v>218</v>
      </c>
      <c r="L113" t="s">
        <v>1413</v>
      </c>
      <c r="M113" s="66"/>
      <c r="N113" s="4"/>
      <c r="O113" s="4" t="s">
        <v>1414</v>
      </c>
      <c r="P113" t="s">
        <v>1415</v>
      </c>
    </row>
    <row r="114" spans="2:16" x14ac:dyDescent="0.25">
      <c r="B114" t="str">
        <f t="shared" si="3"/>
        <v>Price_BOM_L_Hardware_178</v>
      </c>
      <c r="C114">
        <v>178</v>
      </c>
      <c r="D114" t="s">
        <v>627</v>
      </c>
      <c r="E114" s="2" t="s">
        <v>398</v>
      </c>
      <c r="F114" t="s">
        <v>966</v>
      </c>
      <c r="G114" t="s">
        <v>1408</v>
      </c>
      <c r="H114" t="s">
        <v>1408</v>
      </c>
      <c r="I114" s="2">
        <v>96699223</v>
      </c>
      <c r="J114" s="4" t="s">
        <v>1506</v>
      </c>
      <c r="K114">
        <v>220</v>
      </c>
      <c r="L114" t="s">
        <v>1410</v>
      </c>
      <c r="M114" s="66"/>
      <c r="N114" s="4"/>
      <c r="O114" s="4" t="s">
        <v>1411</v>
      </c>
      <c r="P114" t="s">
        <v>782</v>
      </c>
    </row>
    <row r="115" spans="2:16" x14ac:dyDescent="0.25">
      <c r="B115" t="str">
        <f t="shared" si="3"/>
        <v>Price_BOM_L_Hardware_179</v>
      </c>
      <c r="C115">
        <v>179</v>
      </c>
      <c r="D115" t="s">
        <v>627</v>
      </c>
      <c r="E115" s="2" t="s">
        <v>398</v>
      </c>
      <c r="F115" t="s">
        <v>972</v>
      </c>
      <c r="G115" t="s">
        <v>1419</v>
      </c>
      <c r="H115" t="s">
        <v>1419</v>
      </c>
      <c r="I115" s="2">
        <v>96769924</v>
      </c>
      <c r="J115" s="4" t="s">
        <v>1507</v>
      </c>
      <c r="K115">
        <v>221</v>
      </c>
      <c r="L115" t="s">
        <v>1421</v>
      </c>
      <c r="M115" s="66"/>
      <c r="N115" s="4"/>
      <c r="O115" s="4" t="s">
        <v>1422</v>
      </c>
      <c r="P115" t="s">
        <v>782</v>
      </c>
    </row>
    <row r="116" spans="2:16" x14ac:dyDescent="0.25">
      <c r="B116" t="str">
        <f t="shared" si="3"/>
        <v>Price_BOM_L_Hardware_181</v>
      </c>
      <c r="C116">
        <v>181</v>
      </c>
      <c r="D116" t="s">
        <v>627</v>
      </c>
      <c r="E116" s="2" t="s">
        <v>398</v>
      </c>
      <c r="F116" t="s">
        <v>966</v>
      </c>
      <c r="G116" t="s">
        <v>1412</v>
      </c>
      <c r="H116" t="s">
        <v>1412</v>
      </c>
      <c r="I116" s="2" t="s">
        <v>799</v>
      </c>
      <c r="J116" s="4"/>
      <c r="K116">
        <v>223</v>
      </c>
      <c r="L116" t="s">
        <v>1413</v>
      </c>
      <c r="M116" s="66"/>
      <c r="N116" s="4"/>
      <c r="O116" s="4" t="s">
        <v>1414</v>
      </c>
      <c r="P116" t="s">
        <v>1415</v>
      </c>
    </row>
    <row r="117" spans="2:16" x14ac:dyDescent="0.25">
      <c r="B117" t="str">
        <f t="shared" si="3"/>
        <v>Price_BOM_L_Hardware_183</v>
      </c>
      <c r="C117">
        <v>183</v>
      </c>
      <c r="D117" t="s">
        <v>732</v>
      </c>
      <c r="E117" s="2" t="s">
        <v>735</v>
      </c>
      <c r="F117" t="s">
        <v>966</v>
      </c>
      <c r="G117" t="s">
        <v>1408</v>
      </c>
      <c r="H117" t="s">
        <v>1408</v>
      </c>
      <c r="I117" s="2">
        <v>96699224</v>
      </c>
      <c r="J117" s="4" t="s">
        <v>1508</v>
      </c>
      <c r="K117">
        <v>225</v>
      </c>
      <c r="L117" t="s">
        <v>1410</v>
      </c>
      <c r="M117" s="66"/>
      <c r="N117" s="4"/>
      <c r="O117" s="4" t="s">
        <v>1411</v>
      </c>
      <c r="P117" t="s">
        <v>782</v>
      </c>
    </row>
    <row r="118" spans="2:16" x14ac:dyDescent="0.25">
      <c r="B118" t="str">
        <f t="shared" si="3"/>
        <v>Price_BOM_L_Hardware_184</v>
      </c>
      <c r="C118">
        <v>184</v>
      </c>
      <c r="D118" t="s">
        <v>732</v>
      </c>
      <c r="E118" s="2" t="s">
        <v>735</v>
      </c>
      <c r="F118" t="s">
        <v>972</v>
      </c>
      <c r="G118" t="s">
        <v>1419</v>
      </c>
      <c r="H118" t="s">
        <v>1419</v>
      </c>
      <c r="I118" s="2">
        <v>96769925</v>
      </c>
      <c r="J118" s="4" t="s">
        <v>1509</v>
      </c>
      <c r="K118">
        <v>226</v>
      </c>
      <c r="L118" t="s">
        <v>1421</v>
      </c>
      <c r="M118" s="66"/>
      <c r="N118" s="4"/>
      <c r="O118" s="4" t="s">
        <v>1422</v>
      </c>
      <c r="P118" t="s">
        <v>782</v>
      </c>
    </row>
    <row r="119" spans="2:16" x14ac:dyDescent="0.25">
      <c r="B119" t="str">
        <f t="shared" si="3"/>
        <v>Price_BOM_L_Hardware_186</v>
      </c>
      <c r="C119">
        <v>186</v>
      </c>
      <c r="D119" t="s">
        <v>732</v>
      </c>
      <c r="E119" s="2" t="s">
        <v>735</v>
      </c>
      <c r="F119" t="s">
        <v>966</v>
      </c>
      <c r="G119" t="s">
        <v>1412</v>
      </c>
      <c r="H119" t="s">
        <v>1412</v>
      </c>
      <c r="I119" s="2" t="s">
        <v>799</v>
      </c>
      <c r="J119" s="4"/>
      <c r="K119">
        <v>228</v>
      </c>
      <c r="L119" t="s">
        <v>1413</v>
      </c>
      <c r="M119" s="66"/>
      <c r="N119" s="4"/>
      <c r="O119" s="4" t="s">
        <v>1414</v>
      </c>
      <c r="P119" t="s">
        <v>1415</v>
      </c>
    </row>
    <row r="120" spans="2:16" x14ac:dyDescent="0.25">
      <c r="B120" t="str">
        <f t="shared" si="3"/>
        <v>Price_BOM_L_Hardware_188</v>
      </c>
      <c r="C120">
        <v>188</v>
      </c>
      <c r="D120" t="s">
        <v>741</v>
      </c>
      <c r="E120" t="s">
        <v>735</v>
      </c>
      <c r="F120" t="s">
        <v>966</v>
      </c>
      <c r="G120" t="s">
        <v>1408</v>
      </c>
      <c r="H120" t="s">
        <v>1408</v>
      </c>
      <c r="I120" s="2" t="s">
        <v>1510</v>
      </c>
      <c r="J120" s="4" t="s">
        <v>1511</v>
      </c>
      <c r="K120">
        <v>230</v>
      </c>
      <c r="L120" t="s">
        <v>1410</v>
      </c>
      <c r="M120" s="66"/>
      <c r="N120" s="4"/>
      <c r="O120" s="4" t="s">
        <v>1411</v>
      </c>
      <c r="P120" t="s">
        <v>782</v>
      </c>
    </row>
    <row r="121" spans="2:16" x14ac:dyDescent="0.25">
      <c r="B121" t="str">
        <f t="shared" si="3"/>
        <v>Price_BOM_L_Hardware_189</v>
      </c>
      <c r="C121">
        <v>189</v>
      </c>
      <c r="D121" t="s">
        <v>741</v>
      </c>
      <c r="E121" t="s">
        <v>735</v>
      </c>
      <c r="F121" t="s">
        <v>972</v>
      </c>
      <c r="G121" t="s">
        <v>1419</v>
      </c>
      <c r="H121" t="s">
        <v>1419</v>
      </c>
      <c r="I121" s="2">
        <v>96769926</v>
      </c>
      <c r="J121" s="4" t="s">
        <v>1512</v>
      </c>
      <c r="K121">
        <v>231</v>
      </c>
      <c r="L121" t="s">
        <v>1421</v>
      </c>
      <c r="M121" s="66"/>
      <c r="N121" s="4"/>
      <c r="O121" s="4" t="s">
        <v>1422</v>
      </c>
      <c r="P121" t="s">
        <v>782</v>
      </c>
    </row>
    <row r="122" spans="2:16" x14ac:dyDescent="0.25">
      <c r="B122" t="str">
        <f t="shared" si="3"/>
        <v>Price_BOM_L_Hardware_191</v>
      </c>
      <c r="C122">
        <v>191</v>
      </c>
      <c r="D122" t="s">
        <v>741</v>
      </c>
      <c r="E122" t="s">
        <v>735</v>
      </c>
      <c r="F122" t="s">
        <v>966</v>
      </c>
      <c r="G122" t="s">
        <v>1412</v>
      </c>
      <c r="H122" t="s">
        <v>1412</v>
      </c>
      <c r="I122" s="2" t="s">
        <v>799</v>
      </c>
      <c r="K122">
        <v>233</v>
      </c>
      <c r="L122" t="s">
        <v>1413</v>
      </c>
      <c r="M122" s="66"/>
      <c r="N122" s="4"/>
      <c r="O122" s="4" t="s">
        <v>1414</v>
      </c>
      <c r="P122" t="s">
        <v>1415</v>
      </c>
    </row>
    <row r="123" spans="2:16" x14ac:dyDescent="0.25">
      <c r="B123" t="str">
        <f t="shared" si="3"/>
        <v>Price_BOM_L_Hardware_193</v>
      </c>
      <c r="C123">
        <v>193</v>
      </c>
      <c r="D123" t="s">
        <v>746</v>
      </c>
      <c r="E123" t="s">
        <v>748</v>
      </c>
      <c r="F123" t="s">
        <v>966</v>
      </c>
      <c r="G123" t="s">
        <v>1408</v>
      </c>
      <c r="H123" t="s">
        <v>1408</v>
      </c>
      <c r="I123" s="2" t="s">
        <v>1513</v>
      </c>
      <c r="J123" t="s">
        <v>1514</v>
      </c>
      <c r="K123">
        <v>235</v>
      </c>
      <c r="L123" t="s">
        <v>1410</v>
      </c>
      <c r="M123" s="66"/>
      <c r="N123" s="4"/>
      <c r="O123" s="4" t="s">
        <v>1411</v>
      </c>
      <c r="P123" t="s">
        <v>782</v>
      </c>
    </row>
    <row r="124" spans="2:16" x14ac:dyDescent="0.25">
      <c r="B124" t="str">
        <f t="shared" si="3"/>
        <v>Price_BOM_L_Hardware_194</v>
      </c>
      <c r="C124">
        <v>194</v>
      </c>
      <c r="D124" t="s">
        <v>746</v>
      </c>
      <c r="E124" t="s">
        <v>748</v>
      </c>
      <c r="F124" t="s">
        <v>972</v>
      </c>
      <c r="G124" t="s">
        <v>1419</v>
      </c>
      <c r="H124" t="s">
        <v>1419</v>
      </c>
      <c r="I124" s="2">
        <v>96769927</v>
      </c>
      <c r="J124" t="s">
        <v>1515</v>
      </c>
      <c r="K124">
        <v>236</v>
      </c>
      <c r="L124" t="s">
        <v>1421</v>
      </c>
      <c r="M124" s="66"/>
      <c r="N124" s="4"/>
      <c r="O124" s="4" t="s">
        <v>1422</v>
      </c>
      <c r="P124" t="s">
        <v>782</v>
      </c>
    </row>
    <row r="125" spans="2:16" x14ac:dyDescent="0.25">
      <c r="B125" t="str">
        <f t="shared" si="3"/>
        <v>Price_BOM_L_Hardware_196</v>
      </c>
      <c r="C125">
        <v>196</v>
      </c>
      <c r="D125" t="s">
        <v>746</v>
      </c>
      <c r="E125" t="s">
        <v>748</v>
      </c>
      <c r="F125" t="s">
        <v>966</v>
      </c>
      <c r="G125" t="s">
        <v>1412</v>
      </c>
      <c r="H125" t="s">
        <v>1412</v>
      </c>
      <c r="I125" s="2" t="s">
        <v>799</v>
      </c>
      <c r="K125">
        <v>238</v>
      </c>
      <c r="L125" t="s">
        <v>1413</v>
      </c>
      <c r="M125" s="66"/>
      <c r="N125" s="4"/>
      <c r="O125" s="4" t="s">
        <v>1414</v>
      </c>
      <c r="P125" t="s">
        <v>1415</v>
      </c>
    </row>
    <row r="126" spans="2:16" x14ac:dyDescent="0.25">
      <c r="B126" t="str">
        <f t="shared" si="3"/>
        <v>Price_BOM_L_Hardware_198</v>
      </c>
      <c r="C126">
        <v>198</v>
      </c>
      <c r="D126" t="s">
        <v>1516</v>
      </c>
      <c r="E126" s="2" t="s">
        <v>321</v>
      </c>
      <c r="F126" t="s">
        <v>966</v>
      </c>
      <c r="G126" t="s">
        <v>1408</v>
      </c>
      <c r="H126" t="s">
        <v>1408</v>
      </c>
      <c r="I126" s="2" t="s">
        <v>1468</v>
      </c>
      <c r="J126" s="4" t="s">
        <v>1469</v>
      </c>
      <c r="K126">
        <v>241</v>
      </c>
      <c r="L126" t="s">
        <v>1410</v>
      </c>
      <c r="M126" s="66"/>
      <c r="N126" s="4"/>
      <c r="O126" s="4" t="s">
        <v>1411</v>
      </c>
      <c r="P126" t="s">
        <v>782</v>
      </c>
    </row>
    <row r="127" spans="2:16" x14ac:dyDescent="0.25">
      <c r="B127" t="str">
        <f t="shared" si="3"/>
        <v>Price_BOM_L_Hardware_199</v>
      </c>
      <c r="C127">
        <v>199</v>
      </c>
      <c r="D127" t="s">
        <v>1516</v>
      </c>
      <c r="E127" s="2" t="s">
        <v>321</v>
      </c>
      <c r="F127" t="s">
        <v>972</v>
      </c>
      <c r="G127" t="s">
        <v>1419</v>
      </c>
      <c r="H127" t="s">
        <v>1419</v>
      </c>
      <c r="I127" s="2">
        <v>96769913</v>
      </c>
      <c r="J127" s="4" t="s">
        <v>1470</v>
      </c>
      <c r="K127">
        <v>166</v>
      </c>
      <c r="L127" t="s">
        <v>1421</v>
      </c>
      <c r="M127" s="66"/>
      <c r="N127" s="4"/>
      <c r="O127" s="4" t="s">
        <v>1422</v>
      </c>
      <c r="P127" t="s">
        <v>782</v>
      </c>
    </row>
    <row r="128" spans="2:16" x14ac:dyDescent="0.25">
      <c r="B128" t="str">
        <f t="shared" si="3"/>
        <v>Price_BOM_L_Hardware_201</v>
      </c>
      <c r="C128">
        <v>201</v>
      </c>
      <c r="D128" t="s">
        <v>1516</v>
      </c>
      <c r="E128" s="2" t="s">
        <v>321</v>
      </c>
      <c r="F128" t="s">
        <v>966</v>
      </c>
      <c r="G128" t="s">
        <v>1412</v>
      </c>
      <c r="H128" t="s">
        <v>1412</v>
      </c>
      <c r="I128" s="2" t="s">
        <v>799</v>
      </c>
      <c r="J128" s="4"/>
      <c r="K128">
        <v>168</v>
      </c>
      <c r="L128" t="s">
        <v>1413</v>
      </c>
      <c r="M128" s="66"/>
      <c r="N128" s="4"/>
      <c r="O128" s="4" t="s">
        <v>1414</v>
      </c>
      <c r="P128" t="s">
        <v>1415</v>
      </c>
    </row>
    <row r="129" spans="1:16" x14ac:dyDescent="0.25">
      <c r="B129" t="str">
        <f t="shared" si="3"/>
        <v>Price_BOM_L_Hardware_203</v>
      </c>
      <c r="C129">
        <v>203</v>
      </c>
      <c r="D129" t="s">
        <v>1517</v>
      </c>
      <c r="E129" s="2" t="s">
        <v>286</v>
      </c>
      <c r="F129" t="s">
        <v>966</v>
      </c>
      <c r="G129" t="s">
        <v>1408</v>
      </c>
      <c r="H129" t="s">
        <v>1408</v>
      </c>
      <c r="I129" s="2" t="s">
        <v>1468</v>
      </c>
      <c r="J129" s="4" t="s">
        <v>1469</v>
      </c>
      <c r="K129">
        <v>241</v>
      </c>
      <c r="L129" t="s">
        <v>1410</v>
      </c>
      <c r="M129" s="66"/>
      <c r="N129" s="4"/>
      <c r="O129" s="4" t="s">
        <v>1411</v>
      </c>
      <c r="P129" t="s">
        <v>782</v>
      </c>
    </row>
    <row r="130" spans="1:16" x14ac:dyDescent="0.25">
      <c r="B130" t="str">
        <f t="shared" si="3"/>
        <v>Price_BOM_L_Hardware_204</v>
      </c>
      <c r="C130">
        <v>204</v>
      </c>
      <c r="D130" t="s">
        <v>1517</v>
      </c>
      <c r="E130" s="2" t="s">
        <v>286</v>
      </c>
      <c r="F130" t="s">
        <v>972</v>
      </c>
      <c r="G130" t="s">
        <v>1419</v>
      </c>
      <c r="H130" t="s">
        <v>1419</v>
      </c>
      <c r="I130" s="2">
        <v>96769913</v>
      </c>
      <c r="J130" s="4" t="s">
        <v>1470</v>
      </c>
      <c r="K130">
        <v>166</v>
      </c>
      <c r="L130" t="s">
        <v>1421</v>
      </c>
      <c r="M130" s="66"/>
      <c r="N130" s="4"/>
      <c r="O130" s="4" t="s">
        <v>1422</v>
      </c>
      <c r="P130" t="s">
        <v>782</v>
      </c>
    </row>
    <row r="131" spans="1:16" x14ac:dyDescent="0.25">
      <c r="B131" t="str">
        <f t="shared" si="3"/>
        <v>Price_BOM_L_Hardware_206</v>
      </c>
      <c r="C131">
        <v>206</v>
      </c>
      <c r="D131" t="s">
        <v>1517</v>
      </c>
      <c r="E131" s="2" t="s">
        <v>286</v>
      </c>
      <c r="F131" t="s">
        <v>966</v>
      </c>
      <c r="G131" t="s">
        <v>1412</v>
      </c>
      <c r="H131" t="s">
        <v>1412</v>
      </c>
      <c r="I131" s="2" t="s">
        <v>799</v>
      </c>
      <c r="J131" s="4"/>
      <c r="K131">
        <v>168</v>
      </c>
      <c r="L131" t="s">
        <v>1413</v>
      </c>
      <c r="M131" s="66"/>
      <c r="N131" s="4"/>
      <c r="O131" s="4" t="s">
        <v>1414</v>
      </c>
      <c r="P131" t="s">
        <v>1415</v>
      </c>
    </row>
    <row r="132" spans="1:16" x14ac:dyDescent="0.25">
      <c r="A132" s="60"/>
      <c r="B132" t="str">
        <f t="shared" si="3"/>
        <v>Price_BOM_L_Hardware_209</v>
      </c>
      <c r="C132">
        <v>209</v>
      </c>
      <c r="D132" t="s">
        <v>1518</v>
      </c>
      <c r="E132" s="2" t="s">
        <v>321</v>
      </c>
      <c r="F132" t="s">
        <v>966</v>
      </c>
      <c r="G132" t="s">
        <v>1408</v>
      </c>
      <c r="H132" t="s">
        <v>1408</v>
      </c>
      <c r="I132" s="2">
        <v>96699068</v>
      </c>
      <c r="L132" t="s">
        <v>1410</v>
      </c>
      <c r="O132" s="4" t="s">
        <v>1519</v>
      </c>
      <c r="P132" t="s">
        <v>782</v>
      </c>
    </row>
    <row r="133" spans="1:16" x14ac:dyDescent="0.25">
      <c r="B133" t="str">
        <f t="shared" si="3"/>
        <v>Price_BOM_L_Hardware_210</v>
      </c>
      <c r="C133">
        <v>210</v>
      </c>
      <c r="D133" t="s">
        <v>1520</v>
      </c>
      <c r="E133" s="2" t="s">
        <v>321</v>
      </c>
      <c r="F133" t="s">
        <v>966</v>
      </c>
      <c r="G133" t="s">
        <v>1408</v>
      </c>
      <c r="H133" t="s">
        <v>1408</v>
      </c>
      <c r="I133" s="2">
        <v>96699070</v>
      </c>
      <c r="L133" t="s">
        <v>1410</v>
      </c>
      <c r="O133" s="4" t="s">
        <v>1519</v>
      </c>
      <c r="P133" t="s">
        <v>782</v>
      </c>
    </row>
    <row r="134" spans="1:16" x14ac:dyDescent="0.25">
      <c r="B134" t="str">
        <f t="shared" si="3"/>
        <v>Price_BOM_L_Hardware_211</v>
      </c>
      <c r="C134">
        <v>211</v>
      </c>
      <c r="D134" t="s">
        <v>1521</v>
      </c>
      <c r="E134" s="2" t="s">
        <v>398</v>
      </c>
      <c r="F134" t="s">
        <v>966</v>
      </c>
      <c r="G134" t="s">
        <v>1408</v>
      </c>
      <c r="H134" t="s">
        <v>1408</v>
      </c>
      <c r="I134" s="2">
        <v>96699072</v>
      </c>
      <c r="L134" t="s">
        <v>1410</v>
      </c>
      <c r="O134" s="4" t="s">
        <v>1519</v>
      </c>
      <c r="P134" t="s">
        <v>782</v>
      </c>
    </row>
    <row r="135" spans="1:16" x14ac:dyDescent="0.25">
      <c r="B135" t="str">
        <f t="shared" ref="B135" si="4">"Price_BOM_L_Hardware_"&amp;C135</f>
        <v>Price_BOM_L_Hardware_212</v>
      </c>
      <c r="C135">
        <v>212</v>
      </c>
      <c r="D135" t="s">
        <v>1522</v>
      </c>
      <c r="E135" s="2" t="s">
        <v>398</v>
      </c>
      <c r="F135" t="s">
        <v>966</v>
      </c>
      <c r="G135" t="s">
        <v>1408</v>
      </c>
      <c r="H135" t="s">
        <v>1408</v>
      </c>
      <c r="I135" s="2">
        <v>96698978</v>
      </c>
      <c r="L135" t="s">
        <v>1410</v>
      </c>
      <c r="O135" s="4" t="s">
        <v>1519</v>
      </c>
      <c r="P135" t="s">
        <v>782</v>
      </c>
    </row>
    <row r="136" spans="1:16" x14ac:dyDescent="0.25">
      <c r="A136" s="74" t="s">
        <v>246</v>
      </c>
      <c r="E136" s="2"/>
      <c r="I136" s="1"/>
    </row>
    <row r="137" spans="1:16" x14ac:dyDescent="0.25">
      <c r="E137" s="2"/>
      <c r="I137" s="1"/>
    </row>
  </sheetData>
  <autoFilter ref="A6:X136" xr:uid="{00000000-0009-0000-0000-000003000000}"/>
  <dataValidations count="2">
    <dataValidation type="list" allowBlank="1" showInputMessage="1" showErrorMessage="1" errorTitle="Invalid Attribute Type" error="Please select an attribute type from the dropdown list." sqref="B4:G4 I4:Q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H4" xr:uid="{00000000-0002-0000-0300-000001000000}">
      <formula1>"text, double, calculation, compatibility rule, pointer"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defaultColWidth="9.109375" defaultRowHeight="13.2" x14ac:dyDescent="0.25"/>
  <cols>
    <col min="1" max="1" width="27.88671875" style="22" bestFit="1" customWidth="1"/>
    <col min="2" max="2" width="10.33203125" style="123" customWidth="1"/>
    <col min="3" max="3" width="29" style="123" bestFit="1" customWidth="1"/>
    <col min="4" max="4" width="15" style="123" customWidth="1"/>
    <col min="5" max="5" width="62.33203125" style="123" bestFit="1" customWidth="1"/>
    <col min="6" max="6" width="17.88671875" style="123" customWidth="1"/>
    <col min="7" max="7" width="37.109375" style="123" customWidth="1"/>
    <col min="8" max="8" width="33" style="123" customWidth="1"/>
    <col min="9" max="9" width="13.33203125" style="123" customWidth="1"/>
    <col min="10" max="10" width="19.5546875" style="123" customWidth="1"/>
    <col min="11" max="11" width="52.6640625" style="123" customWidth="1"/>
    <col min="12" max="12" width="13.109375" style="123" bestFit="1" customWidth="1"/>
    <col min="13" max="13" width="36.6640625" style="123" customWidth="1"/>
    <col min="14" max="14" width="10.109375" style="123" customWidth="1"/>
    <col min="15" max="15" width="13.6640625" style="123" bestFit="1" customWidth="1"/>
    <col min="16" max="16" width="7.5546875" style="123" bestFit="1" customWidth="1"/>
    <col min="17" max="17" width="11.44140625" style="123" bestFit="1" customWidth="1"/>
  </cols>
  <sheetData>
    <row r="1" spans="1:18" ht="13.5" customHeight="1" thickBot="1" x14ac:dyDescent="0.3">
      <c r="A1" s="68" t="s">
        <v>229</v>
      </c>
      <c r="B1" s="88" t="s">
        <v>1523</v>
      </c>
      <c r="C1" s="69"/>
      <c r="D1" s="69"/>
      <c r="E1" s="69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30"/>
      <c r="R1" s="30" t="s">
        <v>231</v>
      </c>
    </row>
    <row r="2" spans="1:18" ht="13.5" customHeight="1" thickTop="1" x14ac:dyDescent="0.25">
      <c r="A2" s="70" t="s">
        <v>1524</v>
      </c>
      <c r="B2" s="79"/>
      <c r="C2" s="20" t="str">
        <f>IF($A$6="Full Data","ID","")</f>
        <v>ID</v>
      </c>
      <c r="D2" s="20" t="str">
        <f>IF($A$6="Quick Price","ID","")</f>
        <v/>
      </c>
      <c r="E2" s="20" t="s">
        <v>234</v>
      </c>
      <c r="F2" s="20" t="s">
        <v>1</v>
      </c>
      <c r="G2" s="20"/>
      <c r="H2" s="20" t="str">
        <f>IF($A$6="Full Data","WearRingMaterial","")</f>
        <v>WearRingMaterial</v>
      </c>
      <c r="I2" s="20" t="str">
        <f>IF($A$6="Full Data","PacoMatlCode","")</f>
        <v>PacoMatlCode</v>
      </c>
      <c r="J2" s="20" t="str">
        <f>IF($A$6="Full Data","CaseMaterial","")</f>
        <v>CaseMaterial</v>
      </c>
      <c r="K2" s="20" t="str">
        <f>IF($A$6="Full Data","Coating","")</f>
        <v>Coating</v>
      </c>
      <c r="L2" s="20" t="str">
        <f>IF($A$6="Full Data","BOM","")</f>
        <v>BOM</v>
      </c>
      <c r="M2" s="20"/>
      <c r="N2" s="20" t="s">
        <v>236</v>
      </c>
      <c r="O2" s="20" t="str">
        <f>IF($A$6="Full Data","LeadtimeID","")</f>
        <v>LeadtimeID</v>
      </c>
      <c r="P2" s="20"/>
    </row>
    <row r="3" spans="1:18" x14ac:dyDescent="0.25">
      <c r="A3" s="70" t="str">
        <f>IF($A$6="Full Data", "PumpOptions", "BasicOptionsDynamicDesc")</f>
        <v>PumpOptions</v>
      </c>
      <c r="B3" s="79"/>
      <c r="C3" s="20" t="str">
        <f>IF($A$6="Full Data","PriceList","")</f>
        <v>PriceList</v>
      </c>
      <c r="D3" s="20" t="str">
        <f>IF($A$6="Quick Price","PriceList","")</f>
        <v/>
      </c>
      <c r="E3" s="20"/>
      <c r="F3" s="20"/>
      <c r="G3" s="20" t="s">
        <v>233</v>
      </c>
      <c r="H3" s="20"/>
      <c r="I3" s="20"/>
      <c r="J3" s="20"/>
      <c r="K3" s="20"/>
      <c r="L3" s="20"/>
      <c r="M3" s="20"/>
      <c r="N3" s="20"/>
      <c r="O3" s="20"/>
      <c r="P3" s="20"/>
    </row>
    <row r="4" spans="1:18" x14ac:dyDescent="0.25">
      <c r="A4" s="71" t="s">
        <v>241</v>
      </c>
      <c r="B4" s="80"/>
      <c r="C4" s="72" t="str">
        <f>IF($A$6="Full Data","pointer-merge","")</f>
        <v>pointer-merge</v>
      </c>
      <c r="D4" s="72" t="str">
        <f>IF($A$6="Quick Price","pointer-merge","")</f>
        <v/>
      </c>
      <c r="E4" s="72" t="s">
        <v>243</v>
      </c>
      <c r="F4" s="72" t="s">
        <v>243</v>
      </c>
      <c r="G4" s="72" t="str">
        <f>IF($A$6="Full Data","pointer-merge", "pointer")</f>
        <v>pointer-merge</v>
      </c>
      <c r="H4" s="72" t="str">
        <f>IF($A$6="Full Data","text","")</f>
        <v>text</v>
      </c>
      <c r="I4" s="72" t="str">
        <f>IF($A$6="Full Data","text","")</f>
        <v>text</v>
      </c>
      <c r="J4" s="72" t="str">
        <f>IF($A$6="Full Data","text","")</f>
        <v>text</v>
      </c>
      <c r="K4" s="72" t="str">
        <f>IF($A$6="Full Data","text","")</f>
        <v>text</v>
      </c>
      <c r="L4" s="72" t="str">
        <f>IF($A$6="Full Data","text","")</f>
        <v>text</v>
      </c>
      <c r="M4" s="72"/>
      <c r="N4" s="72" t="str">
        <f>IF($A$6="Full Data","pointer-merge", "pointer")</f>
        <v>pointer-merge</v>
      </c>
      <c r="O4" s="72" t="str">
        <f>IF($A$6="Full Data","pointer-merge", "")</f>
        <v>pointer-merge</v>
      </c>
      <c r="P4" s="72"/>
      <c r="Q4" s="55" t="s">
        <v>246</v>
      </c>
      <c r="R4" s="31"/>
    </row>
    <row r="5" spans="1:18" ht="13.5" customHeight="1" thickBot="1" x14ac:dyDescent="0.3">
      <c r="A5" s="73" t="s">
        <v>247</v>
      </c>
      <c r="B5" s="77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30"/>
      <c r="R5" s="30"/>
    </row>
    <row r="6" spans="1:18" ht="13.5" customHeight="1" thickTop="1" x14ac:dyDescent="0.25">
      <c r="A6" s="78" t="s">
        <v>760</v>
      </c>
      <c r="B6" s="7" t="s">
        <v>1525</v>
      </c>
      <c r="C6" s="7" t="s">
        <v>233</v>
      </c>
      <c r="D6" s="7" t="s">
        <v>1526</v>
      </c>
      <c r="E6" s="7" t="s">
        <v>234</v>
      </c>
      <c r="F6" s="7" t="s">
        <v>1</v>
      </c>
      <c r="G6" s="8" t="s">
        <v>763</v>
      </c>
      <c r="H6" s="7" t="s">
        <v>765</v>
      </c>
      <c r="I6" s="7" t="s">
        <v>1527</v>
      </c>
      <c r="J6" s="7" t="s">
        <v>762</v>
      </c>
      <c r="K6" s="96" t="s">
        <v>1528</v>
      </c>
      <c r="L6" s="7" t="s">
        <v>768</v>
      </c>
      <c r="M6" s="32" t="s">
        <v>28</v>
      </c>
      <c r="N6" s="23" t="s">
        <v>248</v>
      </c>
      <c r="O6" s="23" t="s">
        <v>237</v>
      </c>
      <c r="P6" s="33" t="s">
        <v>769</v>
      </c>
    </row>
    <row r="7" spans="1:18" x14ac:dyDescent="0.25">
      <c r="A7" s="67" t="s">
        <v>251</v>
      </c>
      <c r="B7" s="5" t="str">
        <f>IF(G7="WRMatl_Bronze_CDA90500","Y","N")</f>
        <v>Y</v>
      </c>
      <c r="C7" s="4" t="s">
        <v>1529</v>
      </c>
      <c r="D7" t="str">
        <f t="shared" ref="D7:D38" si="0">IF(B7="Y", C7,"")</f>
        <v>Price_BOM_L_WearRings_001</v>
      </c>
      <c r="E7" t="s">
        <v>771</v>
      </c>
      <c r="F7" s="76" t="s">
        <v>777</v>
      </c>
      <c r="G7" s="2" t="s">
        <v>1530</v>
      </c>
      <c r="H7" s="4" t="s">
        <v>1531</v>
      </c>
      <c r="I7" s="4" t="s">
        <v>1532</v>
      </c>
      <c r="J7" s="2" t="s">
        <v>928</v>
      </c>
      <c r="K7" s="76" t="s">
        <v>1533</v>
      </c>
      <c r="L7" s="76" t="s">
        <v>1534</v>
      </c>
      <c r="M7" s="4"/>
      <c r="N7" t="s">
        <v>1535</v>
      </c>
      <c r="O7" s="4" t="s">
        <v>782</v>
      </c>
      <c r="P7" s="4">
        <v>0</v>
      </c>
    </row>
    <row r="8" spans="1:18" x14ac:dyDescent="0.25">
      <c r="B8" s="5" t="s">
        <v>1536</v>
      </c>
      <c r="C8" s="4" t="s">
        <v>1537</v>
      </c>
      <c r="D8" t="str">
        <f t="shared" si="0"/>
        <v/>
      </c>
      <c r="E8" t="s">
        <v>771</v>
      </c>
      <c r="F8" s="76" t="s">
        <v>777</v>
      </c>
      <c r="G8" s="2" t="s">
        <v>1530</v>
      </c>
      <c r="H8" s="4" t="s">
        <v>1531</v>
      </c>
      <c r="I8" s="4" t="s">
        <v>1532</v>
      </c>
      <c r="J8" s="2" t="s">
        <v>1538</v>
      </c>
      <c r="K8" s="4" t="s">
        <v>1539</v>
      </c>
      <c r="L8" s="76">
        <v>97526235</v>
      </c>
      <c r="M8" s="4" t="s">
        <v>1540</v>
      </c>
      <c r="N8" t="s">
        <v>1541</v>
      </c>
      <c r="O8" s="4" t="s">
        <v>782</v>
      </c>
      <c r="P8" s="4">
        <v>0</v>
      </c>
    </row>
    <row r="9" spans="1:18" x14ac:dyDescent="0.25">
      <c r="B9" s="5" t="s">
        <v>1536</v>
      </c>
      <c r="C9" s="4" t="s">
        <v>1542</v>
      </c>
      <c r="D9" t="str">
        <f t="shared" si="0"/>
        <v/>
      </c>
      <c r="E9" t="s">
        <v>771</v>
      </c>
      <c r="F9" s="76" t="s">
        <v>777</v>
      </c>
      <c r="G9" s="2" t="s">
        <v>1530</v>
      </c>
      <c r="H9" s="4" t="s">
        <v>1531</v>
      </c>
      <c r="I9" s="4" t="s">
        <v>1532</v>
      </c>
      <c r="J9" s="2" t="s">
        <v>928</v>
      </c>
      <c r="K9" s="4" t="s">
        <v>1543</v>
      </c>
      <c r="L9" s="76">
        <v>97526235</v>
      </c>
      <c r="M9" s="4" t="s">
        <v>1540</v>
      </c>
      <c r="N9" t="s">
        <v>1541</v>
      </c>
      <c r="O9" s="4" t="s">
        <v>782</v>
      </c>
      <c r="P9" s="4">
        <v>0</v>
      </c>
    </row>
    <row r="10" spans="1:18" x14ac:dyDescent="0.25">
      <c r="B10" s="5" t="str">
        <f>IF(G10="WRMatl_Bronze_CDA90500","Y","N")</f>
        <v>Y</v>
      </c>
      <c r="C10" s="4" t="s">
        <v>1544</v>
      </c>
      <c r="D10" t="str">
        <f t="shared" si="0"/>
        <v>Price_BOM_L_WearRings_006</v>
      </c>
      <c r="E10" t="s">
        <v>828</v>
      </c>
      <c r="F10" s="76" t="s">
        <v>777</v>
      </c>
      <c r="G10" s="2" t="s">
        <v>1530</v>
      </c>
      <c r="H10" s="4" t="s">
        <v>1531</v>
      </c>
      <c r="I10" s="4" t="s">
        <v>1532</v>
      </c>
      <c r="J10" s="2" t="s">
        <v>928</v>
      </c>
      <c r="K10" s="76" t="s">
        <v>1533</v>
      </c>
      <c r="L10" s="76" t="s">
        <v>1534</v>
      </c>
      <c r="M10" s="4"/>
      <c r="N10" t="s">
        <v>1535</v>
      </c>
      <c r="O10" s="4" t="s">
        <v>782</v>
      </c>
      <c r="P10" s="4">
        <v>0</v>
      </c>
    </row>
    <row r="11" spans="1:18" x14ac:dyDescent="0.25">
      <c r="B11" s="5" t="s">
        <v>1536</v>
      </c>
      <c r="C11" s="4" t="s">
        <v>1545</v>
      </c>
      <c r="D11" t="str">
        <f t="shared" si="0"/>
        <v/>
      </c>
      <c r="E11" t="s">
        <v>828</v>
      </c>
      <c r="F11" s="76" t="s">
        <v>777</v>
      </c>
      <c r="G11" s="2" t="s">
        <v>1530</v>
      </c>
      <c r="H11" s="4" t="s">
        <v>1531</v>
      </c>
      <c r="I11" s="4" t="s">
        <v>1532</v>
      </c>
      <c r="J11" s="2" t="s">
        <v>1538</v>
      </c>
      <c r="K11" s="4" t="s">
        <v>1539</v>
      </c>
      <c r="L11" s="76">
        <v>91842672</v>
      </c>
      <c r="M11" s="75" t="s">
        <v>1546</v>
      </c>
      <c r="N11" t="s">
        <v>1541</v>
      </c>
      <c r="O11" s="4" t="s">
        <v>782</v>
      </c>
      <c r="P11" s="4">
        <v>0</v>
      </c>
    </row>
    <row r="12" spans="1:18" x14ac:dyDescent="0.25">
      <c r="B12" s="5" t="s">
        <v>1536</v>
      </c>
      <c r="C12" s="4" t="s">
        <v>1547</v>
      </c>
      <c r="D12" t="str">
        <f t="shared" si="0"/>
        <v/>
      </c>
      <c r="E12" t="s">
        <v>828</v>
      </c>
      <c r="F12" s="76" t="s">
        <v>777</v>
      </c>
      <c r="G12" s="2" t="s">
        <v>1530</v>
      </c>
      <c r="H12" s="4" t="s">
        <v>1531</v>
      </c>
      <c r="I12" s="4" t="s">
        <v>1532</v>
      </c>
      <c r="J12" s="2" t="s">
        <v>928</v>
      </c>
      <c r="K12" s="4" t="s">
        <v>1543</v>
      </c>
      <c r="L12" s="76">
        <v>91842672</v>
      </c>
      <c r="M12" s="75" t="s">
        <v>1546</v>
      </c>
      <c r="N12" t="s">
        <v>1541</v>
      </c>
      <c r="O12" s="4" t="s">
        <v>782</v>
      </c>
      <c r="P12" s="4">
        <v>0</v>
      </c>
    </row>
    <row r="13" spans="1:18" x14ac:dyDescent="0.25">
      <c r="B13" s="5" t="str">
        <f>IF(G13="WRMatl_Bronze_CDA90500","Y","N")</f>
        <v>Y</v>
      </c>
      <c r="C13" t="s">
        <v>1548</v>
      </c>
      <c r="D13" t="str">
        <f t="shared" si="0"/>
        <v>Price_BOM_L_WearRings_011</v>
      </c>
      <c r="E13" t="s">
        <v>849</v>
      </c>
      <c r="F13" s="4" t="s">
        <v>819</v>
      </c>
      <c r="G13" s="2" t="s">
        <v>1530</v>
      </c>
      <c r="H13" s="4" t="s">
        <v>1531</v>
      </c>
      <c r="I13" s="4" t="s">
        <v>1532</v>
      </c>
      <c r="J13" s="2" t="s">
        <v>928</v>
      </c>
      <c r="K13" s="76" t="s">
        <v>1533</v>
      </c>
      <c r="L13" s="76" t="s">
        <v>1534</v>
      </c>
      <c r="M13" s="4"/>
      <c r="N13" t="s">
        <v>1541</v>
      </c>
      <c r="O13" s="4" t="s">
        <v>782</v>
      </c>
      <c r="P13" s="4">
        <v>0</v>
      </c>
    </row>
    <row r="14" spans="1:18" x14ac:dyDescent="0.25">
      <c r="B14" s="5" t="s">
        <v>1536</v>
      </c>
      <c r="C14" t="s">
        <v>1549</v>
      </c>
      <c r="D14" t="str">
        <f t="shared" si="0"/>
        <v/>
      </c>
      <c r="E14" t="s">
        <v>849</v>
      </c>
      <c r="F14" s="4" t="s">
        <v>819</v>
      </c>
      <c r="G14" s="2" t="s">
        <v>1530</v>
      </c>
      <c r="H14" s="4" t="s">
        <v>1531</v>
      </c>
      <c r="I14" s="4" t="s">
        <v>1532</v>
      </c>
      <c r="J14" s="2" t="s">
        <v>928</v>
      </c>
      <c r="K14" s="4" t="s">
        <v>1543</v>
      </c>
      <c r="L14" s="76">
        <v>97526547</v>
      </c>
      <c r="M14" s="4" t="s">
        <v>1550</v>
      </c>
      <c r="N14" t="s">
        <v>1541</v>
      </c>
      <c r="O14" s="4" t="s">
        <v>782</v>
      </c>
      <c r="P14" s="4">
        <v>0</v>
      </c>
    </row>
    <row r="15" spans="1:18" x14ac:dyDescent="0.25">
      <c r="B15" s="5" t="str">
        <f>IF(G15="WRMatl_Bronze_CDA90500","Y","N")</f>
        <v>Y</v>
      </c>
      <c r="C15" t="s">
        <v>1551</v>
      </c>
      <c r="D15" t="str">
        <f t="shared" si="0"/>
        <v>Price_BOM_L_WearRings_015</v>
      </c>
      <c r="E15" t="s">
        <v>849</v>
      </c>
      <c r="F15" s="76" t="s">
        <v>791</v>
      </c>
      <c r="G15" s="2" t="s">
        <v>1530</v>
      </c>
      <c r="H15" s="4" t="s">
        <v>1531</v>
      </c>
      <c r="I15" s="4" t="s">
        <v>1532</v>
      </c>
      <c r="J15" s="2" t="s">
        <v>928</v>
      </c>
      <c r="K15" s="76" t="s">
        <v>1533</v>
      </c>
      <c r="L15" s="76" t="s">
        <v>799</v>
      </c>
      <c r="M15" s="4"/>
      <c r="N15" t="s">
        <v>1552</v>
      </c>
      <c r="O15" s="4" t="s">
        <v>782</v>
      </c>
      <c r="P15" s="4">
        <v>0</v>
      </c>
    </row>
    <row r="16" spans="1:18" x14ac:dyDescent="0.25">
      <c r="B16" s="5" t="s">
        <v>1536</v>
      </c>
      <c r="C16" t="s">
        <v>1553</v>
      </c>
      <c r="D16" t="str">
        <f t="shared" si="0"/>
        <v/>
      </c>
      <c r="E16" t="s">
        <v>849</v>
      </c>
      <c r="F16" s="76" t="s">
        <v>791</v>
      </c>
      <c r="G16" s="2" t="s">
        <v>1530</v>
      </c>
      <c r="H16" s="4" t="s">
        <v>1531</v>
      </c>
      <c r="I16" s="4" t="s">
        <v>1532</v>
      </c>
      <c r="J16" s="2" t="s">
        <v>928</v>
      </c>
      <c r="K16" s="4" t="s">
        <v>1543</v>
      </c>
      <c r="L16" s="76" t="s">
        <v>799</v>
      </c>
      <c r="M16" s="4"/>
      <c r="N16" t="s">
        <v>1541</v>
      </c>
      <c r="O16" s="4" t="s">
        <v>782</v>
      </c>
      <c r="P16" s="4">
        <v>0</v>
      </c>
    </row>
    <row r="17" spans="2:16" x14ac:dyDescent="0.25">
      <c r="B17" s="5" t="str">
        <f>IF(G17="WRMatl_Bronze_CDA90500","Y","N")</f>
        <v>Y</v>
      </c>
      <c r="C17" t="s">
        <v>1554</v>
      </c>
      <c r="D17" t="str">
        <f t="shared" si="0"/>
        <v>Price_BOM_L_WearRings_019</v>
      </c>
      <c r="E17" t="s">
        <v>865</v>
      </c>
      <c r="F17" s="76" t="s">
        <v>791</v>
      </c>
      <c r="G17" s="2" t="s">
        <v>1530</v>
      </c>
      <c r="H17" s="4" t="s">
        <v>1531</v>
      </c>
      <c r="I17" s="4" t="s">
        <v>1532</v>
      </c>
      <c r="J17" s="2" t="s">
        <v>928</v>
      </c>
      <c r="K17" s="76" t="s">
        <v>1533</v>
      </c>
      <c r="L17" s="76" t="s">
        <v>1534</v>
      </c>
      <c r="M17" s="4"/>
      <c r="N17" t="s">
        <v>1535</v>
      </c>
      <c r="O17" s="4" t="s">
        <v>782</v>
      </c>
      <c r="P17" s="4">
        <v>0</v>
      </c>
    </row>
    <row r="18" spans="2:16" x14ac:dyDescent="0.25">
      <c r="B18" s="5" t="s">
        <v>1536</v>
      </c>
      <c r="C18" t="s">
        <v>1555</v>
      </c>
      <c r="D18" t="str">
        <f t="shared" si="0"/>
        <v/>
      </c>
      <c r="E18" t="s">
        <v>865</v>
      </c>
      <c r="F18" s="76" t="s">
        <v>791</v>
      </c>
      <c r="G18" s="2" t="s">
        <v>1530</v>
      </c>
      <c r="H18" s="4" t="s">
        <v>1531</v>
      </c>
      <c r="I18" s="4" t="s">
        <v>1532</v>
      </c>
      <c r="J18" s="2" t="s">
        <v>928</v>
      </c>
      <c r="K18" s="4" t="s">
        <v>1543</v>
      </c>
      <c r="L18" s="76">
        <v>96769294</v>
      </c>
      <c r="M18" s="4" t="s">
        <v>1556</v>
      </c>
      <c r="N18" t="s">
        <v>1541</v>
      </c>
      <c r="O18" s="4" t="s">
        <v>782</v>
      </c>
      <c r="P18" s="4">
        <v>0</v>
      </c>
    </row>
    <row r="19" spans="2:16" x14ac:dyDescent="0.25">
      <c r="B19" s="5" t="s">
        <v>1536</v>
      </c>
      <c r="C19" t="s">
        <v>1557</v>
      </c>
      <c r="D19" t="str">
        <f t="shared" si="0"/>
        <v/>
      </c>
      <c r="E19" t="s">
        <v>865</v>
      </c>
      <c r="F19" s="76" t="s">
        <v>791</v>
      </c>
      <c r="G19" s="2" t="s">
        <v>1530</v>
      </c>
      <c r="H19" s="4" t="s">
        <v>1531</v>
      </c>
      <c r="I19" s="4" t="s">
        <v>1532</v>
      </c>
      <c r="J19" s="2" t="s">
        <v>1538</v>
      </c>
      <c r="K19" s="4" t="s">
        <v>1539</v>
      </c>
      <c r="L19" s="76">
        <v>96769294</v>
      </c>
      <c r="M19" s="4" t="s">
        <v>1556</v>
      </c>
      <c r="N19" t="s">
        <v>1541</v>
      </c>
      <c r="O19" s="4" t="s">
        <v>782</v>
      </c>
      <c r="P19" s="4">
        <v>0</v>
      </c>
    </row>
    <row r="20" spans="2:16" x14ac:dyDescent="0.25">
      <c r="B20" s="5" t="str">
        <f>IF(G20="WRMatl_Bronze_CDA90500","Y","N")</f>
        <v>Y</v>
      </c>
      <c r="C20" t="s">
        <v>1558</v>
      </c>
      <c r="D20" t="str">
        <f t="shared" si="0"/>
        <v>Price_BOM_L_WearRings_023</v>
      </c>
      <c r="E20" t="s">
        <v>1559</v>
      </c>
      <c r="F20" s="2" t="s">
        <v>834</v>
      </c>
      <c r="G20" s="2" t="s">
        <v>1530</v>
      </c>
      <c r="H20" s="4" t="s">
        <v>1531</v>
      </c>
      <c r="I20" s="4" t="s">
        <v>1532</v>
      </c>
      <c r="J20" s="2" t="s">
        <v>928</v>
      </c>
      <c r="K20" s="76" t="s">
        <v>1533</v>
      </c>
      <c r="L20" s="76" t="s">
        <v>1534</v>
      </c>
      <c r="M20" s="4"/>
      <c r="N20" t="s">
        <v>1535</v>
      </c>
      <c r="O20" s="4" t="s">
        <v>782</v>
      </c>
      <c r="P20" s="4">
        <v>0</v>
      </c>
    </row>
    <row r="21" spans="2:16" x14ac:dyDescent="0.25">
      <c r="B21" s="5" t="s">
        <v>1536</v>
      </c>
      <c r="C21" t="s">
        <v>1560</v>
      </c>
      <c r="D21" t="str">
        <f t="shared" si="0"/>
        <v/>
      </c>
      <c r="E21" t="s">
        <v>1559</v>
      </c>
      <c r="F21" s="2" t="s">
        <v>834</v>
      </c>
      <c r="G21" s="2" t="s">
        <v>1530</v>
      </c>
      <c r="H21" s="4" t="s">
        <v>1531</v>
      </c>
      <c r="I21" s="4" t="s">
        <v>1532</v>
      </c>
      <c r="J21" s="2" t="s">
        <v>928</v>
      </c>
      <c r="K21" s="4" t="s">
        <v>1543</v>
      </c>
      <c r="L21" s="2">
        <v>97526883</v>
      </c>
      <c r="M21" s="75" t="s">
        <v>1561</v>
      </c>
      <c r="N21" t="s">
        <v>1562</v>
      </c>
      <c r="O21" s="4" t="s">
        <v>782</v>
      </c>
      <c r="P21" s="4">
        <v>0</v>
      </c>
    </row>
    <row r="22" spans="2:16" x14ac:dyDescent="0.25">
      <c r="B22" s="5" t="s">
        <v>1536</v>
      </c>
      <c r="C22" t="s">
        <v>1563</v>
      </c>
      <c r="D22" t="str">
        <f t="shared" si="0"/>
        <v/>
      </c>
      <c r="E22" t="s">
        <v>1559</v>
      </c>
      <c r="F22" s="2" t="s">
        <v>834</v>
      </c>
      <c r="G22" s="2" t="s">
        <v>1530</v>
      </c>
      <c r="H22" s="4" t="s">
        <v>1531</v>
      </c>
      <c r="I22" s="4" t="s">
        <v>1532</v>
      </c>
      <c r="J22" s="2" t="s">
        <v>1538</v>
      </c>
      <c r="K22" s="4" t="s">
        <v>1539</v>
      </c>
      <c r="L22" s="2">
        <v>97526883</v>
      </c>
      <c r="M22" s="75" t="s">
        <v>1561</v>
      </c>
      <c r="N22" t="s">
        <v>1562</v>
      </c>
      <c r="O22" s="4" t="s">
        <v>782</v>
      </c>
      <c r="P22" s="4">
        <v>0</v>
      </c>
    </row>
    <row r="23" spans="2:16" x14ac:dyDescent="0.25">
      <c r="B23" s="5" t="str">
        <f>IF(G23="WRMatl_Bronze_CDA90500","Y","N")</f>
        <v>Y</v>
      </c>
      <c r="C23" t="s">
        <v>1564</v>
      </c>
      <c r="D23" t="str">
        <f t="shared" si="0"/>
        <v>Price_BOM_L_WearRings_027</v>
      </c>
      <c r="E23" t="s">
        <v>1565</v>
      </c>
      <c r="F23" s="2" t="s">
        <v>834</v>
      </c>
      <c r="G23" s="2" t="s">
        <v>1530</v>
      </c>
      <c r="H23" s="4" t="s">
        <v>1531</v>
      </c>
      <c r="I23" s="4" t="s">
        <v>1532</v>
      </c>
      <c r="J23" s="2" t="s">
        <v>928</v>
      </c>
      <c r="K23" s="76" t="s">
        <v>1533</v>
      </c>
      <c r="L23" s="76" t="s">
        <v>1534</v>
      </c>
      <c r="M23" s="4"/>
      <c r="N23" t="s">
        <v>1535</v>
      </c>
      <c r="O23" s="4" t="s">
        <v>782</v>
      </c>
      <c r="P23" s="4">
        <v>0</v>
      </c>
    </row>
    <row r="24" spans="2:16" x14ac:dyDescent="0.25">
      <c r="B24" s="5" t="s">
        <v>1536</v>
      </c>
      <c r="C24" t="s">
        <v>1566</v>
      </c>
      <c r="D24" t="str">
        <f t="shared" si="0"/>
        <v/>
      </c>
      <c r="E24" t="s">
        <v>1565</v>
      </c>
      <c r="F24" s="2" t="s">
        <v>834</v>
      </c>
      <c r="G24" s="2" t="s">
        <v>1530</v>
      </c>
      <c r="H24" s="4" t="s">
        <v>1531</v>
      </c>
      <c r="I24" s="4" t="s">
        <v>1532</v>
      </c>
      <c r="J24" s="2" t="s">
        <v>928</v>
      </c>
      <c r="K24" s="4" t="s">
        <v>1543</v>
      </c>
      <c r="L24" s="2">
        <v>97526883</v>
      </c>
      <c r="M24" s="75" t="s">
        <v>1561</v>
      </c>
      <c r="N24" t="s">
        <v>1562</v>
      </c>
      <c r="O24" s="4" t="s">
        <v>782</v>
      </c>
      <c r="P24" s="4">
        <v>0</v>
      </c>
    </row>
    <row r="25" spans="2:16" x14ac:dyDescent="0.25">
      <c r="B25" s="5" t="s">
        <v>1536</v>
      </c>
      <c r="C25" t="s">
        <v>1567</v>
      </c>
      <c r="D25" t="str">
        <f t="shared" si="0"/>
        <v/>
      </c>
      <c r="E25" t="s">
        <v>1565</v>
      </c>
      <c r="F25" s="2" t="s">
        <v>834</v>
      </c>
      <c r="G25" s="2" t="s">
        <v>1530</v>
      </c>
      <c r="H25" s="4" t="s">
        <v>1531</v>
      </c>
      <c r="I25" s="4" t="s">
        <v>1532</v>
      </c>
      <c r="J25" s="2" t="s">
        <v>1538</v>
      </c>
      <c r="K25" s="4" t="s">
        <v>1539</v>
      </c>
      <c r="L25" s="2">
        <v>97526883</v>
      </c>
      <c r="M25" s="75" t="s">
        <v>1561</v>
      </c>
      <c r="N25" t="s">
        <v>1562</v>
      </c>
      <c r="O25" s="4" t="s">
        <v>782</v>
      </c>
      <c r="P25" s="4">
        <v>0</v>
      </c>
    </row>
    <row r="26" spans="2:16" x14ac:dyDescent="0.25">
      <c r="B26" s="5" t="str">
        <f>IF(G26="WRMatl_Bronze_CDA90500","Y","N")</f>
        <v>Y</v>
      </c>
      <c r="C26" t="s">
        <v>1568</v>
      </c>
      <c r="D26" t="str">
        <f t="shared" si="0"/>
        <v>Price_BOM_L_WearRings_031</v>
      </c>
      <c r="E26" t="s">
        <v>1569</v>
      </c>
      <c r="F26" s="2" t="s">
        <v>834</v>
      </c>
      <c r="G26" s="2" t="s">
        <v>1530</v>
      </c>
      <c r="H26" s="4" t="s">
        <v>1531</v>
      </c>
      <c r="I26" s="4" t="s">
        <v>1532</v>
      </c>
      <c r="J26" s="2" t="s">
        <v>928</v>
      </c>
      <c r="K26" s="76" t="s">
        <v>1533</v>
      </c>
      <c r="L26" s="76" t="s">
        <v>1534</v>
      </c>
      <c r="M26" s="4"/>
      <c r="N26" t="s">
        <v>1535</v>
      </c>
      <c r="O26" s="4" t="s">
        <v>782</v>
      </c>
      <c r="P26" s="4">
        <v>0</v>
      </c>
    </row>
    <row r="27" spans="2:16" x14ac:dyDescent="0.25">
      <c r="B27" s="5" t="s">
        <v>1536</v>
      </c>
      <c r="C27" t="s">
        <v>1570</v>
      </c>
      <c r="D27" t="str">
        <f t="shared" si="0"/>
        <v/>
      </c>
      <c r="E27" t="s">
        <v>1569</v>
      </c>
      <c r="F27" s="2" t="s">
        <v>834</v>
      </c>
      <c r="G27" s="2" t="s">
        <v>1530</v>
      </c>
      <c r="H27" s="4" t="s">
        <v>1531</v>
      </c>
      <c r="I27" s="4" t="s">
        <v>1532</v>
      </c>
      <c r="J27" s="2" t="s">
        <v>928</v>
      </c>
      <c r="K27" s="4" t="s">
        <v>1543</v>
      </c>
      <c r="L27" s="2">
        <v>97526883</v>
      </c>
      <c r="M27" s="75" t="s">
        <v>1561</v>
      </c>
      <c r="N27" t="s">
        <v>1562</v>
      </c>
      <c r="O27" s="4" t="s">
        <v>782</v>
      </c>
      <c r="P27" s="4">
        <v>0</v>
      </c>
    </row>
    <row r="28" spans="2:16" x14ac:dyDescent="0.25">
      <c r="B28" s="5" t="s">
        <v>1536</v>
      </c>
      <c r="C28" t="s">
        <v>1571</v>
      </c>
      <c r="D28" t="str">
        <f t="shared" si="0"/>
        <v/>
      </c>
      <c r="E28" t="s">
        <v>1569</v>
      </c>
      <c r="F28" s="2" t="s">
        <v>834</v>
      </c>
      <c r="G28" s="2" t="s">
        <v>1530</v>
      </c>
      <c r="H28" s="4" t="s">
        <v>1531</v>
      </c>
      <c r="I28" s="4" t="s">
        <v>1532</v>
      </c>
      <c r="J28" s="2" t="s">
        <v>1538</v>
      </c>
      <c r="K28" s="4" t="s">
        <v>1539</v>
      </c>
      <c r="L28" s="2">
        <v>97526883</v>
      </c>
      <c r="M28" s="75" t="s">
        <v>1561</v>
      </c>
      <c r="N28" t="s">
        <v>1562</v>
      </c>
      <c r="O28" s="4" t="s">
        <v>782</v>
      </c>
      <c r="P28" s="4">
        <v>0</v>
      </c>
    </row>
    <row r="29" spans="2:16" x14ac:dyDescent="0.25">
      <c r="B29" s="5" t="str">
        <f>IF(G29="WRMatl_Bronze_CDA90500","Y","N")</f>
        <v>Y</v>
      </c>
      <c r="C29" t="s">
        <v>1572</v>
      </c>
      <c r="D29" t="str">
        <f t="shared" si="0"/>
        <v>Price_BOM_L_WearRings_035</v>
      </c>
      <c r="E29" t="s">
        <v>913</v>
      </c>
      <c r="F29" s="2" t="s">
        <v>834</v>
      </c>
      <c r="G29" s="2" t="s">
        <v>1530</v>
      </c>
      <c r="H29" s="4" t="s">
        <v>1531</v>
      </c>
      <c r="I29" s="4" t="s">
        <v>1532</v>
      </c>
      <c r="J29" s="2" t="s">
        <v>928</v>
      </c>
      <c r="K29" s="76" t="s">
        <v>1533</v>
      </c>
      <c r="L29" s="76" t="s">
        <v>1534</v>
      </c>
      <c r="M29" s="4"/>
      <c r="N29" t="s">
        <v>1535</v>
      </c>
      <c r="O29" s="4" t="s">
        <v>782</v>
      </c>
      <c r="P29" s="4">
        <v>0</v>
      </c>
    </row>
    <row r="30" spans="2:16" x14ac:dyDescent="0.25">
      <c r="B30" s="5" t="s">
        <v>1536</v>
      </c>
      <c r="C30" t="s">
        <v>1573</v>
      </c>
      <c r="D30" t="str">
        <f t="shared" si="0"/>
        <v/>
      </c>
      <c r="E30" t="s">
        <v>913</v>
      </c>
      <c r="F30" s="2" t="s">
        <v>834</v>
      </c>
      <c r="G30" s="2" t="s">
        <v>1530</v>
      </c>
      <c r="H30" s="4" t="s">
        <v>1531</v>
      </c>
      <c r="I30" s="4" t="s">
        <v>1532</v>
      </c>
      <c r="J30" s="2" t="s">
        <v>928</v>
      </c>
      <c r="K30" s="4" t="s">
        <v>1543</v>
      </c>
      <c r="L30" s="2">
        <v>97526231</v>
      </c>
      <c r="M30" s="75" t="s">
        <v>1574</v>
      </c>
      <c r="N30" t="s">
        <v>1575</v>
      </c>
      <c r="O30" s="4" t="s">
        <v>782</v>
      </c>
      <c r="P30" s="4">
        <v>0</v>
      </c>
    </row>
    <row r="31" spans="2:16" x14ac:dyDescent="0.25">
      <c r="B31" s="5" t="s">
        <v>1536</v>
      </c>
      <c r="C31" t="s">
        <v>1576</v>
      </c>
      <c r="D31" t="str">
        <f t="shared" si="0"/>
        <v/>
      </c>
      <c r="E31" t="s">
        <v>913</v>
      </c>
      <c r="F31" s="2" t="s">
        <v>834</v>
      </c>
      <c r="G31" s="2" t="s">
        <v>1530</v>
      </c>
      <c r="H31" s="4" t="s">
        <v>1531</v>
      </c>
      <c r="I31" s="4" t="s">
        <v>1532</v>
      </c>
      <c r="J31" s="2" t="s">
        <v>1538</v>
      </c>
      <c r="K31" s="4" t="s">
        <v>1539</v>
      </c>
      <c r="L31" s="2">
        <v>97526231</v>
      </c>
      <c r="M31" s="75" t="s">
        <v>1574</v>
      </c>
      <c r="N31" t="s">
        <v>1575</v>
      </c>
      <c r="O31" s="4" t="s">
        <v>782</v>
      </c>
      <c r="P31" s="4">
        <v>0</v>
      </c>
    </row>
    <row r="32" spans="2:16" x14ac:dyDescent="0.25">
      <c r="B32" s="5" t="str">
        <f>IF(G32="WRMatl_Bronze_CDA90500","Y","N")</f>
        <v>Y</v>
      </c>
      <c r="C32" t="s">
        <v>1577</v>
      </c>
      <c r="D32" t="str">
        <f t="shared" si="0"/>
        <v>Price_BOM_L_WearRings_039</v>
      </c>
      <c r="E32" t="s">
        <v>930</v>
      </c>
      <c r="F32" s="2" t="s">
        <v>834</v>
      </c>
      <c r="G32" s="2" t="s">
        <v>1530</v>
      </c>
      <c r="H32" s="4" t="s">
        <v>1531</v>
      </c>
      <c r="I32" s="4" t="s">
        <v>1532</v>
      </c>
      <c r="J32" s="2" t="s">
        <v>928</v>
      </c>
      <c r="K32" s="76" t="s">
        <v>1533</v>
      </c>
      <c r="L32" s="76" t="s">
        <v>1534</v>
      </c>
      <c r="M32" s="4"/>
      <c r="N32" t="s">
        <v>1535</v>
      </c>
      <c r="O32" s="4" t="s">
        <v>782</v>
      </c>
      <c r="P32" s="4">
        <v>0</v>
      </c>
    </row>
    <row r="33" spans="2:16" x14ac:dyDescent="0.25">
      <c r="B33" s="5" t="s">
        <v>1536</v>
      </c>
      <c r="C33" t="s">
        <v>1578</v>
      </c>
      <c r="D33" t="str">
        <f t="shared" si="0"/>
        <v/>
      </c>
      <c r="E33" t="s">
        <v>930</v>
      </c>
      <c r="F33" s="2" t="s">
        <v>834</v>
      </c>
      <c r="G33" s="2" t="s">
        <v>1530</v>
      </c>
      <c r="H33" s="4" t="s">
        <v>1531</v>
      </c>
      <c r="I33" s="4" t="s">
        <v>1532</v>
      </c>
      <c r="J33" s="2" t="s">
        <v>928</v>
      </c>
      <c r="K33" s="4" t="s">
        <v>1543</v>
      </c>
      <c r="L33" s="2">
        <v>97526231</v>
      </c>
      <c r="M33" s="75" t="s">
        <v>1574</v>
      </c>
      <c r="N33" t="s">
        <v>1575</v>
      </c>
      <c r="O33" s="4" t="s">
        <v>782</v>
      </c>
      <c r="P33" s="4">
        <v>0</v>
      </c>
    </row>
    <row r="34" spans="2:16" x14ac:dyDescent="0.25">
      <c r="B34" s="5" t="s">
        <v>1536</v>
      </c>
      <c r="C34" t="s">
        <v>1579</v>
      </c>
      <c r="D34" t="str">
        <f t="shared" si="0"/>
        <v/>
      </c>
      <c r="E34" t="s">
        <v>930</v>
      </c>
      <c r="F34" s="2" t="s">
        <v>834</v>
      </c>
      <c r="G34" s="2" t="s">
        <v>1530</v>
      </c>
      <c r="H34" s="4" t="s">
        <v>1531</v>
      </c>
      <c r="I34" s="4" t="s">
        <v>1532</v>
      </c>
      <c r="J34" s="2" t="s">
        <v>1538</v>
      </c>
      <c r="K34" s="4" t="s">
        <v>1539</v>
      </c>
      <c r="L34" s="2">
        <v>97526231</v>
      </c>
      <c r="M34" s="75" t="s">
        <v>1574</v>
      </c>
      <c r="N34" t="s">
        <v>1575</v>
      </c>
      <c r="O34" s="4" t="s">
        <v>782</v>
      </c>
      <c r="P34" s="4">
        <v>0</v>
      </c>
    </row>
    <row r="35" spans="2:16" x14ac:dyDescent="0.25">
      <c r="B35" s="5" t="str">
        <f t="shared" ref="B35:B40" si="1">IF(G35="WRMatl_Bronze_CDA90500","Y","N")</f>
        <v>Y</v>
      </c>
      <c r="C35" t="s">
        <v>1580</v>
      </c>
      <c r="D35" t="str">
        <f t="shared" si="0"/>
        <v>Price_BOM_L_WearRings_043</v>
      </c>
      <c r="E35" t="s">
        <v>945</v>
      </c>
      <c r="F35" t="s">
        <v>946</v>
      </c>
      <c r="G35" s="2" t="s">
        <v>1530</v>
      </c>
      <c r="H35" s="4" t="s">
        <v>1531</v>
      </c>
      <c r="I35" s="4" t="s">
        <v>1532</v>
      </c>
      <c r="J35" s="2" t="s">
        <v>1581</v>
      </c>
      <c r="K35" s="4" t="s">
        <v>1539</v>
      </c>
      <c r="L35" s="76">
        <v>96769329</v>
      </c>
      <c r="M35" s="75" t="s">
        <v>1582</v>
      </c>
      <c r="N35" t="s">
        <v>1583</v>
      </c>
      <c r="O35" s="4" t="s">
        <v>782</v>
      </c>
      <c r="P35" s="4">
        <v>0</v>
      </c>
    </row>
    <row r="36" spans="2:16" x14ac:dyDescent="0.25">
      <c r="B36" s="5" t="str">
        <f t="shared" si="1"/>
        <v>Y</v>
      </c>
      <c r="C36" t="s">
        <v>1584</v>
      </c>
      <c r="D36" t="str">
        <f t="shared" si="0"/>
        <v>Price_BOM_L_WearRings_045</v>
      </c>
      <c r="E36" t="s">
        <v>965</v>
      </c>
      <c r="F36" s="2" t="s">
        <v>834</v>
      </c>
      <c r="G36" s="2" t="s">
        <v>1530</v>
      </c>
      <c r="H36" s="4" t="s">
        <v>1531</v>
      </c>
      <c r="I36" s="4" t="s">
        <v>1532</v>
      </c>
      <c r="J36" s="2" t="s">
        <v>928</v>
      </c>
      <c r="K36" s="76" t="s">
        <v>1533</v>
      </c>
      <c r="L36" s="76" t="s">
        <v>1534</v>
      </c>
      <c r="M36" s="4"/>
      <c r="N36" t="s">
        <v>1535</v>
      </c>
      <c r="O36" s="4" t="s">
        <v>782</v>
      </c>
      <c r="P36" s="4">
        <v>0</v>
      </c>
    </row>
    <row r="37" spans="2:16" x14ac:dyDescent="0.25">
      <c r="B37" s="5" t="str">
        <f t="shared" si="1"/>
        <v>Y</v>
      </c>
      <c r="C37" t="s">
        <v>1585</v>
      </c>
      <c r="D37" t="str">
        <f t="shared" si="0"/>
        <v>Price_BOM_L_WearRings_046</v>
      </c>
      <c r="E37" t="s">
        <v>965</v>
      </c>
      <c r="F37" s="2" t="s">
        <v>834</v>
      </c>
      <c r="G37" s="2" t="s">
        <v>1530</v>
      </c>
      <c r="H37" s="4" t="s">
        <v>1531</v>
      </c>
      <c r="I37" s="4" t="s">
        <v>1532</v>
      </c>
      <c r="J37" s="76" t="s">
        <v>1586</v>
      </c>
      <c r="K37" s="4" t="s">
        <v>1539</v>
      </c>
      <c r="L37" s="2">
        <v>91842656</v>
      </c>
      <c r="M37" s="75" t="s">
        <v>1556</v>
      </c>
      <c r="N37" t="s">
        <v>1587</v>
      </c>
      <c r="O37" s="4" t="s">
        <v>782</v>
      </c>
      <c r="P37" s="4">
        <v>0</v>
      </c>
    </row>
    <row r="38" spans="2:16" x14ac:dyDescent="0.25">
      <c r="B38" s="5" t="str">
        <f t="shared" si="1"/>
        <v>Y</v>
      </c>
      <c r="C38" t="s">
        <v>1588</v>
      </c>
      <c r="D38" t="str">
        <f t="shared" si="0"/>
        <v>Price_BOM_L_WearRings_048</v>
      </c>
      <c r="E38" t="s">
        <v>965</v>
      </c>
      <c r="F38" s="2" t="s">
        <v>834</v>
      </c>
      <c r="G38" s="2" t="s">
        <v>1530</v>
      </c>
      <c r="H38" s="4" t="s">
        <v>1531</v>
      </c>
      <c r="I38" s="4" t="s">
        <v>1532</v>
      </c>
      <c r="J38" s="2" t="s">
        <v>928</v>
      </c>
      <c r="K38" s="4" t="s">
        <v>1543</v>
      </c>
      <c r="L38" s="2">
        <v>91842656</v>
      </c>
      <c r="M38" s="75" t="s">
        <v>1556</v>
      </c>
      <c r="N38" t="s">
        <v>1587</v>
      </c>
      <c r="O38" s="4" t="s">
        <v>782</v>
      </c>
    </row>
    <row r="39" spans="2:16" x14ac:dyDescent="0.25">
      <c r="B39" s="5" t="str">
        <f t="shared" si="1"/>
        <v>Y</v>
      </c>
      <c r="C39" t="s">
        <v>1589</v>
      </c>
      <c r="D39" t="str">
        <f t="shared" ref="D39:D70" si="2">IF(B39="Y", C39,"")</f>
        <v>Price_BOM_L_WearRings_049</v>
      </c>
      <c r="E39" t="s">
        <v>983</v>
      </c>
      <c r="F39" s="2" t="s">
        <v>834</v>
      </c>
      <c r="G39" s="2" t="s">
        <v>1530</v>
      </c>
      <c r="H39" s="4" t="s">
        <v>1531</v>
      </c>
      <c r="I39" s="4" t="s">
        <v>1532</v>
      </c>
      <c r="J39" s="2" t="s">
        <v>928</v>
      </c>
      <c r="K39" s="76" t="s">
        <v>1533</v>
      </c>
      <c r="L39" s="76" t="s">
        <v>1534</v>
      </c>
      <c r="M39" s="4"/>
      <c r="N39" t="s">
        <v>1535</v>
      </c>
      <c r="O39" s="4" t="s">
        <v>782</v>
      </c>
      <c r="P39" s="4">
        <v>0</v>
      </c>
    </row>
    <row r="40" spans="2:16" x14ac:dyDescent="0.25">
      <c r="B40" s="5" t="str">
        <f t="shared" si="1"/>
        <v>Y</v>
      </c>
      <c r="C40" t="s">
        <v>1590</v>
      </c>
      <c r="D40" t="str">
        <f t="shared" si="2"/>
        <v>Price_BOM_L_WearRings_050</v>
      </c>
      <c r="E40" t="s">
        <v>983</v>
      </c>
      <c r="F40" s="2" t="s">
        <v>834</v>
      </c>
      <c r="G40" s="2" t="s">
        <v>1530</v>
      </c>
      <c r="H40" s="4" t="s">
        <v>1531</v>
      </c>
      <c r="I40" s="4" t="s">
        <v>1532</v>
      </c>
      <c r="J40" s="76" t="s">
        <v>1586</v>
      </c>
      <c r="K40" s="4" t="s">
        <v>1539</v>
      </c>
      <c r="L40" s="2">
        <v>91842656</v>
      </c>
      <c r="M40" s="75" t="s">
        <v>1556</v>
      </c>
      <c r="N40" t="s">
        <v>1587</v>
      </c>
      <c r="O40" s="4" t="s">
        <v>782</v>
      </c>
      <c r="P40" s="4">
        <v>0</v>
      </c>
    </row>
    <row r="41" spans="2:16" x14ac:dyDescent="0.25">
      <c r="B41" s="5" t="s">
        <v>1536</v>
      </c>
      <c r="C41" t="s">
        <v>1591</v>
      </c>
      <c r="D41" t="str">
        <f t="shared" si="2"/>
        <v/>
      </c>
      <c r="E41" t="s">
        <v>983</v>
      </c>
      <c r="F41" s="2" t="s">
        <v>834</v>
      </c>
      <c r="G41" s="2" t="s">
        <v>1530</v>
      </c>
      <c r="H41" s="4" t="s">
        <v>1531</v>
      </c>
      <c r="I41" s="4" t="s">
        <v>1532</v>
      </c>
      <c r="J41" s="2" t="s">
        <v>928</v>
      </c>
      <c r="K41" s="4" t="s">
        <v>1543</v>
      </c>
      <c r="L41" s="2">
        <v>91842656</v>
      </c>
      <c r="M41" s="75" t="s">
        <v>1556</v>
      </c>
      <c r="N41" t="s">
        <v>1587</v>
      </c>
      <c r="O41" s="4" t="s">
        <v>782</v>
      </c>
      <c r="P41" s="4">
        <v>0</v>
      </c>
    </row>
    <row r="42" spans="2:16" x14ac:dyDescent="0.25">
      <c r="B42" s="5" t="str">
        <f>IF(G42="WRMatl_Bronze_CDA90500","Y","N")</f>
        <v>Y</v>
      </c>
      <c r="C42" t="s">
        <v>1592</v>
      </c>
      <c r="D42" t="str">
        <f t="shared" si="2"/>
        <v>Price_BOM_L_WearRings_053</v>
      </c>
      <c r="E42" t="s">
        <v>997</v>
      </c>
      <c r="F42" t="s">
        <v>946</v>
      </c>
      <c r="G42" s="2" t="s">
        <v>1530</v>
      </c>
      <c r="H42" s="4" t="s">
        <v>1531</v>
      </c>
      <c r="I42" s="4" t="s">
        <v>1532</v>
      </c>
      <c r="J42" s="2" t="s">
        <v>1581</v>
      </c>
      <c r="K42" s="4" t="s">
        <v>1539</v>
      </c>
      <c r="L42" s="76">
        <v>96769331</v>
      </c>
      <c r="M42" s="75" t="s">
        <v>1593</v>
      </c>
      <c r="N42" t="s">
        <v>1594</v>
      </c>
      <c r="O42" s="4" t="s">
        <v>782</v>
      </c>
      <c r="P42" s="4">
        <v>0</v>
      </c>
    </row>
    <row r="43" spans="2:16" x14ac:dyDescent="0.25">
      <c r="B43" s="5" t="str">
        <f>IF(G43="WRMatl_Bronze_CDA90500","Y","N")</f>
        <v>Y</v>
      </c>
      <c r="C43" t="s">
        <v>1595</v>
      </c>
      <c r="D43" t="str">
        <f t="shared" si="2"/>
        <v>Price_BOM_L_WearRings_055</v>
      </c>
      <c r="E43" t="s">
        <v>1021</v>
      </c>
      <c r="F43" s="76" t="s">
        <v>834</v>
      </c>
      <c r="G43" s="2" t="s">
        <v>1530</v>
      </c>
      <c r="H43" s="4" t="s">
        <v>1531</v>
      </c>
      <c r="I43" s="4" t="s">
        <v>1532</v>
      </c>
      <c r="J43" s="76" t="s">
        <v>1586</v>
      </c>
      <c r="K43" s="4" t="s">
        <v>1539</v>
      </c>
      <c r="L43" s="2">
        <v>96921179</v>
      </c>
      <c r="M43" s="75" t="s">
        <v>1596</v>
      </c>
      <c r="N43" t="s">
        <v>1597</v>
      </c>
      <c r="O43" s="4" t="s">
        <v>782</v>
      </c>
      <c r="P43" s="4">
        <v>0</v>
      </c>
    </row>
    <row r="44" spans="2:16" x14ac:dyDescent="0.25">
      <c r="B44" s="5" t="str">
        <f>IF(G44="WRMatl_Bronze_CDA90500","Y","N")</f>
        <v>Y</v>
      </c>
      <c r="C44" t="s">
        <v>1598</v>
      </c>
      <c r="D44" t="str">
        <f t="shared" si="2"/>
        <v>Price_BOM_L_WearRings_056</v>
      </c>
      <c r="E44" t="s">
        <v>1021</v>
      </c>
      <c r="F44" s="76" t="s">
        <v>834</v>
      </c>
      <c r="G44" s="2" t="s">
        <v>1530</v>
      </c>
      <c r="H44" s="4" t="s">
        <v>1531</v>
      </c>
      <c r="I44" s="4" t="s">
        <v>1532</v>
      </c>
      <c r="J44" s="76" t="s">
        <v>928</v>
      </c>
      <c r="K44" s="76" t="s">
        <v>1533</v>
      </c>
      <c r="L44" s="76" t="s">
        <v>1534</v>
      </c>
      <c r="M44" s="4"/>
      <c r="N44" t="s">
        <v>1535</v>
      </c>
      <c r="O44" s="4" t="s">
        <v>782</v>
      </c>
      <c r="P44" s="4">
        <v>0</v>
      </c>
    </row>
    <row r="45" spans="2:16" x14ac:dyDescent="0.25">
      <c r="B45" s="5" t="s">
        <v>1536</v>
      </c>
      <c r="C45" t="s">
        <v>1599</v>
      </c>
      <c r="D45" t="str">
        <f t="shared" si="2"/>
        <v/>
      </c>
      <c r="E45" t="s">
        <v>1021</v>
      </c>
      <c r="F45" s="76" t="s">
        <v>834</v>
      </c>
      <c r="G45" s="2" t="s">
        <v>1530</v>
      </c>
      <c r="H45" s="4" t="s">
        <v>1531</v>
      </c>
      <c r="I45" s="4" t="s">
        <v>1532</v>
      </c>
      <c r="J45" s="76" t="s">
        <v>928</v>
      </c>
      <c r="K45" s="4" t="s">
        <v>1543</v>
      </c>
      <c r="L45" s="2">
        <v>96921179</v>
      </c>
      <c r="M45" s="75" t="s">
        <v>1596</v>
      </c>
      <c r="N45" t="s">
        <v>1597</v>
      </c>
      <c r="O45" s="4" t="s">
        <v>782</v>
      </c>
      <c r="P45" s="4">
        <v>0</v>
      </c>
    </row>
    <row r="46" spans="2:16" x14ac:dyDescent="0.25">
      <c r="B46" s="5" t="str">
        <f>IF(G46="WRMatl_Bronze_CDA90500","Y","N")</f>
        <v>Y</v>
      </c>
      <c r="C46" t="s">
        <v>1600</v>
      </c>
      <c r="D46" t="str">
        <f t="shared" si="2"/>
        <v>Price_BOM_L_WearRings_059</v>
      </c>
      <c r="E46" t="s">
        <v>1035</v>
      </c>
      <c r="F46" s="76" t="s">
        <v>791</v>
      </c>
      <c r="G46" s="2" t="s">
        <v>1530</v>
      </c>
      <c r="H46" s="4" t="s">
        <v>1531</v>
      </c>
      <c r="I46" s="4" t="s">
        <v>1532</v>
      </c>
      <c r="J46" s="76" t="s">
        <v>928</v>
      </c>
      <c r="K46" s="76" t="s">
        <v>1533</v>
      </c>
      <c r="L46" s="76" t="s">
        <v>1534</v>
      </c>
      <c r="M46" s="4"/>
      <c r="N46" t="s">
        <v>1535</v>
      </c>
      <c r="O46" s="4" t="s">
        <v>782</v>
      </c>
      <c r="P46" s="4">
        <v>0</v>
      </c>
    </row>
    <row r="47" spans="2:16" x14ac:dyDescent="0.25">
      <c r="B47" s="5" t="str">
        <f>IF(G47="WRMatl_Bronze_CDA90500","Y","N")</f>
        <v>Y</v>
      </c>
      <c r="C47" t="s">
        <v>1601</v>
      </c>
      <c r="D47" t="str">
        <f t="shared" si="2"/>
        <v>Price_BOM_L_WearRings_060</v>
      </c>
      <c r="E47" t="s">
        <v>1035</v>
      </c>
      <c r="F47" s="76" t="s">
        <v>791</v>
      </c>
      <c r="G47" s="2" t="s">
        <v>1530</v>
      </c>
      <c r="H47" s="4" t="s">
        <v>1531</v>
      </c>
      <c r="I47" s="4" t="s">
        <v>1532</v>
      </c>
      <c r="J47" s="76" t="s">
        <v>1586</v>
      </c>
      <c r="K47" s="4" t="s">
        <v>1539</v>
      </c>
      <c r="L47" s="76">
        <v>96769307</v>
      </c>
      <c r="M47" s="75" t="s">
        <v>1602</v>
      </c>
      <c r="N47" t="s">
        <v>1603</v>
      </c>
      <c r="O47" s="4" t="s">
        <v>782</v>
      </c>
      <c r="P47" s="4">
        <v>0</v>
      </c>
    </row>
    <row r="48" spans="2:16" x14ac:dyDescent="0.25">
      <c r="B48" s="5" t="s">
        <v>1536</v>
      </c>
      <c r="C48" t="s">
        <v>1604</v>
      </c>
      <c r="D48" t="str">
        <f t="shared" si="2"/>
        <v/>
      </c>
      <c r="E48" t="s">
        <v>1035</v>
      </c>
      <c r="F48" s="76" t="s">
        <v>791</v>
      </c>
      <c r="G48" s="2" t="s">
        <v>1530</v>
      </c>
      <c r="H48" s="4" t="s">
        <v>1531</v>
      </c>
      <c r="I48" s="4" t="s">
        <v>1532</v>
      </c>
      <c r="J48" s="76" t="s">
        <v>928</v>
      </c>
      <c r="K48" s="4" t="s">
        <v>1543</v>
      </c>
      <c r="L48" s="76">
        <v>96769307</v>
      </c>
      <c r="M48" s="75" t="s">
        <v>1602</v>
      </c>
      <c r="N48" t="s">
        <v>1603</v>
      </c>
      <c r="O48" s="4" t="s">
        <v>782</v>
      </c>
      <c r="P48" s="4">
        <v>0</v>
      </c>
    </row>
    <row r="49" spans="2:16" x14ac:dyDescent="0.25">
      <c r="B49" s="5" t="str">
        <f>IF(G49="WRMatl_Bronze_CDA90500","Y","N")</f>
        <v>Y</v>
      </c>
      <c r="C49" t="s">
        <v>1605</v>
      </c>
      <c r="D49" t="str">
        <f t="shared" si="2"/>
        <v>Price_BOM_L_WearRings_063</v>
      </c>
      <c r="E49" t="s">
        <v>1035</v>
      </c>
      <c r="F49" s="76" t="s">
        <v>1049</v>
      </c>
      <c r="G49" s="2" t="s">
        <v>1530</v>
      </c>
      <c r="H49" s="4" t="s">
        <v>1531</v>
      </c>
      <c r="I49" s="4" t="s">
        <v>1532</v>
      </c>
      <c r="J49" s="76" t="s">
        <v>928</v>
      </c>
      <c r="K49" s="76" t="s">
        <v>1533</v>
      </c>
      <c r="L49" s="76">
        <v>97526558</v>
      </c>
      <c r="M49" s="4" t="s">
        <v>1606</v>
      </c>
      <c r="N49" t="s">
        <v>1535</v>
      </c>
      <c r="O49" s="4" t="s">
        <v>782</v>
      </c>
      <c r="P49" s="4">
        <v>0</v>
      </c>
    </row>
    <row r="50" spans="2:16" x14ac:dyDescent="0.25">
      <c r="B50" s="5" t="str">
        <f>IF(G50="WRMatl_Bronze_CDA90500","Y","N")</f>
        <v>Y</v>
      </c>
      <c r="C50" t="s">
        <v>1607</v>
      </c>
      <c r="D50" t="str">
        <f t="shared" si="2"/>
        <v>Price_BOM_L_WearRings_064</v>
      </c>
      <c r="E50" t="s">
        <v>1035</v>
      </c>
      <c r="F50" s="76" t="s">
        <v>1049</v>
      </c>
      <c r="G50" s="2" t="s">
        <v>1530</v>
      </c>
      <c r="H50" s="4" t="s">
        <v>1531</v>
      </c>
      <c r="I50" s="4" t="s">
        <v>1532</v>
      </c>
      <c r="J50" s="76" t="s">
        <v>1586</v>
      </c>
      <c r="K50" s="4" t="s">
        <v>1539</v>
      </c>
      <c r="L50" s="2">
        <v>97746562</v>
      </c>
      <c r="M50" s="75" t="s">
        <v>1608</v>
      </c>
      <c r="N50" t="s">
        <v>1609</v>
      </c>
      <c r="O50" s="4" t="s">
        <v>782</v>
      </c>
      <c r="P50" s="4">
        <v>0</v>
      </c>
    </row>
    <row r="51" spans="2:16" x14ac:dyDescent="0.25">
      <c r="B51" s="5" t="s">
        <v>1536</v>
      </c>
      <c r="C51" t="s">
        <v>1610</v>
      </c>
      <c r="D51" t="str">
        <f t="shared" si="2"/>
        <v/>
      </c>
      <c r="E51" t="s">
        <v>1035</v>
      </c>
      <c r="F51" s="76" t="s">
        <v>1049</v>
      </c>
      <c r="G51" s="2" t="s">
        <v>1530</v>
      </c>
      <c r="H51" s="4" t="s">
        <v>1531</v>
      </c>
      <c r="I51" s="4" t="s">
        <v>1532</v>
      </c>
      <c r="J51" s="76" t="s">
        <v>928</v>
      </c>
      <c r="K51" s="4" t="s">
        <v>1543</v>
      </c>
      <c r="L51" s="2">
        <v>97746562</v>
      </c>
      <c r="M51" s="75" t="s">
        <v>1608</v>
      </c>
      <c r="N51" t="s">
        <v>1609</v>
      </c>
      <c r="O51" s="4" t="s">
        <v>782</v>
      </c>
      <c r="P51" s="4">
        <v>0</v>
      </c>
    </row>
    <row r="52" spans="2:16" x14ac:dyDescent="0.25">
      <c r="B52" s="5" t="str">
        <f>IF(G52="WRMatl_Bronze_CDA90500","Y","N")</f>
        <v>Y</v>
      </c>
      <c r="C52" t="s">
        <v>1611</v>
      </c>
      <c r="D52" t="str">
        <f t="shared" si="2"/>
        <v>Price_BOM_L_WearRings_067</v>
      </c>
      <c r="E52" t="s">
        <v>1612</v>
      </c>
      <c r="F52" s="76" t="s">
        <v>1049</v>
      </c>
      <c r="G52" s="2" t="s">
        <v>1530</v>
      </c>
      <c r="H52" s="4" t="s">
        <v>1531</v>
      </c>
      <c r="I52" s="4" t="s">
        <v>1532</v>
      </c>
      <c r="J52" s="2" t="s">
        <v>1581</v>
      </c>
      <c r="K52" s="4" t="s">
        <v>1539</v>
      </c>
      <c r="L52" s="76">
        <v>96769332</v>
      </c>
      <c r="M52" s="75" t="s">
        <v>1613</v>
      </c>
      <c r="N52" t="s">
        <v>1614</v>
      </c>
      <c r="O52" s="4" t="s">
        <v>782</v>
      </c>
      <c r="P52" s="4">
        <v>0</v>
      </c>
    </row>
    <row r="53" spans="2:16" x14ac:dyDescent="0.25">
      <c r="B53" s="5" t="str">
        <f>IF(G53="WRMatl_Bronze_CDA90500","Y","N")</f>
        <v>Y</v>
      </c>
      <c r="C53" t="s">
        <v>1615</v>
      </c>
      <c r="D53" t="str">
        <f t="shared" si="2"/>
        <v>Price_BOM_L_WearRings_069</v>
      </c>
      <c r="E53" t="s">
        <v>1616</v>
      </c>
      <c r="F53" s="76" t="s">
        <v>1049</v>
      </c>
      <c r="G53" s="2" t="s">
        <v>1530</v>
      </c>
      <c r="H53" s="4" t="s">
        <v>1531</v>
      </c>
      <c r="I53" s="4" t="s">
        <v>1532</v>
      </c>
      <c r="J53" s="2" t="s">
        <v>1581</v>
      </c>
      <c r="K53" s="4" t="s">
        <v>1539</v>
      </c>
      <c r="L53" s="76">
        <v>96769335</v>
      </c>
      <c r="M53" s="97" t="s">
        <v>1617</v>
      </c>
      <c r="N53" t="s">
        <v>1618</v>
      </c>
      <c r="O53" s="4" t="s">
        <v>782</v>
      </c>
      <c r="P53" s="4">
        <v>0</v>
      </c>
    </row>
    <row r="54" spans="2:16" x14ac:dyDescent="0.25">
      <c r="B54" s="5" t="str">
        <f>IF(G54="WRMatl_Bronze_CDA90500","Y","N")</f>
        <v>Y</v>
      </c>
      <c r="C54" t="s">
        <v>1619</v>
      </c>
      <c r="D54" t="str">
        <f t="shared" si="2"/>
        <v>Price_BOM_L_WearRings_071</v>
      </c>
      <c r="E54" t="s">
        <v>1061</v>
      </c>
      <c r="F54" s="76" t="s">
        <v>1049</v>
      </c>
      <c r="G54" s="2" t="s">
        <v>1530</v>
      </c>
      <c r="H54" s="4" t="s">
        <v>1531</v>
      </c>
      <c r="I54" s="4" t="s">
        <v>1532</v>
      </c>
      <c r="J54" s="2" t="s">
        <v>1581</v>
      </c>
      <c r="K54" s="4" t="s">
        <v>1539</v>
      </c>
      <c r="L54" s="2">
        <v>96769315</v>
      </c>
      <c r="M54" s="75" t="s">
        <v>1620</v>
      </c>
      <c r="N54" t="s">
        <v>1621</v>
      </c>
      <c r="O54" s="4" t="s">
        <v>782</v>
      </c>
      <c r="P54" s="4">
        <v>0</v>
      </c>
    </row>
    <row r="55" spans="2:16" x14ac:dyDescent="0.25">
      <c r="B55" s="5" t="str">
        <f>IF(G55="WRMatl_Bronze_CDA90500","Y","N")</f>
        <v>Y</v>
      </c>
      <c r="C55" t="s">
        <v>1622</v>
      </c>
      <c r="D55" t="str">
        <f t="shared" si="2"/>
        <v>Price_BOM_L_WearRings_073</v>
      </c>
      <c r="E55" t="s">
        <v>1072</v>
      </c>
      <c r="F55" s="76" t="s">
        <v>791</v>
      </c>
      <c r="G55" s="2" t="s">
        <v>1530</v>
      </c>
      <c r="H55" s="4" t="s">
        <v>1531</v>
      </c>
      <c r="I55" s="4" t="s">
        <v>1532</v>
      </c>
      <c r="J55" s="76" t="s">
        <v>928</v>
      </c>
      <c r="K55" s="76" t="s">
        <v>1533</v>
      </c>
      <c r="L55" s="76" t="s">
        <v>1534</v>
      </c>
      <c r="M55" s="4"/>
      <c r="N55" t="s">
        <v>1535</v>
      </c>
      <c r="O55" s="4" t="s">
        <v>782</v>
      </c>
      <c r="P55" s="4">
        <v>0</v>
      </c>
    </row>
    <row r="56" spans="2:16" x14ac:dyDescent="0.25">
      <c r="B56" s="5" t="s">
        <v>1536</v>
      </c>
      <c r="C56" t="s">
        <v>1623</v>
      </c>
      <c r="D56" t="str">
        <f t="shared" si="2"/>
        <v/>
      </c>
      <c r="E56" t="s">
        <v>1072</v>
      </c>
      <c r="F56" s="76" t="s">
        <v>791</v>
      </c>
      <c r="G56" s="2" t="s">
        <v>1530</v>
      </c>
      <c r="H56" s="4" t="s">
        <v>1531</v>
      </c>
      <c r="I56" s="4" t="s">
        <v>1532</v>
      </c>
      <c r="J56" s="76" t="s">
        <v>1586</v>
      </c>
      <c r="K56" s="4" t="s">
        <v>1539</v>
      </c>
      <c r="L56" s="2">
        <v>97526557</v>
      </c>
      <c r="M56" s="75" t="s">
        <v>1624</v>
      </c>
      <c r="N56" t="s">
        <v>1625</v>
      </c>
      <c r="O56" s="4" t="s">
        <v>782</v>
      </c>
      <c r="P56" s="4">
        <v>0</v>
      </c>
    </row>
    <row r="57" spans="2:16" x14ac:dyDescent="0.25">
      <c r="B57" s="5" t="s">
        <v>1536</v>
      </c>
      <c r="C57" t="s">
        <v>1626</v>
      </c>
      <c r="D57" t="str">
        <f t="shared" si="2"/>
        <v/>
      </c>
      <c r="E57" t="s">
        <v>1072</v>
      </c>
      <c r="F57" s="76" t="s">
        <v>791</v>
      </c>
      <c r="G57" s="2" t="s">
        <v>1530</v>
      </c>
      <c r="H57" s="4" t="s">
        <v>1531</v>
      </c>
      <c r="I57" s="4" t="s">
        <v>1532</v>
      </c>
      <c r="J57" s="76" t="s">
        <v>928</v>
      </c>
      <c r="K57" s="4" t="s">
        <v>1543</v>
      </c>
      <c r="L57" s="2">
        <v>97526557</v>
      </c>
      <c r="M57" s="75" t="s">
        <v>1624</v>
      </c>
      <c r="N57" t="s">
        <v>1625</v>
      </c>
      <c r="O57" s="4" t="s">
        <v>782</v>
      </c>
      <c r="P57" s="4">
        <v>0</v>
      </c>
    </row>
    <row r="58" spans="2:16" x14ac:dyDescent="0.25">
      <c r="B58" s="5" t="s">
        <v>1536</v>
      </c>
      <c r="C58" t="s">
        <v>1627</v>
      </c>
      <c r="D58" t="str">
        <f t="shared" si="2"/>
        <v/>
      </c>
      <c r="E58" t="s">
        <v>1628</v>
      </c>
      <c r="F58" s="76" t="s">
        <v>1138</v>
      </c>
      <c r="G58" s="2" t="s">
        <v>1530</v>
      </c>
      <c r="H58" s="4" t="s">
        <v>1531</v>
      </c>
      <c r="I58" s="4" t="s">
        <v>1532</v>
      </c>
      <c r="J58" s="76" t="s">
        <v>1586</v>
      </c>
      <c r="K58" s="4" t="s">
        <v>1539</v>
      </c>
      <c r="L58" s="76" t="s">
        <v>1629</v>
      </c>
      <c r="M58" s="4" t="s">
        <v>1630</v>
      </c>
      <c r="N58" t="s">
        <v>1631</v>
      </c>
      <c r="O58" s="4" t="s">
        <v>782</v>
      </c>
      <c r="P58" s="4">
        <v>0</v>
      </c>
    </row>
    <row r="59" spans="2:16" x14ac:dyDescent="0.25">
      <c r="B59" s="5" t="str">
        <f>IF(G59="WRMatl_Bronze_CDA90500","Y","N")</f>
        <v>Y</v>
      </c>
      <c r="C59" s="4" t="s">
        <v>1632</v>
      </c>
      <c r="D59" t="str">
        <f t="shared" si="2"/>
        <v>Price_BOM_L_WearRings_078</v>
      </c>
      <c r="E59" s="4" t="s">
        <v>1628</v>
      </c>
      <c r="F59" s="76" t="s">
        <v>1138</v>
      </c>
      <c r="G59" s="2" t="s">
        <v>1530</v>
      </c>
      <c r="H59" s="4" t="s">
        <v>1531</v>
      </c>
      <c r="I59" s="4" t="s">
        <v>1532</v>
      </c>
      <c r="J59" s="76" t="s">
        <v>928</v>
      </c>
      <c r="K59" s="76" t="s">
        <v>1533</v>
      </c>
      <c r="L59" s="76">
        <v>97526873</v>
      </c>
      <c r="M59" s="97" t="s">
        <v>1633</v>
      </c>
      <c r="N59" t="s">
        <v>1535</v>
      </c>
      <c r="O59" s="4" t="s">
        <v>782</v>
      </c>
      <c r="P59" s="4">
        <v>0</v>
      </c>
    </row>
    <row r="60" spans="2:16" x14ac:dyDescent="0.25">
      <c r="B60" s="5" t="s">
        <v>1536</v>
      </c>
      <c r="C60" t="s">
        <v>1634</v>
      </c>
      <c r="D60" t="str">
        <f t="shared" si="2"/>
        <v/>
      </c>
      <c r="E60" t="s">
        <v>694</v>
      </c>
      <c r="F60" s="76" t="s">
        <v>1138</v>
      </c>
      <c r="G60" s="2" t="s">
        <v>1530</v>
      </c>
      <c r="H60" s="4" t="s">
        <v>1531</v>
      </c>
      <c r="I60" s="4" t="s">
        <v>1532</v>
      </c>
      <c r="J60" s="76" t="s">
        <v>1586</v>
      </c>
      <c r="K60" s="4" t="s">
        <v>1539</v>
      </c>
      <c r="L60" s="2" t="s">
        <v>1635</v>
      </c>
      <c r="M60" s="75" t="s">
        <v>1636</v>
      </c>
      <c r="N60" t="s">
        <v>1631</v>
      </c>
      <c r="O60" s="4" t="s">
        <v>782</v>
      </c>
      <c r="P60" s="4">
        <v>0</v>
      </c>
    </row>
    <row r="61" spans="2:16" x14ac:dyDescent="0.25">
      <c r="B61" s="5" t="s">
        <v>1536</v>
      </c>
      <c r="C61" t="s">
        <v>1637</v>
      </c>
      <c r="D61" t="str">
        <f t="shared" si="2"/>
        <v/>
      </c>
      <c r="E61" t="s">
        <v>1072</v>
      </c>
      <c r="F61" s="2" t="s">
        <v>1138</v>
      </c>
      <c r="G61" s="2" t="s">
        <v>1530</v>
      </c>
      <c r="H61" s="4" t="s">
        <v>1531</v>
      </c>
      <c r="I61" s="4" t="s">
        <v>1532</v>
      </c>
      <c r="J61" s="76" t="s">
        <v>928</v>
      </c>
      <c r="K61" s="4" t="s">
        <v>1543</v>
      </c>
      <c r="L61" s="2">
        <v>97746563</v>
      </c>
      <c r="M61" s="75" t="s">
        <v>1638</v>
      </c>
      <c r="N61" t="s">
        <v>1631</v>
      </c>
      <c r="O61" s="4" t="s">
        <v>782</v>
      </c>
      <c r="P61" s="4">
        <v>0</v>
      </c>
    </row>
    <row r="62" spans="2:16" x14ac:dyDescent="0.25">
      <c r="B62" s="5" t="str">
        <f>IF(G62="WRMatl_Bronze_CDA90500","Y","N")</f>
        <v>Y</v>
      </c>
      <c r="C62" t="s">
        <v>1639</v>
      </c>
      <c r="D62" t="str">
        <f t="shared" si="2"/>
        <v>Price_BOM_L_WearRings_082</v>
      </c>
      <c r="E62" t="s">
        <v>1085</v>
      </c>
      <c r="F62" s="76" t="s">
        <v>1640</v>
      </c>
      <c r="G62" s="2" t="s">
        <v>1530</v>
      </c>
      <c r="H62" s="4" t="s">
        <v>1531</v>
      </c>
      <c r="I62" s="4" t="s">
        <v>1532</v>
      </c>
      <c r="J62" s="76" t="s">
        <v>928</v>
      </c>
      <c r="K62" s="76" t="s">
        <v>1533</v>
      </c>
      <c r="L62" s="76">
        <v>97526544</v>
      </c>
      <c r="M62" s="4"/>
      <c r="N62" t="s">
        <v>1535</v>
      </c>
      <c r="O62" s="4" t="s">
        <v>782</v>
      </c>
      <c r="P62" s="4">
        <v>0</v>
      </c>
    </row>
    <row r="63" spans="2:16" x14ac:dyDescent="0.25">
      <c r="B63" s="5" t="s">
        <v>1536</v>
      </c>
      <c r="C63" t="s">
        <v>1641</v>
      </c>
      <c r="D63" t="str">
        <f t="shared" si="2"/>
        <v/>
      </c>
      <c r="E63" t="s">
        <v>1085</v>
      </c>
      <c r="F63" s="76" t="s">
        <v>1640</v>
      </c>
      <c r="G63" s="2" t="s">
        <v>1530</v>
      </c>
      <c r="H63" s="4" t="s">
        <v>1531</v>
      </c>
      <c r="I63" s="4" t="s">
        <v>1532</v>
      </c>
      <c r="J63" s="76" t="s">
        <v>1586</v>
      </c>
      <c r="K63" s="4" t="s">
        <v>1539</v>
      </c>
      <c r="L63" s="76">
        <v>96769321</v>
      </c>
      <c r="M63" s="76"/>
      <c r="N63" t="s">
        <v>1642</v>
      </c>
      <c r="O63" s="4" t="s">
        <v>782</v>
      </c>
      <c r="P63" s="4">
        <v>0</v>
      </c>
    </row>
    <row r="64" spans="2:16" x14ac:dyDescent="0.25">
      <c r="B64" s="5" t="s">
        <v>1536</v>
      </c>
      <c r="C64" t="s">
        <v>1643</v>
      </c>
      <c r="D64" t="str">
        <f t="shared" si="2"/>
        <v/>
      </c>
      <c r="E64" t="s">
        <v>1085</v>
      </c>
      <c r="F64" s="76" t="s">
        <v>1640</v>
      </c>
      <c r="G64" s="2" t="s">
        <v>1530</v>
      </c>
      <c r="H64" s="4" t="s">
        <v>1531</v>
      </c>
      <c r="I64" s="4" t="s">
        <v>1532</v>
      </c>
      <c r="J64" s="76" t="s">
        <v>928</v>
      </c>
      <c r="K64" s="4" t="s">
        <v>1543</v>
      </c>
      <c r="L64" s="76">
        <v>96769321</v>
      </c>
      <c r="M64" s="76"/>
      <c r="N64" t="s">
        <v>1642</v>
      </c>
      <c r="O64" s="4" t="s">
        <v>782</v>
      </c>
      <c r="P64" s="4">
        <v>0</v>
      </c>
    </row>
    <row r="65" spans="2:16" x14ac:dyDescent="0.25">
      <c r="B65" s="5" t="str">
        <f>IF(G65="WRMatl_Bronze_CDA90500","Y","N")</f>
        <v>Y</v>
      </c>
      <c r="C65" t="s">
        <v>1644</v>
      </c>
      <c r="D65" t="str">
        <f t="shared" si="2"/>
        <v>Price_BOM_L_WearRings_086</v>
      </c>
      <c r="E65" t="s">
        <v>1645</v>
      </c>
      <c r="F65" s="76" t="s">
        <v>1049</v>
      </c>
      <c r="G65" s="2" t="s">
        <v>1530</v>
      </c>
      <c r="H65" s="4" t="s">
        <v>1531</v>
      </c>
      <c r="I65" s="4" t="s">
        <v>1532</v>
      </c>
      <c r="J65" s="2" t="s">
        <v>1581</v>
      </c>
      <c r="K65" s="4" t="s">
        <v>1539</v>
      </c>
      <c r="L65" s="76">
        <v>96769339</v>
      </c>
      <c r="M65" s="75" t="s">
        <v>1646</v>
      </c>
      <c r="N65" t="s">
        <v>1647</v>
      </c>
      <c r="O65" s="4" t="s">
        <v>782</v>
      </c>
      <c r="P65" s="4">
        <v>0</v>
      </c>
    </row>
    <row r="66" spans="2:16" x14ac:dyDescent="0.25">
      <c r="B66" s="5" t="str">
        <f>IF(G66="WRMatl_Bronze_CDA90500","Y","N")</f>
        <v>Y</v>
      </c>
      <c r="C66" t="s">
        <v>1648</v>
      </c>
      <c r="D66" t="str">
        <f t="shared" si="2"/>
        <v>Price_BOM_L_WearRings_088</v>
      </c>
      <c r="E66" t="s">
        <v>1649</v>
      </c>
      <c r="F66" s="76" t="s">
        <v>1049</v>
      </c>
      <c r="G66" s="2" t="s">
        <v>1530</v>
      </c>
      <c r="H66" s="4" t="s">
        <v>1531</v>
      </c>
      <c r="I66" s="4" t="s">
        <v>1532</v>
      </c>
      <c r="J66" s="2" t="s">
        <v>1581</v>
      </c>
      <c r="K66" s="4" t="s">
        <v>1539</v>
      </c>
      <c r="L66" s="76">
        <v>96769339</v>
      </c>
      <c r="M66" s="75" t="s">
        <v>1646</v>
      </c>
      <c r="N66" t="s">
        <v>1647</v>
      </c>
      <c r="O66" s="4" t="s">
        <v>782</v>
      </c>
      <c r="P66" s="4">
        <v>0</v>
      </c>
    </row>
    <row r="67" spans="2:16" x14ac:dyDescent="0.25">
      <c r="B67" s="5" t="str">
        <f>IF(G67="WRMatl_Bronze_CDA90500","Y","N")</f>
        <v>Y</v>
      </c>
      <c r="C67" t="s">
        <v>1650</v>
      </c>
      <c r="D67" t="str">
        <f t="shared" si="2"/>
        <v>Price_BOM_L_WearRings_090</v>
      </c>
      <c r="E67" t="s">
        <v>1108</v>
      </c>
      <c r="F67" s="76" t="s">
        <v>1651</v>
      </c>
      <c r="G67" s="2" t="s">
        <v>1530</v>
      </c>
      <c r="H67" s="4" t="s">
        <v>1531</v>
      </c>
      <c r="I67" s="4" t="s">
        <v>1532</v>
      </c>
      <c r="J67" s="2" t="s">
        <v>1581</v>
      </c>
      <c r="K67" s="4" t="s">
        <v>1539</v>
      </c>
      <c r="L67" s="76">
        <v>96769341</v>
      </c>
      <c r="M67" s="75" t="s">
        <v>1652</v>
      </c>
      <c r="N67" t="s">
        <v>1653</v>
      </c>
      <c r="O67" s="4" t="s">
        <v>782</v>
      </c>
      <c r="P67" s="4">
        <v>0</v>
      </c>
    </row>
    <row r="68" spans="2:16" x14ac:dyDescent="0.25">
      <c r="B68" s="5" t="str">
        <f>IF(G68="WRMatl_Bronze_CDA90500","Y","N")</f>
        <v>Y</v>
      </c>
      <c r="C68" t="s">
        <v>1654</v>
      </c>
      <c r="D68" t="str">
        <f t="shared" si="2"/>
        <v>Price_BOM_L_WearRings_092</v>
      </c>
      <c r="E68" t="s">
        <v>1137</v>
      </c>
      <c r="F68" s="76" t="s">
        <v>1138</v>
      </c>
      <c r="G68" s="2" t="s">
        <v>1530</v>
      </c>
      <c r="H68" s="4" t="s">
        <v>1531</v>
      </c>
      <c r="I68" s="4" t="s">
        <v>1532</v>
      </c>
      <c r="J68" s="76" t="s">
        <v>928</v>
      </c>
      <c r="K68" s="76" t="s">
        <v>1533</v>
      </c>
      <c r="L68" s="76">
        <v>96854535</v>
      </c>
      <c r="M68" s="4" t="s">
        <v>1655</v>
      </c>
      <c r="N68" t="s">
        <v>1535</v>
      </c>
      <c r="O68" s="4" t="s">
        <v>782</v>
      </c>
      <c r="P68" s="4">
        <v>0</v>
      </c>
    </row>
    <row r="69" spans="2:16" x14ac:dyDescent="0.25">
      <c r="B69" s="5" t="s">
        <v>1536</v>
      </c>
      <c r="C69" t="s">
        <v>1656</v>
      </c>
      <c r="D69" t="str">
        <f t="shared" si="2"/>
        <v/>
      </c>
      <c r="E69" t="s">
        <v>1137</v>
      </c>
      <c r="F69" s="76" t="s">
        <v>1138</v>
      </c>
      <c r="G69" s="2" t="s">
        <v>1530</v>
      </c>
      <c r="H69" s="4" t="s">
        <v>1531</v>
      </c>
      <c r="I69" s="4" t="s">
        <v>1532</v>
      </c>
      <c r="J69" s="76" t="s">
        <v>1586</v>
      </c>
      <c r="K69" s="4" t="s">
        <v>1539</v>
      </c>
      <c r="L69" s="76">
        <v>96769327</v>
      </c>
      <c r="M69" t="s">
        <v>1657</v>
      </c>
      <c r="N69" t="s">
        <v>1658</v>
      </c>
      <c r="O69" s="4" t="s">
        <v>782</v>
      </c>
      <c r="P69" s="4">
        <v>0</v>
      </c>
    </row>
    <row r="70" spans="2:16" x14ac:dyDescent="0.25">
      <c r="B70" s="5" t="s">
        <v>1536</v>
      </c>
      <c r="C70" t="s">
        <v>1659</v>
      </c>
      <c r="D70" t="str">
        <f t="shared" si="2"/>
        <v/>
      </c>
      <c r="E70" t="s">
        <v>1137</v>
      </c>
      <c r="F70" s="76" t="s">
        <v>1138</v>
      </c>
      <c r="G70" s="2" t="s">
        <v>1530</v>
      </c>
      <c r="H70" s="4" t="s">
        <v>1531</v>
      </c>
      <c r="I70" s="4" t="s">
        <v>1532</v>
      </c>
      <c r="J70" s="76" t="s">
        <v>928</v>
      </c>
      <c r="K70" s="4" t="s">
        <v>1543</v>
      </c>
      <c r="L70" s="76">
        <v>96769327</v>
      </c>
      <c r="M70" t="s">
        <v>1657</v>
      </c>
      <c r="N70" t="s">
        <v>1658</v>
      </c>
      <c r="O70" s="4" t="s">
        <v>782</v>
      </c>
      <c r="P70" s="4">
        <v>0</v>
      </c>
    </row>
    <row r="71" spans="2:16" x14ac:dyDescent="0.25">
      <c r="B71" s="5" t="str">
        <f>IF(G71="WRMatl_Bronze_CDA90500","Y","N")</f>
        <v>Y</v>
      </c>
      <c r="C71" t="s">
        <v>1660</v>
      </c>
      <c r="D71" t="str">
        <f t="shared" ref="D71:D102" si="3">IF(B71="Y", C71,"")</f>
        <v>Price_BOM_L_WearRings_096</v>
      </c>
      <c r="E71" t="s">
        <v>1151</v>
      </c>
      <c r="F71" s="76" t="s">
        <v>1049</v>
      </c>
      <c r="G71" s="2" t="s">
        <v>1530</v>
      </c>
      <c r="H71" s="4" t="s">
        <v>1531</v>
      </c>
      <c r="I71" s="4" t="s">
        <v>1532</v>
      </c>
      <c r="J71" s="76" t="s">
        <v>928</v>
      </c>
      <c r="K71" s="76" t="s">
        <v>1533</v>
      </c>
      <c r="L71" s="76">
        <v>97526545</v>
      </c>
      <c r="M71" s="4" t="s">
        <v>1661</v>
      </c>
      <c r="N71" t="s">
        <v>1535</v>
      </c>
      <c r="O71" s="4" t="s">
        <v>782</v>
      </c>
      <c r="P71" s="4">
        <v>0</v>
      </c>
    </row>
    <row r="72" spans="2:16" x14ac:dyDescent="0.25">
      <c r="B72" s="5" t="s">
        <v>1536</v>
      </c>
      <c r="C72" t="s">
        <v>1662</v>
      </c>
      <c r="D72" t="str">
        <f t="shared" si="3"/>
        <v/>
      </c>
      <c r="E72" t="s">
        <v>1151</v>
      </c>
      <c r="F72" s="76" t="s">
        <v>1049</v>
      </c>
      <c r="G72" s="2" t="s">
        <v>1530</v>
      </c>
      <c r="H72" s="4" t="s">
        <v>1531</v>
      </c>
      <c r="I72" s="4" t="s">
        <v>1532</v>
      </c>
      <c r="J72" s="76" t="s">
        <v>1586</v>
      </c>
      <c r="K72" s="4" t="s">
        <v>1539</v>
      </c>
      <c r="L72" s="2">
        <v>97746565</v>
      </c>
      <c r="M72" s="76" t="s">
        <v>1663</v>
      </c>
      <c r="N72" t="s">
        <v>1664</v>
      </c>
      <c r="O72" s="4" t="s">
        <v>782</v>
      </c>
      <c r="P72" s="4">
        <v>0</v>
      </c>
    </row>
    <row r="73" spans="2:16" x14ac:dyDescent="0.25">
      <c r="B73" s="5" t="s">
        <v>1536</v>
      </c>
      <c r="C73" t="s">
        <v>1665</v>
      </c>
      <c r="D73" t="str">
        <f t="shared" si="3"/>
        <v/>
      </c>
      <c r="E73" t="s">
        <v>1151</v>
      </c>
      <c r="F73" s="76" t="s">
        <v>1049</v>
      </c>
      <c r="G73" s="2" t="s">
        <v>1530</v>
      </c>
      <c r="H73" s="4" t="s">
        <v>1531</v>
      </c>
      <c r="I73" s="4" t="s">
        <v>1532</v>
      </c>
      <c r="J73" s="76" t="s">
        <v>928</v>
      </c>
      <c r="K73" s="4" t="s">
        <v>1543</v>
      </c>
      <c r="L73" s="2">
        <v>97746565</v>
      </c>
      <c r="M73" s="76" t="s">
        <v>1663</v>
      </c>
      <c r="N73" t="s">
        <v>1664</v>
      </c>
      <c r="O73" s="4" t="s">
        <v>782</v>
      </c>
      <c r="P73" s="4">
        <v>0</v>
      </c>
    </row>
    <row r="74" spans="2:16" x14ac:dyDescent="0.25">
      <c r="B74" s="5" t="str">
        <f>IF(G74="WRMatl_Bronze_CDA90500","Y","N")</f>
        <v>Y</v>
      </c>
      <c r="C74" s="4" t="s">
        <v>1666</v>
      </c>
      <c r="D74" t="str">
        <f t="shared" si="3"/>
        <v>Price_BOM_L_WearRings_100</v>
      </c>
      <c r="E74" t="s">
        <v>1151</v>
      </c>
      <c r="F74" s="76" t="s">
        <v>1123</v>
      </c>
      <c r="G74" s="2" t="s">
        <v>1530</v>
      </c>
      <c r="H74" s="4" t="s">
        <v>1531</v>
      </c>
      <c r="I74" s="4" t="s">
        <v>1532</v>
      </c>
      <c r="J74" s="76" t="s">
        <v>928</v>
      </c>
      <c r="K74" s="76" t="s">
        <v>1533</v>
      </c>
      <c r="L74" s="76" t="s">
        <v>799</v>
      </c>
      <c r="M74" s="4"/>
      <c r="N74" t="s">
        <v>1535</v>
      </c>
      <c r="O74" s="4" t="s">
        <v>782</v>
      </c>
      <c r="P74" s="4">
        <v>0</v>
      </c>
    </row>
    <row r="75" spans="2:16" x14ac:dyDescent="0.25">
      <c r="B75" s="5" t="s">
        <v>1536</v>
      </c>
      <c r="C75" t="s">
        <v>1667</v>
      </c>
      <c r="D75" t="str">
        <f t="shared" si="3"/>
        <v/>
      </c>
      <c r="E75" t="s">
        <v>1151</v>
      </c>
      <c r="F75" s="76" t="s">
        <v>1123</v>
      </c>
      <c r="G75" s="2" t="s">
        <v>1530</v>
      </c>
      <c r="H75" s="4" t="s">
        <v>1531</v>
      </c>
      <c r="I75" s="4" t="s">
        <v>1532</v>
      </c>
      <c r="J75" s="76" t="s">
        <v>1586</v>
      </c>
      <c r="K75" s="4" t="s">
        <v>1539</v>
      </c>
      <c r="L75" s="2">
        <v>97746566</v>
      </c>
      <c r="M75" s="76" t="s">
        <v>1668</v>
      </c>
      <c r="N75" t="s">
        <v>1669</v>
      </c>
      <c r="O75" s="4" t="s">
        <v>782</v>
      </c>
      <c r="P75" s="4">
        <v>0</v>
      </c>
    </row>
    <row r="76" spans="2:16" x14ac:dyDescent="0.25">
      <c r="B76" s="5" t="s">
        <v>1536</v>
      </c>
      <c r="C76" t="s">
        <v>1670</v>
      </c>
      <c r="D76" t="str">
        <f t="shared" si="3"/>
        <v/>
      </c>
      <c r="E76" t="s">
        <v>1151</v>
      </c>
      <c r="F76" s="76" t="s">
        <v>1123</v>
      </c>
      <c r="G76" s="2" t="s">
        <v>1530</v>
      </c>
      <c r="H76" s="4" t="s">
        <v>1531</v>
      </c>
      <c r="I76" s="4" t="s">
        <v>1532</v>
      </c>
      <c r="J76" s="76" t="s">
        <v>928</v>
      </c>
      <c r="K76" s="4" t="s">
        <v>1543</v>
      </c>
      <c r="L76" s="2">
        <v>97746566</v>
      </c>
      <c r="M76" s="76" t="s">
        <v>1668</v>
      </c>
      <c r="N76" t="s">
        <v>1669</v>
      </c>
      <c r="O76" s="4" t="s">
        <v>782</v>
      </c>
      <c r="P76" s="4">
        <v>0</v>
      </c>
    </row>
    <row r="77" spans="2:16" x14ac:dyDescent="0.25">
      <c r="B77" s="5" t="str">
        <f>IF(G77="WRMatl_Bronze_CDA90500","Y","N")</f>
        <v>Y</v>
      </c>
      <c r="C77" t="s">
        <v>1671</v>
      </c>
      <c r="D77" t="str">
        <f t="shared" si="3"/>
        <v>Price_BOM_L_WearRings_104</v>
      </c>
      <c r="E77" t="s">
        <v>1179</v>
      </c>
      <c r="F77" s="76" t="s">
        <v>1123</v>
      </c>
      <c r="G77" s="2" t="s">
        <v>1530</v>
      </c>
      <c r="H77" s="4" t="s">
        <v>1531</v>
      </c>
      <c r="I77" s="4" t="s">
        <v>1532</v>
      </c>
      <c r="J77" s="76" t="s">
        <v>928</v>
      </c>
      <c r="K77" s="76" t="s">
        <v>1533</v>
      </c>
      <c r="L77" s="2">
        <v>97746567</v>
      </c>
      <c r="M77" t="s">
        <v>1672</v>
      </c>
      <c r="N77" t="s">
        <v>1535</v>
      </c>
      <c r="O77" s="4" t="s">
        <v>782</v>
      </c>
      <c r="P77" s="4">
        <v>0</v>
      </c>
    </row>
    <row r="78" spans="2:16" x14ac:dyDescent="0.25">
      <c r="B78" s="5" t="s">
        <v>1536</v>
      </c>
      <c r="C78" t="s">
        <v>1673</v>
      </c>
      <c r="D78" t="str">
        <f t="shared" si="3"/>
        <v/>
      </c>
      <c r="E78" t="s">
        <v>1179</v>
      </c>
      <c r="F78" s="76" t="s">
        <v>1123</v>
      </c>
      <c r="G78" s="2" t="s">
        <v>1530</v>
      </c>
      <c r="H78" s="4" t="s">
        <v>1531</v>
      </c>
      <c r="I78" s="4" t="s">
        <v>1532</v>
      </c>
      <c r="J78" s="76" t="s">
        <v>1586</v>
      </c>
      <c r="K78" s="4" t="s">
        <v>1539</v>
      </c>
      <c r="L78" s="2">
        <v>97746567</v>
      </c>
      <c r="M78" t="s">
        <v>1672</v>
      </c>
      <c r="N78" t="s">
        <v>1674</v>
      </c>
      <c r="O78" s="4" t="s">
        <v>782</v>
      </c>
      <c r="P78" s="4">
        <v>0</v>
      </c>
    </row>
    <row r="79" spans="2:16" x14ac:dyDescent="0.25">
      <c r="B79" s="5" t="s">
        <v>1536</v>
      </c>
      <c r="C79" t="s">
        <v>1675</v>
      </c>
      <c r="D79" t="str">
        <f t="shared" si="3"/>
        <v/>
      </c>
      <c r="E79" t="s">
        <v>1179</v>
      </c>
      <c r="F79" s="76" t="s">
        <v>1123</v>
      </c>
      <c r="G79" s="2" t="s">
        <v>1530</v>
      </c>
      <c r="H79" s="4" t="s">
        <v>1531</v>
      </c>
      <c r="I79" s="4" t="s">
        <v>1532</v>
      </c>
      <c r="J79" s="76" t="s">
        <v>928</v>
      </c>
      <c r="K79" s="4" t="s">
        <v>1543</v>
      </c>
      <c r="L79" s="2">
        <v>97746567</v>
      </c>
      <c r="M79" t="s">
        <v>1672</v>
      </c>
      <c r="N79" t="s">
        <v>1674</v>
      </c>
      <c r="O79" s="4" t="s">
        <v>782</v>
      </c>
      <c r="P79" s="4">
        <v>0</v>
      </c>
    </row>
    <row r="80" spans="2:16" x14ac:dyDescent="0.25">
      <c r="B80" s="5" t="str">
        <f>IF(G80="WRMatl_Bronze_CDA90500","Y","N")</f>
        <v>Y</v>
      </c>
      <c r="C80" t="s">
        <v>1676</v>
      </c>
      <c r="D80" t="str">
        <f t="shared" si="3"/>
        <v>Price_BOM_L_WearRings_108</v>
      </c>
      <c r="E80" t="s">
        <v>1197</v>
      </c>
      <c r="F80" s="76" t="s">
        <v>1049</v>
      </c>
      <c r="G80" s="2" t="s">
        <v>1530</v>
      </c>
      <c r="H80" s="4" t="s">
        <v>1531</v>
      </c>
      <c r="I80" s="4" t="s">
        <v>1532</v>
      </c>
      <c r="J80" s="76" t="s">
        <v>928</v>
      </c>
      <c r="K80" s="4" t="s">
        <v>1533</v>
      </c>
      <c r="L80" s="76">
        <v>96854535</v>
      </c>
      <c r="M80" s="4" t="s">
        <v>1655</v>
      </c>
      <c r="N80" t="s">
        <v>1535</v>
      </c>
      <c r="O80" s="4" t="s">
        <v>782</v>
      </c>
      <c r="P80" s="4">
        <v>0</v>
      </c>
    </row>
    <row r="81" spans="2:18" x14ac:dyDescent="0.25">
      <c r="B81" s="5" t="s">
        <v>1536</v>
      </c>
      <c r="C81" t="s">
        <v>1677</v>
      </c>
      <c r="D81" t="str">
        <f t="shared" si="3"/>
        <v/>
      </c>
      <c r="E81" t="s">
        <v>1197</v>
      </c>
      <c r="F81" s="76" t="s">
        <v>1049</v>
      </c>
      <c r="G81" s="2" t="s">
        <v>1530</v>
      </c>
      <c r="H81" s="4" t="s">
        <v>1531</v>
      </c>
      <c r="I81" s="4" t="s">
        <v>1532</v>
      </c>
      <c r="J81" s="76" t="s">
        <v>1586</v>
      </c>
      <c r="K81" s="4" t="s">
        <v>1539</v>
      </c>
      <c r="L81" s="2">
        <v>97746568</v>
      </c>
      <c r="M81" s="76" t="s">
        <v>1678</v>
      </c>
      <c r="N81" t="s">
        <v>1679</v>
      </c>
      <c r="O81" s="4" t="s">
        <v>782</v>
      </c>
      <c r="P81" s="4">
        <v>0</v>
      </c>
    </row>
    <row r="82" spans="2:18" x14ac:dyDescent="0.25">
      <c r="B82" s="5" t="s">
        <v>1536</v>
      </c>
      <c r="C82" t="s">
        <v>1680</v>
      </c>
      <c r="D82" t="str">
        <f t="shared" si="3"/>
        <v/>
      </c>
      <c r="E82" t="s">
        <v>1197</v>
      </c>
      <c r="F82" s="76" t="s">
        <v>1049</v>
      </c>
      <c r="G82" s="2" t="s">
        <v>1530</v>
      </c>
      <c r="H82" s="4" t="s">
        <v>1531</v>
      </c>
      <c r="I82" s="4" t="s">
        <v>1532</v>
      </c>
      <c r="J82" s="76" t="s">
        <v>928</v>
      </c>
      <c r="K82" s="4" t="s">
        <v>1543</v>
      </c>
      <c r="L82" s="2">
        <v>97746568</v>
      </c>
      <c r="M82" s="76" t="s">
        <v>1678</v>
      </c>
      <c r="N82" t="s">
        <v>1679</v>
      </c>
      <c r="O82" s="4" t="s">
        <v>782</v>
      </c>
      <c r="P82" s="4">
        <v>0</v>
      </c>
    </row>
    <row r="83" spans="2:18" x14ac:dyDescent="0.25">
      <c r="B83" s="5" t="str">
        <f>IF(G83="WRMatl_Bronze_CDA90500","Y","N")</f>
        <v>Y</v>
      </c>
      <c r="C83" t="s">
        <v>1681</v>
      </c>
      <c r="D83" t="str">
        <f t="shared" si="3"/>
        <v>Price_BOM_L_WearRings_112</v>
      </c>
      <c r="E83" t="s">
        <v>1210</v>
      </c>
      <c r="F83" s="76" t="s">
        <v>1049</v>
      </c>
      <c r="G83" s="2" t="s">
        <v>1530</v>
      </c>
      <c r="H83" s="4" t="s">
        <v>1531</v>
      </c>
      <c r="I83" s="4" t="s">
        <v>1532</v>
      </c>
      <c r="J83" s="76" t="s">
        <v>928</v>
      </c>
      <c r="K83" s="4" t="s">
        <v>1533</v>
      </c>
      <c r="L83" s="2">
        <v>96854568</v>
      </c>
      <c r="M83" s="76" t="s">
        <v>1682</v>
      </c>
      <c r="N83" t="s">
        <v>1535</v>
      </c>
      <c r="O83" s="4" t="s">
        <v>782</v>
      </c>
      <c r="P83" s="4">
        <v>0</v>
      </c>
    </row>
    <row r="84" spans="2:18" x14ac:dyDescent="0.25">
      <c r="B84" s="5" t="s">
        <v>1536</v>
      </c>
      <c r="C84" t="s">
        <v>1683</v>
      </c>
      <c r="D84" t="str">
        <f t="shared" si="3"/>
        <v/>
      </c>
      <c r="E84" t="s">
        <v>1210</v>
      </c>
      <c r="F84" s="76" t="s">
        <v>1049</v>
      </c>
      <c r="G84" s="2" t="s">
        <v>1530</v>
      </c>
      <c r="H84" s="4" t="s">
        <v>1531</v>
      </c>
      <c r="I84" s="4" t="s">
        <v>1532</v>
      </c>
      <c r="J84" s="76" t="s">
        <v>1586</v>
      </c>
      <c r="K84" s="4" t="s">
        <v>1539</v>
      </c>
      <c r="L84" s="2">
        <v>97746569</v>
      </c>
      <c r="M84" s="76" t="s">
        <v>1682</v>
      </c>
      <c r="N84" t="s">
        <v>1684</v>
      </c>
      <c r="O84" s="4" t="s">
        <v>782</v>
      </c>
      <c r="P84" s="4">
        <v>0</v>
      </c>
    </row>
    <row r="85" spans="2:18" x14ac:dyDescent="0.25">
      <c r="B85" s="5" t="s">
        <v>1536</v>
      </c>
      <c r="C85" t="s">
        <v>1685</v>
      </c>
      <c r="D85" t="str">
        <f t="shared" si="3"/>
        <v/>
      </c>
      <c r="E85" t="s">
        <v>1210</v>
      </c>
      <c r="F85" s="76" t="s">
        <v>1049</v>
      </c>
      <c r="G85" s="2" t="s">
        <v>1530</v>
      </c>
      <c r="H85" s="4" t="s">
        <v>1531</v>
      </c>
      <c r="I85" s="4" t="s">
        <v>1532</v>
      </c>
      <c r="J85" s="76" t="s">
        <v>928</v>
      </c>
      <c r="K85" s="4" t="s">
        <v>1543</v>
      </c>
      <c r="L85" s="2">
        <v>97746569</v>
      </c>
      <c r="M85" s="76" t="s">
        <v>1682</v>
      </c>
      <c r="N85" t="s">
        <v>1684</v>
      </c>
      <c r="O85" s="4" t="s">
        <v>782</v>
      </c>
      <c r="P85" s="4">
        <v>0</v>
      </c>
    </row>
    <row r="86" spans="2:18" x14ac:dyDescent="0.25">
      <c r="B86" s="5" t="str">
        <f>IF(G86="WRMatl_Bronze_CDA90500","Y","N")</f>
        <v>Y</v>
      </c>
      <c r="C86" t="s">
        <v>1686</v>
      </c>
      <c r="D86" t="str">
        <f t="shared" si="3"/>
        <v>Price_BOM_L_WearRings_116</v>
      </c>
      <c r="E86" t="s">
        <v>1210</v>
      </c>
      <c r="F86" s="76" t="s">
        <v>1123</v>
      </c>
      <c r="G86" s="2" t="s">
        <v>1530</v>
      </c>
      <c r="H86" s="4" t="s">
        <v>1531</v>
      </c>
      <c r="I86" s="4" t="s">
        <v>1532</v>
      </c>
      <c r="J86" s="76" t="s">
        <v>928</v>
      </c>
      <c r="K86" s="4" t="s">
        <v>1533</v>
      </c>
      <c r="L86" s="2">
        <v>97746570</v>
      </c>
      <c r="M86" t="s">
        <v>1687</v>
      </c>
      <c r="N86" t="s">
        <v>1535</v>
      </c>
      <c r="O86" s="4" t="s">
        <v>782</v>
      </c>
      <c r="P86" s="4">
        <v>0</v>
      </c>
    </row>
    <row r="87" spans="2:18" x14ac:dyDescent="0.25">
      <c r="B87" s="5" t="s">
        <v>1536</v>
      </c>
      <c r="C87" t="s">
        <v>1688</v>
      </c>
      <c r="D87" t="str">
        <f t="shared" si="3"/>
        <v/>
      </c>
      <c r="E87" t="s">
        <v>1210</v>
      </c>
      <c r="F87" s="76" t="s">
        <v>1123</v>
      </c>
      <c r="G87" s="2" t="s">
        <v>1530</v>
      </c>
      <c r="H87" s="4" t="s">
        <v>1531</v>
      </c>
      <c r="I87" s="4" t="s">
        <v>1532</v>
      </c>
      <c r="J87" s="76" t="s">
        <v>1586</v>
      </c>
      <c r="K87" s="4" t="s">
        <v>1539</v>
      </c>
      <c r="L87" s="2">
        <v>97746570</v>
      </c>
      <c r="M87" t="s">
        <v>1687</v>
      </c>
      <c r="N87" t="s">
        <v>1689</v>
      </c>
      <c r="O87" s="4" t="s">
        <v>782</v>
      </c>
      <c r="P87" s="4">
        <v>0</v>
      </c>
    </row>
    <row r="88" spans="2:18" x14ac:dyDescent="0.25">
      <c r="B88" s="5" t="s">
        <v>1536</v>
      </c>
      <c r="C88" t="s">
        <v>1690</v>
      </c>
      <c r="D88" t="str">
        <f t="shared" si="3"/>
        <v/>
      </c>
      <c r="E88" t="s">
        <v>1210</v>
      </c>
      <c r="F88" s="76" t="s">
        <v>1123</v>
      </c>
      <c r="G88" s="2" t="s">
        <v>1530</v>
      </c>
      <c r="H88" s="4" t="s">
        <v>1531</v>
      </c>
      <c r="I88" s="4" t="s">
        <v>1532</v>
      </c>
      <c r="J88" s="76" t="s">
        <v>928</v>
      </c>
      <c r="K88" s="4" t="s">
        <v>1543</v>
      </c>
      <c r="L88" s="2">
        <v>97746570</v>
      </c>
      <c r="M88" t="s">
        <v>1687</v>
      </c>
      <c r="N88" t="s">
        <v>1689</v>
      </c>
      <c r="O88" s="4" t="s">
        <v>782</v>
      </c>
      <c r="P88" s="4">
        <v>0</v>
      </c>
    </row>
    <row r="89" spans="2:18" x14ac:dyDescent="0.25">
      <c r="B89" s="5" t="str">
        <f>IF(G89="WRMatl_Bronze_CDA90500","Y","N")</f>
        <v>Y</v>
      </c>
      <c r="C89" t="s">
        <v>1691</v>
      </c>
      <c r="D89" t="str">
        <f t="shared" si="3"/>
        <v>Price_BOM_L_WearRings_120</v>
      </c>
      <c r="E89" t="s">
        <v>1237</v>
      </c>
      <c r="F89" s="76" t="s">
        <v>1123</v>
      </c>
      <c r="G89" s="2" t="s">
        <v>1530</v>
      </c>
      <c r="H89" s="4" t="s">
        <v>1531</v>
      </c>
      <c r="I89" s="4" t="s">
        <v>1532</v>
      </c>
      <c r="J89" s="2" t="s">
        <v>1581</v>
      </c>
      <c r="K89" s="4" t="s">
        <v>1539</v>
      </c>
      <c r="L89" s="76">
        <v>96769345</v>
      </c>
      <c r="M89" s="76" t="s">
        <v>1692</v>
      </c>
      <c r="N89" t="s">
        <v>1693</v>
      </c>
      <c r="O89" s="4" t="s">
        <v>782</v>
      </c>
      <c r="P89" s="4">
        <v>0</v>
      </c>
      <c r="R89" s="76"/>
    </row>
    <row r="90" spans="2:18" x14ac:dyDescent="0.25">
      <c r="B90" s="5" t="str">
        <f>IF(G90="WRMatl_Bronze_CDA90500","Y","N")</f>
        <v>Y</v>
      </c>
      <c r="C90" t="s">
        <v>1694</v>
      </c>
      <c r="D90" t="str">
        <f t="shared" si="3"/>
        <v>Price_BOM_L_WearRings_121</v>
      </c>
      <c r="E90" t="s">
        <v>1237</v>
      </c>
      <c r="F90" s="76" t="s">
        <v>1253</v>
      </c>
      <c r="G90" s="2" t="s">
        <v>1530</v>
      </c>
      <c r="H90" s="4" t="s">
        <v>1531</v>
      </c>
      <c r="I90" s="4" t="s">
        <v>1532</v>
      </c>
      <c r="J90" s="2" t="s">
        <v>1581</v>
      </c>
      <c r="K90" s="4" t="s">
        <v>1539</v>
      </c>
      <c r="L90" s="76">
        <v>97746571</v>
      </c>
      <c r="M90" s="76" t="s">
        <v>1695</v>
      </c>
      <c r="N90" t="s">
        <v>1696</v>
      </c>
      <c r="O90" s="4" t="s">
        <v>782</v>
      </c>
      <c r="P90" s="4">
        <v>0</v>
      </c>
    </row>
    <row r="91" spans="2:18" x14ac:dyDescent="0.25">
      <c r="B91" s="5" t="str">
        <f>IF(G91="WRMatl_Bronze_CDA90500","Y","N")</f>
        <v>Y</v>
      </c>
      <c r="C91" t="s">
        <v>1697</v>
      </c>
      <c r="D91" t="str">
        <f t="shared" si="3"/>
        <v>Price_BOM_L_WearRings_124</v>
      </c>
      <c r="E91" t="s">
        <v>1268</v>
      </c>
      <c r="F91" s="76" t="s">
        <v>1123</v>
      </c>
      <c r="G91" s="2" t="s">
        <v>1530</v>
      </c>
      <c r="H91" s="4" t="s">
        <v>1531</v>
      </c>
      <c r="I91" s="4" t="s">
        <v>1532</v>
      </c>
      <c r="J91" s="76" t="s">
        <v>928</v>
      </c>
      <c r="K91" s="4" t="s">
        <v>1533</v>
      </c>
      <c r="L91" s="76">
        <v>97526565</v>
      </c>
      <c r="M91" s="4" t="s">
        <v>1698</v>
      </c>
      <c r="N91" t="s">
        <v>1535</v>
      </c>
      <c r="O91" s="4" t="s">
        <v>782</v>
      </c>
      <c r="P91" s="4">
        <v>0</v>
      </c>
    </row>
    <row r="92" spans="2:18" x14ac:dyDescent="0.25">
      <c r="B92" s="5" t="s">
        <v>1536</v>
      </c>
      <c r="C92" t="s">
        <v>1699</v>
      </c>
      <c r="D92" t="str">
        <f t="shared" si="3"/>
        <v/>
      </c>
      <c r="E92" t="s">
        <v>1268</v>
      </c>
      <c r="F92" s="76" t="s">
        <v>1123</v>
      </c>
      <c r="G92" s="2" t="s">
        <v>1530</v>
      </c>
      <c r="H92" s="4" t="s">
        <v>1531</v>
      </c>
      <c r="I92" s="4" t="s">
        <v>1532</v>
      </c>
      <c r="J92" s="76" t="s">
        <v>1586</v>
      </c>
      <c r="K92" s="4" t="s">
        <v>1539</v>
      </c>
      <c r="L92" s="2">
        <v>97746574</v>
      </c>
      <c r="M92" s="76" t="s">
        <v>1700</v>
      </c>
      <c r="N92" t="s">
        <v>1701</v>
      </c>
      <c r="O92" s="4" t="s">
        <v>782</v>
      </c>
      <c r="P92" s="4">
        <v>0</v>
      </c>
    </row>
    <row r="93" spans="2:18" x14ac:dyDescent="0.25">
      <c r="B93" s="5" t="s">
        <v>1536</v>
      </c>
      <c r="C93" t="s">
        <v>1702</v>
      </c>
      <c r="D93" t="str">
        <f t="shared" si="3"/>
        <v/>
      </c>
      <c r="E93" t="s">
        <v>1268</v>
      </c>
      <c r="F93" s="76" t="s">
        <v>1123</v>
      </c>
      <c r="G93" s="2" t="s">
        <v>1530</v>
      </c>
      <c r="H93" s="4" t="s">
        <v>1531</v>
      </c>
      <c r="I93" s="4" t="s">
        <v>1532</v>
      </c>
      <c r="J93" s="76" t="s">
        <v>928</v>
      </c>
      <c r="K93" s="4" t="s">
        <v>1543</v>
      </c>
      <c r="L93" s="2">
        <v>97746574</v>
      </c>
      <c r="M93" s="76" t="s">
        <v>1700</v>
      </c>
      <c r="N93" t="s">
        <v>1701</v>
      </c>
      <c r="O93" s="4" t="s">
        <v>782</v>
      </c>
      <c r="P93" s="4">
        <v>0</v>
      </c>
    </row>
    <row r="94" spans="2:18" x14ac:dyDescent="0.25">
      <c r="B94" s="5" t="str">
        <f>IF(G94="WRMatl_Bronze_CDA90500","Y","N")</f>
        <v>Y</v>
      </c>
      <c r="C94" t="s">
        <v>1703</v>
      </c>
      <c r="D94" t="str">
        <f t="shared" si="3"/>
        <v>Price_BOM_L_WearRings_128</v>
      </c>
      <c r="E94" t="s">
        <v>1704</v>
      </c>
      <c r="F94" s="76" t="s">
        <v>1123</v>
      </c>
      <c r="G94" s="2" t="s">
        <v>1530</v>
      </c>
      <c r="H94" s="4" t="s">
        <v>1531</v>
      </c>
      <c r="I94" s="4" t="s">
        <v>1532</v>
      </c>
      <c r="J94" s="2" t="s">
        <v>928</v>
      </c>
      <c r="K94" s="4" t="s">
        <v>1533</v>
      </c>
      <c r="L94" s="76">
        <v>97746575</v>
      </c>
      <c r="M94" s="76"/>
      <c r="N94" t="s">
        <v>1705</v>
      </c>
      <c r="O94" s="4" t="s">
        <v>782</v>
      </c>
      <c r="P94" s="4">
        <v>0</v>
      </c>
    </row>
    <row r="95" spans="2:18" x14ac:dyDescent="0.25">
      <c r="B95" s="5" t="str">
        <f>IF(G95="WRMatl_Bronze_CDA90500","Y","N")</f>
        <v>Y</v>
      </c>
      <c r="C95" t="s">
        <v>1706</v>
      </c>
      <c r="D95" t="str">
        <f t="shared" si="3"/>
        <v>Price_BOM_L_WearRings_129</v>
      </c>
      <c r="E95" t="s">
        <v>1704</v>
      </c>
      <c r="F95" s="76" t="s">
        <v>1253</v>
      </c>
      <c r="G95" s="2" t="s">
        <v>1530</v>
      </c>
      <c r="H95" s="4" t="s">
        <v>1531</v>
      </c>
      <c r="I95" s="4" t="s">
        <v>1532</v>
      </c>
      <c r="J95" s="2" t="s">
        <v>928</v>
      </c>
      <c r="K95" s="4" t="s">
        <v>1533</v>
      </c>
      <c r="L95" s="76">
        <v>96769343</v>
      </c>
      <c r="M95" s="76"/>
      <c r="N95" t="s">
        <v>1707</v>
      </c>
      <c r="O95" s="4" t="s">
        <v>782</v>
      </c>
      <c r="P95" s="4">
        <v>0</v>
      </c>
    </row>
    <row r="96" spans="2:18" x14ac:dyDescent="0.25">
      <c r="B96" s="5" t="s">
        <v>1536</v>
      </c>
      <c r="C96" t="s">
        <v>1708</v>
      </c>
      <c r="D96" t="str">
        <f t="shared" si="3"/>
        <v/>
      </c>
      <c r="E96" t="s">
        <v>1704</v>
      </c>
      <c r="F96" s="76" t="s">
        <v>1123</v>
      </c>
      <c r="G96" s="2" t="s">
        <v>1530</v>
      </c>
      <c r="H96" s="4" t="s">
        <v>1531</v>
      </c>
      <c r="I96" s="4" t="s">
        <v>1532</v>
      </c>
      <c r="J96" s="76" t="s">
        <v>1586</v>
      </c>
      <c r="K96" s="4" t="s">
        <v>1539</v>
      </c>
      <c r="L96" s="76" t="s">
        <v>799</v>
      </c>
      <c r="M96" s="4"/>
      <c r="N96" t="s">
        <v>1709</v>
      </c>
      <c r="O96" s="4" t="s">
        <v>1710</v>
      </c>
      <c r="P96" s="4">
        <v>98</v>
      </c>
    </row>
    <row r="97" spans="2:16" x14ac:dyDescent="0.25">
      <c r="B97" s="5" t="s">
        <v>1536</v>
      </c>
      <c r="C97" t="s">
        <v>1711</v>
      </c>
      <c r="D97" t="str">
        <f t="shared" si="3"/>
        <v/>
      </c>
      <c r="E97" t="s">
        <v>1704</v>
      </c>
      <c r="F97" s="76" t="s">
        <v>1253</v>
      </c>
      <c r="G97" s="2" t="s">
        <v>1530</v>
      </c>
      <c r="H97" s="4" t="s">
        <v>1531</v>
      </c>
      <c r="I97" s="4" t="s">
        <v>1532</v>
      </c>
      <c r="J97" s="76" t="s">
        <v>1586</v>
      </c>
      <c r="K97" s="4" t="s">
        <v>1539</v>
      </c>
      <c r="L97" s="76" t="s">
        <v>799</v>
      </c>
      <c r="M97" s="4"/>
      <c r="N97" t="s">
        <v>1709</v>
      </c>
      <c r="O97" s="4" t="s">
        <v>1710</v>
      </c>
      <c r="P97" s="4">
        <v>98</v>
      </c>
    </row>
    <row r="98" spans="2:16" x14ac:dyDescent="0.25">
      <c r="B98" s="5" t="s">
        <v>1536</v>
      </c>
      <c r="C98" t="s">
        <v>1712</v>
      </c>
      <c r="D98" t="str">
        <f t="shared" si="3"/>
        <v/>
      </c>
      <c r="E98" t="s">
        <v>1704</v>
      </c>
      <c r="F98" s="76" t="s">
        <v>1123</v>
      </c>
      <c r="G98" s="2" t="s">
        <v>1530</v>
      </c>
      <c r="H98" s="4" t="s">
        <v>1531</v>
      </c>
      <c r="I98" s="4" t="s">
        <v>1532</v>
      </c>
      <c r="J98" s="2" t="s">
        <v>928</v>
      </c>
      <c r="K98" s="4" t="s">
        <v>1543</v>
      </c>
      <c r="L98" s="76" t="s">
        <v>799</v>
      </c>
      <c r="M98" s="4"/>
      <c r="N98" t="s">
        <v>1709</v>
      </c>
      <c r="O98" s="4" t="s">
        <v>1710</v>
      </c>
      <c r="P98" s="4">
        <v>98</v>
      </c>
    </row>
    <row r="99" spans="2:16" x14ac:dyDescent="0.25">
      <c r="B99" s="5" t="s">
        <v>1536</v>
      </c>
      <c r="C99" t="s">
        <v>1713</v>
      </c>
      <c r="D99" t="str">
        <f t="shared" si="3"/>
        <v/>
      </c>
      <c r="E99" t="s">
        <v>1704</v>
      </c>
      <c r="F99" s="76" t="s">
        <v>1253</v>
      </c>
      <c r="G99" s="2" t="s">
        <v>1530</v>
      </c>
      <c r="H99" s="4" t="s">
        <v>1531</v>
      </c>
      <c r="I99" s="4" t="s">
        <v>1532</v>
      </c>
      <c r="J99" s="2" t="s">
        <v>928</v>
      </c>
      <c r="K99" s="4" t="s">
        <v>1543</v>
      </c>
      <c r="L99" s="76" t="s">
        <v>799</v>
      </c>
      <c r="M99" s="4"/>
      <c r="N99" t="s">
        <v>1709</v>
      </c>
      <c r="O99" s="4" t="s">
        <v>1710</v>
      </c>
      <c r="P99" s="4">
        <v>98</v>
      </c>
    </row>
    <row r="100" spans="2:16" x14ac:dyDescent="0.25">
      <c r="B100" s="5" t="str">
        <f t="shared" ref="B100:B131" si="4">IF(G100="WRMatl_Bronze_CDA90500","Y","N")</f>
        <v>Y</v>
      </c>
      <c r="C100" t="s">
        <v>1714</v>
      </c>
      <c r="D100" t="str">
        <f t="shared" si="3"/>
        <v>Price_BOM_L_WearRings_136</v>
      </c>
      <c r="E100" t="s">
        <v>746</v>
      </c>
      <c r="F100" s="2" t="s">
        <v>1321</v>
      </c>
      <c r="G100" s="2" t="s">
        <v>1530</v>
      </c>
      <c r="H100" s="4" t="s">
        <v>1531</v>
      </c>
      <c r="I100" s="4" t="s">
        <v>1532</v>
      </c>
      <c r="J100" s="76" t="s">
        <v>1581</v>
      </c>
      <c r="K100" s="4" t="s">
        <v>1539</v>
      </c>
      <c r="L100" s="76">
        <v>97746576</v>
      </c>
      <c r="M100" s="75"/>
      <c r="N100" t="s">
        <v>1715</v>
      </c>
      <c r="O100" s="4" t="s">
        <v>782</v>
      </c>
      <c r="P100" s="4">
        <v>0</v>
      </c>
    </row>
    <row r="101" spans="2:16" x14ac:dyDescent="0.25">
      <c r="B101" s="5" t="str">
        <f t="shared" si="4"/>
        <v>N</v>
      </c>
      <c r="C101" t="s">
        <v>1716</v>
      </c>
      <c r="D101" t="str">
        <f t="shared" si="3"/>
        <v/>
      </c>
      <c r="E101" t="s">
        <v>771</v>
      </c>
      <c r="F101" s="76" t="s">
        <v>777</v>
      </c>
      <c r="G101" s="76" t="s">
        <v>1717</v>
      </c>
      <c r="H101" s="2" t="s">
        <v>1718</v>
      </c>
      <c r="I101" s="4" t="s">
        <v>1719</v>
      </c>
      <c r="J101" s="2" t="s">
        <v>928</v>
      </c>
      <c r="K101" s="76" t="s">
        <v>1533</v>
      </c>
      <c r="L101" s="102">
        <v>99085019</v>
      </c>
      <c r="M101" s="4"/>
      <c r="N101" t="s">
        <v>1720</v>
      </c>
      <c r="O101" s="4" t="s">
        <v>782</v>
      </c>
      <c r="P101" s="4"/>
    </row>
    <row r="102" spans="2:16" x14ac:dyDescent="0.25">
      <c r="B102" s="5" t="str">
        <f t="shared" si="4"/>
        <v>N</v>
      </c>
      <c r="C102" t="s">
        <v>1721</v>
      </c>
      <c r="D102" t="str">
        <f t="shared" si="3"/>
        <v/>
      </c>
      <c r="E102" t="s">
        <v>828</v>
      </c>
      <c r="F102" s="76" t="s">
        <v>777</v>
      </c>
      <c r="G102" s="76" t="s">
        <v>1717</v>
      </c>
      <c r="H102" s="2" t="s">
        <v>1718</v>
      </c>
      <c r="I102" s="4" t="s">
        <v>1719</v>
      </c>
      <c r="J102" s="2" t="s">
        <v>928</v>
      </c>
      <c r="K102" s="76" t="s">
        <v>1533</v>
      </c>
      <c r="L102" s="87">
        <v>91842676</v>
      </c>
      <c r="M102" s="4"/>
      <c r="N102" t="s">
        <v>1720</v>
      </c>
      <c r="O102" s="4" t="s">
        <v>782</v>
      </c>
      <c r="P102" s="4"/>
    </row>
    <row r="103" spans="2:16" x14ac:dyDescent="0.25">
      <c r="B103" s="5" t="str">
        <f t="shared" si="4"/>
        <v>N</v>
      </c>
      <c r="C103" t="s">
        <v>1722</v>
      </c>
      <c r="D103" t="str">
        <f t="shared" ref="D103:D134" si="5">IF(B103="Y", C103,"")</f>
        <v/>
      </c>
      <c r="E103" t="s">
        <v>849</v>
      </c>
      <c r="F103" s="4" t="s">
        <v>819</v>
      </c>
      <c r="G103" s="76" t="s">
        <v>1717</v>
      </c>
      <c r="H103" s="2" t="s">
        <v>1718</v>
      </c>
      <c r="I103" s="4" t="s">
        <v>1719</v>
      </c>
      <c r="J103" s="2" t="s">
        <v>928</v>
      </c>
      <c r="K103" s="76" t="s">
        <v>1533</v>
      </c>
      <c r="L103" s="102">
        <v>99085024</v>
      </c>
      <c r="M103" s="4"/>
      <c r="N103" t="s">
        <v>1720</v>
      </c>
      <c r="O103" s="4" t="s">
        <v>782</v>
      </c>
      <c r="P103" s="4"/>
    </row>
    <row r="104" spans="2:16" x14ac:dyDescent="0.25">
      <c r="B104" s="5" t="str">
        <f t="shared" si="4"/>
        <v>N</v>
      </c>
      <c r="C104" t="s">
        <v>1723</v>
      </c>
      <c r="D104" t="str">
        <f t="shared" si="5"/>
        <v/>
      </c>
      <c r="E104" t="s">
        <v>849</v>
      </c>
      <c r="F104" s="76" t="s">
        <v>791</v>
      </c>
      <c r="G104" s="76" t="s">
        <v>1717</v>
      </c>
      <c r="H104" s="2" t="s">
        <v>1718</v>
      </c>
      <c r="I104" s="4" t="s">
        <v>1719</v>
      </c>
      <c r="J104" s="2" t="s">
        <v>928</v>
      </c>
      <c r="K104" s="76" t="s">
        <v>1533</v>
      </c>
      <c r="L104" s="102">
        <v>99085024</v>
      </c>
      <c r="M104" s="4"/>
      <c r="N104" t="s">
        <v>1720</v>
      </c>
      <c r="O104" s="4" t="s">
        <v>782</v>
      </c>
      <c r="P104" s="4"/>
    </row>
    <row r="105" spans="2:16" x14ac:dyDescent="0.25">
      <c r="B105" s="5" t="str">
        <f t="shared" si="4"/>
        <v>N</v>
      </c>
      <c r="C105" t="s">
        <v>1724</v>
      </c>
      <c r="D105" t="str">
        <f t="shared" si="5"/>
        <v/>
      </c>
      <c r="E105" t="s">
        <v>865</v>
      </c>
      <c r="F105" s="76" t="s">
        <v>791</v>
      </c>
      <c r="G105" s="76" t="s">
        <v>1717</v>
      </c>
      <c r="H105" s="2" t="s">
        <v>1718</v>
      </c>
      <c r="I105" s="4" t="s">
        <v>1719</v>
      </c>
      <c r="J105" s="2" t="s">
        <v>928</v>
      </c>
      <c r="K105" s="76" t="s">
        <v>1533</v>
      </c>
      <c r="L105" s="87">
        <v>91842670</v>
      </c>
      <c r="M105" s="4"/>
      <c r="N105" t="s">
        <v>1720</v>
      </c>
      <c r="O105" s="4" t="s">
        <v>782</v>
      </c>
      <c r="P105" s="4"/>
    </row>
    <row r="106" spans="2:16" x14ac:dyDescent="0.25">
      <c r="B106" s="5" t="str">
        <f t="shared" si="4"/>
        <v>N</v>
      </c>
      <c r="C106" t="s">
        <v>1725</v>
      </c>
      <c r="D106" t="str">
        <f t="shared" si="5"/>
        <v/>
      </c>
      <c r="E106" t="s">
        <v>1559</v>
      </c>
      <c r="F106" s="2" t="s">
        <v>834</v>
      </c>
      <c r="G106" s="76" t="s">
        <v>1717</v>
      </c>
      <c r="H106" s="2" t="s">
        <v>1718</v>
      </c>
      <c r="I106" s="4" t="s">
        <v>1719</v>
      </c>
      <c r="J106" s="2" t="s">
        <v>928</v>
      </c>
      <c r="K106" s="76" t="s">
        <v>1533</v>
      </c>
      <c r="L106" s="87">
        <v>91843071</v>
      </c>
      <c r="M106" s="4"/>
      <c r="N106" t="s">
        <v>1720</v>
      </c>
      <c r="O106" s="4" t="s">
        <v>782</v>
      </c>
      <c r="P106" s="4"/>
    </row>
    <row r="107" spans="2:16" x14ac:dyDescent="0.25">
      <c r="B107" s="5" t="str">
        <f t="shared" si="4"/>
        <v>N</v>
      </c>
      <c r="C107" t="s">
        <v>1726</v>
      </c>
      <c r="D107" t="str">
        <f t="shared" si="5"/>
        <v/>
      </c>
      <c r="E107" t="s">
        <v>1565</v>
      </c>
      <c r="F107" s="2" t="s">
        <v>834</v>
      </c>
      <c r="G107" s="76" t="s">
        <v>1717</v>
      </c>
      <c r="H107" s="2" t="s">
        <v>1718</v>
      </c>
      <c r="I107" s="4" t="s">
        <v>1719</v>
      </c>
      <c r="J107" s="2" t="s">
        <v>928</v>
      </c>
      <c r="K107" s="76" t="s">
        <v>1533</v>
      </c>
      <c r="L107" s="87">
        <v>91843071</v>
      </c>
      <c r="N107" t="s">
        <v>1720</v>
      </c>
      <c r="O107" s="4" t="s">
        <v>782</v>
      </c>
    </row>
    <row r="108" spans="2:16" x14ac:dyDescent="0.25">
      <c r="B108" s="5" t="str">
        <f t="shared" si="4"/>
        <v>N</v>
      </c>
      <c r="C108" t="s">
        <v>1727</v>
      </c>
      <c r="D108" t="str">
        <f t="shared" si="5"/>
        <v/>
      </c>
      <c r="E108" t="s">
        <v>1569</v>
      </c>
      <c r="F108" s="2" t="s">
        <v>834</v>
      </c>
      <c r="G108" s="76" t="s">
        <v>1717</v>
      </c>
      <c r="H108" s="2" t="s">
        <v>1718</v>
      </c>
      <c r="I108" s="4" t="s">
        <v>1719</v>
      </c>
      <c r="J108" s="2" t="s">
        <v>928</v>
      </c>
      <c r="K108" s="76" t="s">
        <v>1533</v>
      </c>
      <c r="L108" s="87">
        <v>91843071</v>
      </c>
      <c r="N108" t="s">
        <v>1720</v>
      </c>
      <c r="O108" s="4" t="s">
        <v>782</v>
      </c>
    </row>
    <row r="109" spans="2:16" x14ac:dyDescent="0.25">
      <c r="B109" s="5" t="str">
        <f t="shared" si="4"/>
        <v>N</v>
      </c>
      <c r="C109" t="s">
        <v>1728</v>
      </c>
      <c r="D109" t="str">
        <f t="shared" si="5"/>
        <v/>
      </c>
      <c r="E109" t="s">
        <v>913</v>
      </c>
      <c r="F109" s="2" t="s">
        <v>834</v>
      </c>
      <c r="G109" s="76" t="s">
        <v>1717</v>
      </c>
      <c r="H109" s="2" t="s">
        <v>1718</v>
      </c>
      <c r="I109" s="4" t="s">
        <v>1719</v>
      </c>
      <c r="J109" s="2" t="s">
        <v>928</v>
      </c>
      <c r="K109" s="76" t="s">
        <v>1533</v>
      </c>
      <c r="L109" s="87">
        <v>91842653</v>
      </c>
      <c r="N109" t="s">
        <v>1720</v>
      </c>
      <c r="O109" s="4" t="s">
        <v>782</v>
      </c>
    </row>
    <row r="110" spans="2:16" x14ac:dyDescent="0.25">
      <c r="B110" s="5" t="str">
        <f t="shared" si="4"/>
        <v>N</v>
      </c>
      <c r="C110" t="s">
        <v>1729</v>
      </c>
      <c r="D110" t="str">
        <f t="shared" si="5"/>
        <v/>
      </c>
      <c r="E110" t="s">
        <v>930</v>
      </c>
      <c r="F110" s="2" t="s">
        <v>834</v>
      </c>
      <c r="G110" s="76" t="s">
        <v>1717</v>
      </c>
      <c r="H110" s="2" t="s">
        <v>1718</v>
      </c>
      <c r="I110" s="4" t="s">
        <v>1719</v>
      </c>
      <c r="J110" s="2" t="s">
        <v>928</v>
      </c>
      <c r="K110" s="76" t="s">
        <v>1533</v>
      </c>
      <c r="L110" s="87">
        <v>91842653</v>
      </c>
      <c r="N110" t="s">
        <v>1720</v>
      </c>
      <c r="O110" s="4" t="s">
        <v>782</v>
      </c>
    </row>
    <row r="111" spans="2:16" x14ac:dyDescent="0.25">
      <c r="B111" s="5" t="str">
        <f t="shared" si="4"/>
        <v>N</v>
      </c>
      <c r="C111" t="s">
        <v>1730</v>
      </c>
      <c r="D111" t="str">
        <f t="shared" si="5"/>
        <v/>
      </c>
      <c r="E111" t="s">
        <v>965</v>
      </c>
      <c r="F111" s="2" t="s">
        <v>834</v>
      </c>
      <c r="G111" s="76" t="s">
        <v>1717</v>
      </c>
      <c r="H111" s="2" t="s">
        <v>1718</v>
      </c>
      <c r="I111" s="4" t="s">
        <v>1719</v>
      </c>
      <c r="J111" s="2" t="s">
        <v>928</v>
      </c>
      <c r="K111" s="76" t="s">
        <v>1533</v>
      </c>
      <c r="L111" s="87">
        <v>91842660</v>
      </c>
      <c r="N111" t="s">
        <v>1720</v>
      </c>
      <c r="O111" s="4" t="s">
        <v>782</v>
      </c>
    </row>
    <row r="112" spans="2:16" x14ac:dyDescent="0.25">
      <c r="B112" s="5" t="str">
        <f t="shared" si="4"/>
        <v>N</v>
      </c>
      <c r="C112" t="s">
        <v>1731</v>
      </c>
      <c r="D112" t="str">
        <f t="shared" si="5"/>
        <v/>
      </c>
      <c r="E112" t="s">
        <v>983</v>
      </c>
      <c r="F112" s="2" t="s">
        <v>834</v>
      </c>
      <c r="G112" s="76" t="s">
        <v>1717</v>
      </c>
      <c r="H112" s="2" t="s">
        <v>1718</v>
      </c>
      <c r="I112" s="4" t="s">
        <v>1719</v>
      </c>
      <c r="J112" s="2" t="s">
        <v>928</v>
      </c>
      <c r="K112" s="76" t="s">
        <v>1533</v>
      </c>
      <c r="L112" s="87">
        <v>91842660</v>
      </c>
      <c r="N112" t="s">
        <v>1720</v>
      </c>
      <c r="O112" s="4" t="s">
        <v>782</v>
      </c>
    </row>
    <row r="113" spans="2:15" x14ac:dyDescent="0.25">
      <c r="B113" s="5" t="str">
        <f t="shared" si="4"/>
        <v>N</v>
      </c>
      <c r="C113" t="s">
        <v>1732</v>
      </c>
      <c r="D113" t="str">
        <f t="shared" si="5"/>
        <v/>
      </c>
      <c r="E113" t="s">
        <v>1021</v>
      </c>
      <c r="F113" s="76" t="s">
        <v>834</v>
      </c>
      <c r="G113" s="76" t="s">
        <v>1717</v>
      </c>
      <c r="H113" s="2" t="s">
        <v>1718</v>
      </c>
      <c r="I113" s="4" t="s">
        <v>1719</v>
      </c>
      <c r="J113" s="76" t="s">
        <v>928</v>
      </c>
      <c r="K113" s="76" t="s">
        <v>1533</v>
      </c>
      <c r="L113" s="87">
        <v>91842976</v>
      </c>
      <c r="N113" t="s">
        <v>1720</v>
      </c>
      <c r="O113" s="4" t="s">
        <v>782</v>
      </c>
    </row>
    <row r="114" spans="2:15" x14ac:dyDescent="0.25">
      <c r="B114" s="5" t="str">
        <f t="shared" si="4"/>
        <v>N</v>
      </c>
      <c r="C114" t="s">
        <v>1733</v>
      </c>
      <c r="D114" t="str">
        <f t="shared" si="5"/>
        <v/>
      </c>
      <c r="E114" t="s">
        <v>1035</v>
      </c>
      <c r="F114" s="76" t="s">
        <v>791</v>
      </c>
      <c r="G114" s="76" t="s">
        <v>1717</v>
      </c>
      <c r="H114" s="2" t="s">
        <v>1718</v>
      </c>
      <c r="I114" s="4" t="s">
        <v>1719</v>
      </c>
      <c r="J114" s="76" t="s">
        <v>928</v>
      </c>
      <c r="K114" s="76" t="s">
        <v>1533</v>
      </c>
      <c r="L114" s="87">
        <v>91842852</v>
      </c>
      <c r="N114" t="s">
        <v>1720</v>
      </c>
      <c r="O114" s="4" t="s">
        <v>782</v>
      </c>
    </row>
    <row r="115" spans="2:15" x14ac:dyDescent="0.25">
      <c r="B115" s="5" t="str">
        <f t="shared" si="4"/>
        <v>N</v>
      </c>
      <c r="C115" t="s">
        <v>1734</v>
      </c>
      <c r="D115" t="str">
        <f t="shared" si="5"/>
        <v/>
      </c>
      <c r="E115" t="s">
        <v>1035</v>
      </c>
      <c r="F115" s="76" t="s">
        <v>1049</v>
      </c>
      <c r="G115" s="76" t="s">
        <v>1717</v>
      </c>
      <c r="H115" s="2" t="s">
        <v>1718</v>
      </c>
      <c r="I115" s="4" t="s">
        <v>1719</v>
      </c>
      <c r="J115" s="76" t="s">
        <v>928</v>
      </c>
      <c r="K115" s="76" t="s">
        <v>1533</v>
      </c>
      <c r="L115" s="87">
        <v>97526558</v>
      </c>
      <c r="N115" t="s">
        <v>1720</v>
      </c>
      <c r="O115" s="4" t="s">
        <v>782</v>
      </c>
    </row>
    <row r="116" spans="2:15" x14ac:dyDescent="0.25">
      <c r="B116" s="5" t="str">
        <f t="shared" si="4"/>
        <v>N</v>
      </c>
      <c r="C116" t="s">
        <v>1735</v>
      </c>
      <c r="D116" t="str">
        <f t="shared" si="5"/>
        <v/>
      </c>
      <c r="E116" t="s">
        <v>1072</v>
      </c>
      <c r="F116" s="76" t="s">
        <v>791</v>
      </c>
      <c r="G116" s="76" t="s">
        <v>1717</v>
      </c>
      <c r="H116" s="2" t="s">
        <v>1718</v>
      </c>
      <c r="I116" s="4" t="s">
        <v>1719</v>
      </c>
      <c r="J116" s="76" t="s">
        <v>928</v>
      </c>
      <c r="K116" s="76" t="s">
        <v>1533</v>
      </c>
      <c r="L116" s="102">
        <v>99085041</v>
      </c>
      <c r="N116" t="s">
        <v>1720</v>
      </c>
      <c r="O116" s="4" t="s">
        <v>782</v>
      </c>
    </row>
    <row r="117" spans="2:15" x14ac:dyDescent="0.25">
      <c r="B117" s="5" t="str">
        <f t="shared" si="4"/>
        <v>N</v>
      </c>
      <c r="C117" t="s">
        <v>1736</v>
      </c>
      <c r="D117" t="str">
        <f t="shared" si="5"/>
        <v/>
      </c>
      <c r="E117" t="s">
        <v>1072</v>
      </c>
      <c r="F117" s="76" t="s">
        <v>1138</v>
      </c>
      <c r="G117" s="76" t="s">
        <v>1717</v>
      </c>
      <c r="H117" s="2" t="s">
        <v>1718</v>
      </c>
      <c r="I117" s="4" t="s">
        <v>1719</v>
      </c>
      <c r="J117" s="76" t="s">
        <v>928</v>
      </c>
      <c r="K117" s="76" t="s">
        <v>1533</v>
      </c>
      <c r="L117" s="102">
        <v>99085041</v>
      </c>
      <c r="N117" t="s">
        <v>1720</v>
      </c>
      <c r="O117" s="4" t="s">
        <v>782</v>
      </c>
    </row>
    <row r="118" spans="2:15" x14ac:dyDescent="0.25">
      <c r="B118" s="5" t="str">
        <f t="shared" si="4"/>
        <v>N</v>
      </c>
      <c r="C118" t="s">
        <v>1737</v>
      </c>
      <c r="D118" t="str">
        <f t="shared" si="5"/>
        <v/>
      </c>
      <c r="E118" t="s">
        <v>1085</v>
      </c>
      <c r="F118" s="76" t="s">
        <v>1640</v>
      </c>
      <c r="G118" s="76" t="s">
        <v>1717</v>
      </c>
      <c r="H118" s="2" t="s">
        <v>1718</v>
      </c>
      <c r="I118" s="4" t="s">
        <v>1719</v>
      </c>
      <c r="J118" s="76" t="s">
        <v>928</v>
      </c>
      <c r="K118" s="76" t="s">
        <v>1533</v>
      </c>
      <c r="L118" s="87">
        <v>91842802</v>
      </c>
      <c r="N118" t="s">
        <v>1720</v>
      </c>
      <c r="O118" s="4" t="s">
        <v>782</v>
      </c>
    </row>
    <row r="119" spans="2:15" x14ac:dyDescent="0.25">
      <c r="B119" s="5" t="str">
        <f t="shared" si="4"/>
        <v>N</v>
      </c>
      <c r="C119" t="s">
        <v>1738</v>
      </c>
      <c r="D119" t="str">
        <f t="shared" si="5"/>
        <v/>
      </c>
      <c r="E119" t="s">
        <v>1137</v>
      </c>
      <c r="F119" s="76" t="s">
        <v>1138</v>
      </c>
      <c r="G119" s="76" t="s">
        <v>1717</v>
      </c>
      <c r="H119" s="2" t="s">
        <v>1718</v>
      </c>
      <c r="I119" s="4" t="s">
        <v>1719</v>
      </c>
      <c r="J119" s="76" t="s">
        <v>928</v>
      </c>
      <c r="K119" s="76" t="s">
        <v>1533</v>
      </c>
      <c r="L119" s="87">
        <v>91842812</v>
      </c>
      <c r="N119" t="s">
        <v>1720</v>
      </c>
      <c r="O119" s="4" t="s">
        <v>782</v>
      </c>
    </row>
    <row r="120" spans="2:15" x14ac:dyDescent="0.25">
      <c r="B120" s="5" t="str">
        <f t="shared" si="4"/>
        <v>N</v>
      </c>
      <c r="C120" t="s">
        <v>1739</v>
      </c>
      <c r="D120" t="str">
        <f t="shared" si="5"/>
        <v/>
      </c>
      <c r="E120" t="s">
        <v>1151</v>
      </c>
      <c r="F120" s="76" t="s">
        <v>1049</v>
      </c>
      <c r="G120" s="76" t="s">
        <v>1717</v>
      </c>
      <c r="H120" s="2" t="s">
        <v>1718</v>
      </c>
      <c r="I120" s="4" t="s">
        <v>1719</v>
      </c>
      <c r="J120" s="76" t="s">
        <v>928</v>
      </c>
      <c r="K120" s="76" t="s">
        <v>1533</v>
      </c>
      <c r="L120" s="87">
        <v>97526545</v>
      </c>
      <c r="N120" t="s">
        <v>1720</v>
      </c>
      <c r="O120" s="4" t="s">
        <v>782</v>
      </c>
    </row>
    <row r="121" spans="2:15" x14ac:dyDescent="0.25">
      <c r="B121" s="5" t="str">
        <f t="shared" si="4"/>
        <v>N</v>
      </c>
      <c r="C121" t="s">
        <v>1740</v>
      </c>
      <c r="D121" t="str">
        <f t="shared" si="5"/>
        <v/>
      </c>
      <c r="E121" t="s">
        <v>1151</v>
      </c>
      <c r="F121" s="76" t="s">
        <v>1123</v>
      </c>
      <c r="G121" s="76" t="s">
        <v>1717</v>
      </c>
      <c r="H121" s="2" t="s">
        <v>1718</v>
      </c>
      <c r="I121" s="4" t="s">
        <v>1719</v>
      </c>
      <c r="J121" s="76" t="s">
        <v>928</v>
      </c>
      <c r="K121" s="76" t="s">
        <v>1533</v>
      </c>
      <c r="L121" s="87">
        <v>91842812</v>
      </c>
      <c r="N121" t="s">
        <v>1720</v>
      </c>
      <c r="O121" s="4" t="s">
        <v>782</v>
      </c>
    </row>
    <row r="122" spans="2:15" x14ac:dyDescent="0.25">
      <c r="B122" s="5" t="str">
        <f t="shared" si="4"/>
        <v>N</v>
      </c>
      <c r="C122" t="s">
        <v>1741</v>
      </c>
      <c r="D122" t="str">
        <f t="shared" si="5"/>
        <v/>
      </c>
      <c r="E122" t="s">
        <v>1179</v>
      </c>
      <c r="F122" s="76" t="s">
        <v>1123</v>
      </c>
      <c r="G122" s="76" t="s">
        <v>1717</v>
      </c>
      <c r="H122" s="2" t="s">
        <v>1718</v>
      </c>
      <c r="I122" s="4" t="s">
        <v>1719</v>
      </c>
      <c r="J122" s="76" t="s">
        <v>928</v>
      </c>
      <c r="K122" s="76" t="s">
        <v>1533</v>
      </c>
      <c r="L122" s="87">
        <v>91842812</v>
      </c>
      <c r="N122" t="s">
        <v>1720</v>
      </c>
      <c r="O122" s="4" t="s">
        <v>782</v>
      </c>
    </row>
    <row r="123" spans="2:15" x14ac:dyDescent="0.25">
      <c r="B123" s="5" t="str">
        <f t="shared" si="4"/>
        <v>N</v>
      </c>
      <c r="C123" t="s">
        <v>1742</v>
      </c>
      <c r="D123" t="str">
        <f t="shared" si="5"/>
        <v/>
      </c>
      <c r="E123" t="s">
        <v>1197</v>
      </c>
      <c r="F123" s="76" t="s">
        <v>1049</v>
      </c>
      <c r="G123" s="76" t="s">
        <v>1717</v>
      </c>
      <c r="H123" s="2" t="s">
        <v>1718</v>
      </c>
      <c r="I123" s="4" t="s">
        <v>1719</v>
      </c>
      <c r="J123" s="76" t="s">
        <v>928</v>
      </c>
      <c r="K123" s="4" t="s">
        <v>1533</v>
      </c>
      <c r="L123" s="87">
        <v>91842747</v>
      </c>
      <c r="N123" t="s">
        <v>1720</v>
      </c>
      <c r="O123" s="4" t="s">
        <v>782</v>
      </c>
    </row>
    <row r="124" spans="2:15" x14ac:dyDescent="0.25">
      <c r="B124" s="5" t="str">
        <f t="shared" si="4"/>
        <v>N</v>
      </c>
      <c r="C124" t="s">
        <v>1743</v>
      </c>
      <c r="D124" t="str">
        <f t="shared" si="5"/>
        <v/>
      </c>
      <c r="E124" t="s">
        <v>1210</v>
      </c>
      <c r="F124" s="76" t="s">
        <v>1049</v>
      </c>
      <c r="G124" s="76" t="s">
        <v>1717</v>
      </c>
      <c r="H124" s="2" t="s">
        <v>1718</v>
      </c>
      <c r="I124" s="4" t="s">
        <v>1719</v>
      </c>
      <c r="J124" s="76" t="s">
        <v>928</v>
      </c>
      <c r="K124" s="4" t="s">
        <v>1533</v>
      </c>
      <c r="L124" s="87">
        <v>91842747</v>
      </c>
      <c r="N124" t="s">
        <v>1720</v>
      </c>
      <c r="O124" s="4" t="s">
        <v>782</v>
      </c>
    </row>
    <row r="125" spans="2:15" x14ac:dyDescent="0.25">
      <c r="B125" s="5" t="str">
        <f t="shared" si="4"/>
        <v>N</v>
      </c>
      <c r="C125" t="s">
        <v>1744</v>
      </c>
      <c r="D125" t="str">
        <f t="shared" si="5"/>
        <v/>
      </c>
      <c r="E125" t="s">
        <v>1210</v>
      </c>
      <c r="F125" s="76" t="s">
        <v>1123</v>
      </c>
      <c r="G125" s="76" t="s">
        <v>1717</v>
      </c>
      <c r="H125" s="2" t="s">
        <v>1718</v>
      </c>
      <c r="I125" s="4" t="s">
        <v>1719</v>
      </c>
      <c r="J125" s="76" t="s">
        <v>928</v>
      </c>
      <c r="K125" s="4" t="s">
        <v>1533</v>
      </c>
      <c r="L125" s="87">
        <v>91842747</v>
      </c>
      <c r="N125" t="s">
        <v>1720</v>
      </c>
      <c r="O125" s="4" t="s">
        <v>782</v>
      </c>
    </row>
    <row r="126" spans="2:15" x14ac:dyDescent="0.25">
      <c r="B126" s="5" t="str">
        <f t="shared" si="4"/>
        <v>N</v>
      </c>
      <c r="C126" t="s">
        <v>1745</v>
      </c>
      <c r="D126" t="str">
        <f t="shared" si="5"/>
        <v/>
      </c>
      <c r="E126" t="s">
        <v>1268</v>
      </c>
      <c r="F126" s="76" t="s">
        <v>1123</v>
      </c>
      <c r="G126" s="76" t="s">
        <v>1717</v>
      </c>
      <c r="H126" s="2" t="s">
        <v>1718</v>
      </c>
      <c r="I126" s="4" t="s">
        <v>1719</v>
      </c>
      <c r="J126" s="76" t="s">
        <v>928</v>
      </c>
      <c r="K126" s="4" t="s">
        <v>1533</v>
      </c>
      <c r="L126" s="87">
        <v>91842927</v>
      </c>
      <c r="N126" t="s">
        <v>1720</v>
      </c>
      <c r="O126" s="4" t="s">
        <v>782</v>
      </c>
    </row>
    <row r="127" spans="2:15" x14ac:dyDescent="0.25">
      <c r="B127" s="5" t="str">
        <f t="shared" si="4"/>
        <v>N</v>
      </c>
      <c r="C127" t="s">
        <v>1746</v>
      </c>
      <c r="D127" t="str">
        <f t="shared" si="5"/>
        <v/>
      </c>
      <c r="E127" t="s">
        <v>1704</v>
      </c>
      <c r="F127" s="76" t="s">
        <v>1123</v>
      </c>
      <c r="G127" s="76" t="s">
        <v>1717</v>
      </c>
      <c r="H127" s="2" t="s">
        <v>1718</v>
      </c>
      <c r="I127" s="4" t="s">
        <v>1719</v>
      </c>
      <c r="J127" s="2" t="s">
        <v>928</v>
      </c>
      <c r="K127" s="4" t="s">
        <v>1533</v>
      </c>
      <c r="L127" s="87">
        <v>99085164</v>
      </c>
      <c r="N127" t="s">
        <v>1720</v>
      </c>
      <c r="O127" s="4" t="s">
        <v>782</v>
      </c>
    </row>
    <row r="128" spans="2:15" x14ac:dyDescent="0.25">
      <c r="B128" s="5" t="str">
        <f t="shared" si="4"/>
        <v>N</v>
      </c>
      <c r="C128" t="s">
        <v>1747</v>
      </c>
      <c r="D128" t="str">
        <f t="shared" si="5"/>
        <v/>
      </c>
      <c r="E128" t="s">
        <v>1704</v>
      </c>
      <c r="F128" s="76" t="s">
        <v>1253</v>
      </c>
      <c r="G128" s="76" t="s">
        <v>1717</v>
      </c>
      <c r="H128" s="2" t="s">
        <v>1718</v>
      </c>
      <c r="I128" s="4" t="s">
        <v>1719</v>
      </c>
      <c r="J128" s="2" t="s">
        <v>928</v>
      </c>
      <c r="K128" s="4" t="s">
        <v>1533</v>
      </c>
      <c r="L128" s="87">
        <v>99085165</v>
      </c>
      <c r="N128" t="s">
        <v>1720</v>
      </c>
      <c r="O128" s="4" t="s">
        <v>782</v>
      </c>
    </row>
    <row r="129" spans="2:16" x14ac:dyDescent="0.25">
      <c r="B129" s="5" t="str">
        <f t="shared" si="4"/>
        <v>N</v>
      </c>
      <c r="C129" s="4" t="s">
        <v>1748</v>
      </c>
      <c r="D129" t="str">
        <f t="shared" si="5"/>
        <v/>
      </c>
      <c r="E129" t="s">
        <v>746</v>
      </c>
      <c r="F129" s="2" t="s">
        <v>1321</v>
      </c>
      <c r="G129" s="76" t="s">
        <v>1717</v>
      </c>
      <c r="H129" s="2" t="s">
        <v>1718</v>
      </c>
      <c r="I129" s="4" t="s">
        <v>1719</v>
      </c>
      <c r="J129" s="76" t="s">
        <v>1581</v>
      </c>
      <c r="K129" s="4" t="s">
        <v>1533</v>
      </c>
      <c r="L129" s="87">
        <v>99089027</v>
      </c>
      <c r="M129" s="75"/>
      <c r="N129" t="s">
        <v>1720</v>
      </c>
      <c r="O129" s="4" t="s">
        <v>782</v>
      </c>
      <c r="P129" s="4">
        <v>0</v>
      </c>
    </row>
    <row r="130" spans="2:16" x14ac:dyDescent="0.25">
      <c r="B130" s="5" t="str">
        <f t="shared" si="4"/>
        <v>N</v>
      </c>
      <c r="C130" s="4" t="s">
        <v>1749</v>
      </c>
      <c r="D130" t="str">
        <f t="shared" si="5"/>
        <v/>
      </c>
      <c r="E130" t="s">
        <v>945</v>
      </c>
      <c r="F130" t="s">
        <v>946</v>
      </c>
      <c r="G130" s="76" t="s">
        <v>1717</v>
      </c>
      <c r="H130" s="2" t="s">
        <v>1718</v>
      </c>
      <c r="I130" s="4" t="s">
        <v>1719</v>
      </c>
      <c r="J130" s="2" t="s">
        <v>1581</v>
      </c>
      <c r="K130" s="4" t="s">
        <v>1533</v>
      </c>
      <c r="L130" s="87">
        <v>99085166</v>
      </c>
      <c r="M130" s="75"/>
      <c r="N130" t="s">
        <v>1720</v>
      </c>
      <c r="O130" s="4" t="s">
        <v>782</v>
      </c>
      <c r="P130" s="4">
        <v>0</v>
      </c>
    </row>
    <row r="131" spans="2:16" x14ac:dyDescent="0.25">
      <c r="B131" s="5" t="str">
        <f t="shared" si="4"/>
        <v>N</v>
      </c>
      <c r="C131" s="4" t="s">
        <v>1750</v>
      </c>
      <c r="D131" t="str">
        <f t="shared" si="5"/>
        <v/>
      </c>
      <c r="E131" t="s">
        <v>771</v>
      </c>
      <c r="F131" s="76" t="s">
        <v>777</v>
      </c>
      <c r="G131" t="s">
        <v>1751</v>
      </c>
      <c r="H131" t="s">
        <v>1752</v>
      </c>
      <c r="I131" s="4" t="s">
        <v>1753</v>
      </c>
      <c r="J131" s="2" t="s">
        <v>1754</v>
      </c>
      <c r="K131" s="4" t="s">
        <v>1539</v>
      </c>
      <c r="L131" s="76">
        <v>98567016</v>
      </c>
      <c r="M131" s="4" t="s">
        <v>1755</v>
      </c>
      <c r="N131" t="s">
        <v>1631</v>
      </c>
      <c r="O131" s="4" t="s">
        <v>782</v>
      </c>
      <c r="P131" s="4">
        <v>0</v>
      </c>
    </row>
    <row r="132" spans="2:16" x14ac:dyDescent="0.25">
      <c r="B132" s="5" t="str">
        <f t="shared" ref="B132:B166" si="6">IF(G132="WRMatl_Bronze_CDA90500","Y","N")</f>
        <v>N</v>
      </c>
      <c r="C132" s="4" t="s">
        <v>1756</v>
      </c>
      <c r="D132" t="str">
        <f t="shared" si="5"/>
        <v/>
      </c>
      <c r="E132" t="s">
        <v>828</v>
      </c>
      <c r="F132" s="76" t="s">
        <v>777</v>
      </c>
      <c r="G132" t="s">
        <v>1751</v>
      </c>
      <c r="H132" t="s">
        <v>1752</v>
      </c>
      <c r="I132" s="4" t="s">
        <v>1753</v>
      </c>
      <c r="J132" s="2" t="s">
        <v>1754</v>
      </c>
      <c r="K132" s="4" t="s">
        <v>1539</v>
      </c>
      <c r="L132" s="4">
        <v>98567018</v>
      </c>
      <c r="M132" s="4" t="s">
        <v>1757</v>
      </c>
      <c r="N132" t="s">
        <v>1631</v>
      </c>
      <c r="O132" s="4" t="s">
        <v>782</v>
      </c>
      <c r="P132">
        <v>0</v>
      </c>
    </row>
    <row r="133" spans="2:16" x14ac:dyDescent="0.25">
      <c r="B133" s="5" t="str">
        <f t="shared" si="6"/>
        <v>N</v>
      </c>
      <c r="C133" s="4" t="s">
        <v>1758</v>
      </c>
      <c r="D133" t="str">
        <f t="shared" si="5"/>
        <v/>
      </c>
      <c r="E133" t="s">
        <v>865</v>
      </c>
      <c r="F133" s="76" t="s">
        <v>791</v>
      </c>
      <c r="G133" t="s">
        <v>1751</v>
      </c>
      <c r="H133" t="s">
        <v>1752</v>
      </c>
      <c r="I133" s="4" t="s">
        <v>1753</v>
      </c>
      <c r="J133" s="2" t="s">
        <v>1754</v>
      </c>
      <c r="K133" s="4" t="s">
        <v>1539</v>
      </c>
      <c r="L133" s="4">
        <v>98567019</v>
      </c>
      <c r="M133" s="4" t="s">
        <v>1759</v>
      </c>
      <c r="N133" t="s">
        <v>1631</v>
      </c>
      <c r="O133" s="4" t="s">
        <v>782</v>
      </c>
      <c r="P133">
        <v>0</v>
      </c>
    </row>
    <row r="134" spans="2:16" x14ac:dyDescent="0.25">
      <c r="B134" s="5" t="str">
        <f t="shared" si="6"/>
        <v>N</v>
      </c>
      <c r="C134" s="4" t="s">
        <v>1760</v>
      </c>
      <c r="D134" t="str">
        <f t="shared" si="5"/>
        <v/>
      </c>
      <c r="E134" t="s">
        <v>1559</v>
      </c>
      <c r="F134" s="2" t="s">
        <v>834</v>
      </c>
      <c r="G134" t="s">
        <v>1751</v>
      </c>
      <c r="H134" t="s">
        <v>1752</v>
      </c>
      <c r="I134" t="s">
        <v>1753</v>
      </c>
      <c r="J134" s="2" t="s">
        <v>1754</v>
      </c>
      <c r="K134" s="4" t="s">
        <v>1539</v>
      </c>
      <c r="L134" s="4">
        <v>98567031</v>
      </c>
      <c r="M134" s="4" t="s">
        <v>1761</v>
      </c>
      <c r="N134" t="s">
        <v>1631</v>
      </c>
      <c r="O134" t="s">
        <v>782</v>
      </c>
      <c r="P134">
        <v>0</v>
      </c>
    </row>
    <row r="135" spans="2:16" x14ac:dyDescent="0.25">
      <c r="B135" s="5" t="str">
        <f t="shared" si="6"/>
        <v>N</v>
      </c>
      <c r="C135" s="4" t="s">
        <v>1762</v>
      </c>
      <c r="D135" t="str">
        <f t="shared" ref="D135:D166" si="7">IF(B135="Y", C135,"")</f>
        <v/>
      </c>
      <c r="E135" t="s">
        <v>1565</v>
      </c>
      <c r="F135" s="2" t="s">
        <v>834</v>
      </c>
      <c r="G135" t="s">
        <v>1751</v>
      </c>
      <c r="H135" t="s">
        <v>1752</v>
      </c>
      <c r="I135" t="s">
        <v>1753</v>
      </c>
      <c r="J135" s="2" t="s">
        <v>1754</v>
      </c>
      <c r="K135" s="4" t="s">
        <v>1539</v>
      </c>
      <c r="L135" s="4">
        <v>98567031</v>
      </c>
      <c r="M135" s="4" t="s">
        <v>1761</v>
      </c>
      <c r="N135" t="s">
        <v>1631</v>
      </c>
      <c r="O135" s="4" t="s">
        <v>782</v>
      </c>
      <c r="P135">
        <v>0</v>
      </c>
    </row>
    <row r="136" spans="2:16" x14ac:dyDescent="0.25">
      <c r="B136" s="5" t="str">
        <f t="shared" si="6"/>
        <v>N</v>
      </c>
      <c r="C136" s="4" t="s">
        <v>1763</v>
      </c>
      <c r="D136" t="str">
        <f t="shared" si="7"/>
        <v/>
      </c>
      <c r="E136" t="s">
        <v>1569</v>
      </c>
      <c r="F136" s="2" t="s">
        <v>834</v>
      </c>
      <c r="G136" t="s">
        <v>1751</v>
      </c>
      <c r="H136" t="s">
        <v>1752</v>
      </c>
      <c r="I136" t="s">
        <v>1753</v>
      </c>
      <c r="J136" s="2" t="s">
        <v>1754</v>
      </c>
      <c r="K136" s="4" t="s">
        <v>1539</v>
      </c>
      <c r="L136" s="4">
        <v>98567031</v>
      </c>
      <c r="M136" s="4" t="s">
        <v>1761</v>
      </c>
      <c r="N136" t="s">
        <v>1631</v>
      </c>
      <c r="O136" s="4" t="s">
        <v>782</v>
      </c>
      <c r="P136">
        <v>0</v>
      </c>
    </row>
    <row r="137" spans="2:16" x14ac:dyDescent="0.25">
      <c r="B137" s="5" t="str">
        <f t="shared" si="6"/>
        <v>N</v>
      </c>
      <c r="C137" s="4" t="s">
        <v>1764</v>
      </c>
      <c r="D137" t="str">
        <f t="shared" si="7"/>
        <v/>
      </c>
      <c r="E137" t="s">
        <v>913</v>
      </c>
      <c r="F137" s="2" t="s">
        <v>834</v>
      </c>
      <c r="G137" t="s">
        <v>1751</v>
      </c>
      <c r="H137" t="s">
        <v>1752</v>
      </c>
      <c r="I137" s="4" t="s">
        <v>1753</v>
      </c>
      <c r="J137" s="2" t="s">
        <v>1754</v>
      </c>
      <c r="K137" s="4" t="s">
        <v>1539</v>
      </c>
      <c r="L137" s="4">
        <v>98567032</v>
      </c>
      <c r="M137" s="4" t="s">
        <v>1765</v>
      </c>
      <c r="N137" t="s">
        <v>1631</v>
      </c>
      <c r="O137" s="4" t="s">
        <v>782</v>
      </c>
      <c r="P137">
        <v>0</v>
      </c>
    </row>
    <row r="138" spans="2:16" x14ac:dyDescent="0.25">
      <c r="B138" s="5" t="str">
        <f t="shared" si="6"/>
        <v>N</v>
      </c>
      <c r="C138" s="4" t="s">
        <v>1766</v>
      </c>
      <c r="D138" t="str">
        <f t="shared" si="7"/>
        <v/>
      </c>
      <c r="E138" t="s">
        <v>930</v>
      </c>
      <c r="F138" s="2" t="s">
        <v>834</v>
      </c>
      <c r="G138" t="s">
        <v>1751</v>
      </c>
      <c r="H138" t="s">
        <v>1752</v>
      </c>
      <c r="I138" s="4" t="s">
        <v>1753</v>
      </c>
      <c r="J138" s="2" t="s">
        <v>1754</v>
      </c>
      <c r="K138" s="4" t="s">
        <v>1539</v>
      </c>
      <c r="L138" s="4">
        <v>98567032</v>
      </c>
      <c r="M138" s="4" t="s">
        <v>1765</v>
      </c>
      <c r="N138" t="s">
        <v>1631</v>
      </c>
      <c r="O138" s="4" t="s">
        <v>782</v>
      </c>
      <c r="P138">
        <v>0</v>
      </c>
    </row>
    <row r="139" spans="2:16" x14ac:dyDescent="0.25">
      <c r="B139" s="5" t="str">
        <f t="shared" si="6"/>
        <v>N</v>
      </c>
      <c r="C139" s="4" t="s">
        <v>1767</v>
      </c>
      <c r="D139" t="str">
        <f t="shared" si="7"/>
        <v/>
      </c>
      <c r="E139" t="s">
        <v>945</v>
      </c>
      <c r="F139" t="s">
        <v>946</v>
      </c>
      <c r="G139" t="s">
        <v>1751</v>
      </c>
      <c r="H139" t="s">
        <v>1752</v>
      </c>
      <c r="I139" s="4" t="s">
        <v>1753</v>
      </c>
      <c r="J139" s="2" t="s">
        <v>1581</v>
      </c>
      <c r="K139" s="4" t="s">
        <v>1539</v>
      </c>
      <c r="L139" s="4">
        <v>98567032</v>
      </c>
      <c r="M139" s="4" t="s">
        <v>1765</v>
      </c>
      <c r="N139" t="s">
        <v>1631</v>
      </c>
      <c r="O139" s="4" t="s">
        <v>782</v>
      </c>
      <c r="P139" s="4">
        <v>0</v>
      </c>
    </row>
    <row r="140" spans="2:16" x14ac:dyDescent="0.25">
      <c r="B140" s="5" t="str">
        <f t="shared" si="6"/>
        <v>N</v>
      </c>
      <c r="C140" s="4" t="s">
        <v>1768</v>
      </c>
      <c r="D140" t="str">
        <f t="shared" si="7"/>
        <v/>
      </c>
      <c r="E140" t="s">
        <v>965</v>
      </c>
      <c r="F140" s="2" t="s">
        <v>834</v>
      </c>
      <c r="G140" t="s">
        <v>1751</v>
      </c>
      <c r="H140" t="s">
        <v>1752</v>
      </c>
      <c r="I140" s="4" t="s">
        <v>1753</v>
      </c>
      <c r="J140" s="2" t="s">
        <v>1581</v>
      </c>
      <c r="K140" s="4" t="s">
        <v>1539</v>
      </c>
      <c r="L140" s="4">
        <v>98567033</v>
      </c>
      <c r="M140" s="4" t="s">
        <v>1769</v>
      </c>
      <c r="N140" t="s">
        <v>1631</v>
      </c>
      <c r="O140" s="4" t="s">
        <v>782</v>
      </c>
      <c r="P140">
        <v>0</v>
      </c>
    </row>
    <row r="141" spans="2:16" x14ac:dyDescent="0.25">
      <c r="B141" s="5" t="str">
        <f t="shared" si="6"/>
        <v>N</v>
      </c>
      <c r="C141" s="4" t="s">
        <v>1770</v>
      </c>
      <c r="D141" t="str">
        <f t="shared" si="7"/>
        <v/>
      </c>
      <c r="E141" t="s">
        <v>983</v>
      </c>
      <c r="F141" s="2" t="s">
        <v>834</v>
      </c>
      <c r="G141" t="s">
        <v>1751</v>
      </c>
      <c r="H141" t="s">
        <v>1752</v>
      </c>
      <c r="I141" s="4" t="s">
        <v>1753</v>
      </c>
      <c r="J141" s="2" t="s">
        <v>1581</v>
      </c>
      <c r="K141" s="4" t="s">
        <v>1539</v>
      </c>
      <c r="L141" s="4">
        <v>98567033</v>
      </c>
      <c r="M141" s="4" t="s">
        <v>1769</v>
      </c>
      <c r="N141" t="s">
        <v>1631</v>
      </c>
      <c r="O141" s="4" t="s">
        <v>782</v>
      </c>
      <c r="P141">
        <v>0</v>
      </c>
    </row>
    <row r="142" spans="2:16" x14ac:dyDescent="0.25">
      <c r="B142" s="5" t="str">
        <f t="shared" si="6"/>
        <v>N</v>
      </c>
      <c r="C142" s="4" t="s">
        <v>1771</v>
      </c>
      <c r="D142" t="str">
        <f t="shared" si="7"/>
        <v/>
      </c>
      <c r="E142" t="s">
        <v>997</v>
      </c>
      <c r="F142" t="s">
        <v>946</v>
      </c>
      <c r="G142" t="s">
        <v>1751</v>
      </c>
      <c r="H142" t="s">
        <v>1752</v>
      </c>
      <c r="I142" s="4" t="s">
        <v>1753</v>
      </c>
      <c r="J142" s="2" t="s">
        <v>1581</v>
      </c>
      <c r="K142" s="4" t="s">
        <v>1539</v>
      </c>
      <c r="L142" s="4">
        <v>98567033</v>
      </c>
      <c r="M142" s="4" t="s">
        <v>1769</v>
      </c>
      <c r="N142" t="s">
        <v>1631</v>
      </c>
      <c r="O142" s="4" t="s">
        <v>782</v>
      </c>
      <c r="P142" s="4">
        <v>0</v>
      </c>
    </row>
    <row r="143" spans="2:16" x14ac:dyDescent="0.25">
      <c r="B143" s="5" t="str">
        <f t="shared" si="6"/>
        <v>N</v>
      </c>
      <c r="C143" s="4" t="s">
        <v>1772</v>
      </c>
      <c r="D143" t="str">
        <f t="shared" si="7"/>
        <v/>
      </c>
      <c r="E143" t="s">
        <v>1021</v>
      </c>
      <c r="F143" s="76" t="s">
        <v>834</v>
      </c>
      <c r="G143" t="s">
        <v>1751</v>
      </c>
      <c r="H143" t="s">
        <v>1752</v>
      </c>
      <c r="I143" s="4" t="s">
        <v>1753</v>
      </c>
      <c r="J143" s="76" t="s">
        <v>1581</v>
      </c>
      <c r="K143" s="4" t="s">
        <v>1539</v>
      </c>
      <c r="L143" s="4">
        <v>98567035</v>
      </c>
      <c r="M143" s="4" t="s">
        <v>1773</v>
      </c>
      <c r="N143" t="s">
        <v>1631</v>
      </c>
      <c r="O143" s="4" t="s">
        <v>782</v>
      </c>
      <c r="P143">
        <v>0</v>
      </c>
    </row>
    <row r="144" spans="2:16" x14ac:dyDescent="0.25">
      <c r="B144" s="5" t="str">
        <f t="shared" si="6"/>
        <v>N</v>
      </c>
      <c r="C144" s="4" t="s">
        <v>1774</v>
      </c>
      <c r="D144" t="str">
        <f t="shared" si="7"/>
        <v/>
      </c>
      <c r="E144" t="s">
        <v>1035</v>
      </c>
      <c r="F144" s="76" t="s">
        <v>791</v>
      </c>
      <c r="G144" t="s">
        <v>1751</v>
      </c>
      <c r="H144" t="s">
        <v>1752</v>
      </c>
      <c r="I144" s="4" t="s">
        <v>1753</v>
      </c>
      <c r="J144" s="76" t="s">
        <v>1581</v>
      </c>
      <c r="K144" s="4" t="s">
        <v>1539</v>
      </c>
      <c r="L144">
        <v>98567034</v>
      </c>
      <c r="M144" t="s">
        <v>1775</v>
      </c>
      <c r="N144" t="s">
        <v>1631</v>
      </c>
      <c r="O144" s="4" t="s">
        <v>782</v>
      </c>
      <c r="P144">
        <v>0</v>
      </c>
    </row>
    <row r="145" spans="2:16" x14ac:dyDescent="0.25">
      <c r="B145" s="5" t="str">
        <f t="shared" si="6"/>
        <v>N</v>
      </c>
      <c r="C145" s="4" t="s">
        <v>1776</v>
      </c>
      <c r="D145" t="str">
        <f t="shared" si="7"/>
        <v/>
      </c>
      <c r="E145" t="s">
        <v>1035</v>
      </c>
      <c r="F145" s="76" t="s">
        <v>1049</v>
      </c>
      <c r="G145" t="s">
        <v>1751</v>
      </c>
      <c r="H145" t="s">
        <v>1752</v>
      </c>
      <c r="I145" s="4" t="s">
        <v>1753</v>
      </c>
      <c r="J145" s="76" t="s">
        <v>1581</v>
      </c>
      <c r="K145" s="4" t="s">
        <v>1539</v>
      </c>
      <c r="L145">
        <v>96769174</v>
      </c>
      <c r="M145" t="s">
        <v>1777</v>
      </c>
      <c r="N145" t="s">
        <v>1631</v>
      </c>
      <c r="O145" s="4" t="s">
        <v>782</v>
      </c>
      <c r="P145">
        <v>0</v>
      </c>
    </row>
    <row r="146" spans="2:16" x14ac:dyDescent="0.25">
      <c r="B146" s="5" t="str">
        <f t="shared" si="6"/>
        <v>N</v>
      </c>
      <c r="C146" s="4" t="s">
        <v>1778</v>
      </c>
      <c r="D146" t="str">
        <f t="shared" si="7"/>
        <v/>
      </c>
      <c r="E146" t="s">
        <v>1612</v>
      </c>
      <c r="F146" s="76" t="s">
        <v>1049</v>
      </c>
      <c r="G146" t="s">
        <v>1751</v>
      </c>
      <c r="H146" t="s">
        <v>1752</v>
      </c>
      <c r="I146" s="4" t="s">
        <v>1753</v>
      </c>
      <c r="J146" s="2" t="s">
        <v>1581</v>
      </c>
      <c r="K146" s="4" t="s">
        <v>1539</v>
      </c>
      <c r="L146" s="4">
        <v>96769186</v>
      </c>
      <c r="M146" s="4" t="s">
        <v>1779</v>
      </c>
      <c r="N146" t="s">
        <v>1631</v>
      </c>
      <c r="O146" s="4" t="s">
        <v>782</v>
      </c>
      <c r="P146">
        <v>0</v>
      </c>
    </row>
    <row r="147" spans="2:16" x14ac:dyDescent="0.25">
      <c r="B147" s="5" t="str">
        <f t="shared" si="6"/>
        <v>N</v>
      </c>
      <c r="C147" s="4" t="s">
        <v>1780</v>
      </c>
      <c r="D147" t="str">
        <f t="shared" si="7"/>
        <v/>
      </c>
      <c r="E147" t="s">
        <v>1616</v>
      </c>
      <c r="F147" s="76" t="s">
        <v>1049</v>
      </c>
      <c r="G147" t="s">
        <v>1751</v>
      </c>
      <c r="H147" t="s">
        <v>1752</v>
      </c>
      <c r="I147" s="4" t="s">
        <v>1753</v>
      </c>
      <c r="J147" s="2" t="s">
        <v>1581</v>
      </c>
      <c r="K147" s="4" t="s">
        <v>1539</v>
      </c>
      <c r="L147" s="4">
        <v>96769186</v>
      </c>
      <c r="M147" s="4" t="s">
        <v>1779</v>
      </c>
      <c r="N147" t="s">
        <v>1631</v>
      </c>
      <c r="O147" s="4" t="s">
        <v>782</v>
      </c>
      <c r="P147">
        <v>0</v>
      </c>
    </row>
    <row r="148" spans="2:16" x14ac:dyDescent="0.25">
      <c r="B148" s="5" t="str">
        <f t="shared" si="6"/>
        <v>N</v>
      </c>
      <c r="C148" s="4" t="s">
        <v>1781</v>
      </c>
      <c r="D148" t="str">
        <f t="shared" si="7"/>
        <v/>
      </c>
      <c r="E148" t="s">
        <v>1061</v>
      </c>
      <c r="F148" s="76" t="s">
        <v>1049</v>
      </c>
      <c r="G148" t="s">
        <v>1751</v>
      </c>
      <c r="H148" t="s">
        <v>1752</v>
      </c>
      <c r="I148" s="4" t="s">
        <v>1753</v>
      </c>
      <c r="J148" s="2" t="s">
        <v>1581</v>
      </c>
      <c r="K148" s="4" t="s">
        <v>1539</v>
      </c>
      <c r="L148" s="4">
        <v>96769186</v>
      </c>
      <c r="M148" s="4" t="s">
        <v>1779</v>
      </c>
      <c r="N148" t="s">
        <v>1631</v>
      </c>
      <c r="O148" s="4" t="s">
        <v>782</v>
      </c>
      <c r="P148" s="4">
        <v>0</v>
      </c>
    </row>
    <row r="149" spans="2:16" x14ac:dyDescent="0.25">
      <c r="B149" s="5" t="str">
        <f t="shared" si="6"/>
        <v>N</v>
      </c>
      <c r="C149" s="4" t="s">
        <v>1782</v>
      </c>
      <c r="D149" t="str">
        <f t="shared" si="7"/>
        <v/>
      </c>
      <c r="E149" t="s">
        <v>1072</v>
      </c>
      <c r="F149" s="76" t="s">
        <v>791</v>
      </c>
      <c r="G149" t="s">
        <v>1751</v>
      </c>
      <c r="H149" t="s">
        <v>1752</v>
      </c>
      <c r="I149" s="4" t="s">
        <v>1753</v>
      </c>
      <c r="J149" s="2" t="s">
        <v>1581</v>
      </c>
      <c r="K149" s="4" t="s">
        <v>1539</v>
      </c>
      <c r="L149" s="4">
        <v>98567037</v>
      </c>
      <c r="M149" s="4" t="s">
        <v>1783</v>
      </c>
      <c r="N149" t="s">
        <v>1631</v>
      </c>
      <c r="O149" s="4" t="s">
        <v>782</v>
      </c>
      <c r="P149">
        <v>0</v>
      </c>
    </row>
    <row r="150" spans="2:16" x14ac:dyDescent="0.25">
      <c r="B150" s="5" t="str">
        <f t="shared" si="6"/>
        <v>N</v>
      </c>
      <c r="C150" s="4" t="s">
        <v>1784</v>
      </c>
      <c r="D150" t="str">
        <f t="shared" si="7"/>
        <v/>
      </c>
      <c r="E150" t="s">
        <v>1072</v>
      </c>
      <c r="F150" s="76" t="s">
        <v>1138</v>
      </c>
      <c r="G150" t="s">
        <v>1751</v>
      </c>
      <c r="H150" t="s">
        <v>1752</v>
      </c>
      <c r="I150" s="4" t="s">
        <v>1753</v>
      </c>
      <c r="J150" s="2" t="s">
        <v>1581</v>
      </c>
      <c r="K150" s="4" t="s">
        <v>1539</v>
      </c>
      <c r="L150" s="4">
        <v>96699322</v>
      </c>
      <c r="M150" s="4" t="s">
        <v>1785</v>
      </c>
      <c r="N150" t="s">
        <v>1631</v>
      </c>
      <c r="O150" s="4" t="s">
        <v>782</v>
      </c>
      <c r="P150">
        <v>0</v>
      </c>
    </row>
    <row r="151" spans="2:16" x14ac:dyDescent="0.25">
      <c r="B151" s="5" t="str">
        <f t="shared" si="6"/>
        <v>N</v>
      </c>
      <c r="C151" s="4" t="s">
        <v>1786</v>
      </c>
      <c r="D151" t="str">
        <f t="shared" si="7"/>
        <v/>
      </c>
      <c r="E151" t="s">
        <v>1085</v>
      </c>
      <c r="F151" s="76" t="s">
        <v>1640</v>
      </c>
      <c r="G151" t="s">
        <v>1751</v>
      </c>
      <c r="H151" t="s">
        <v>1752</v>
      </c>
      <c r="I151" s="4" t="s">
        <v>1753</v>
      </c>
      <c r="J151" s="2" t="s">
        <v>1581</v>
      </c>
      <c r="K151" s="4" t="s">
        <v>1539</v>
      </c>
      <c r="L151" s="4">
        <v>96769177</v>
      </c>
      <c r="M151" s="4" t="s">
        <v>1787</v>
      </c>
      <c r="N151" t="s">
        <v>1631</v>
      </c>
      <c r="O151" s="4" t="s">
        <v>782</v>
      </c>
      <c r="P151">
        <v>0</v>
      </c>
    </row>
    <row r="152" spans="2:16" x14ac:dyDescent="0.25">
      <c r="B152" s="5" t="str">
        <f t="shared" si="6"/>
        <v>N</v>
      </c>
      <c r="C152" s="4" t="s">
        <v>1788</v>
      </c>
      <c r="D152" t="str">
        <f t="shared" si="7"/>
        <v/>
      </c>
      <c r="E152" t="s">
        <v>1645</v>
      </c>
      <c r="F152" s="76" t="s">
        <v>1049</v>
      </c>
      <c r="G152" t="s">
        <v>1751</v>
      </c>
      <c r="H152" t="s">
        <v>1752</v>
      </c>
      <c r="I152" s="4" t="s">
        <v>1753</v>
      </c>
      <c r="J152" s="2" t="s">
        <v>1581</v>
      </c>
      <c r="K152" s="4" t="s">
        <v>1539</v>
      </c>
      <c r="L152" s="4">
        <v>96769189</v>
      </c>
      <c r="M152" s="4" t="s">
        <v>1789</v>
      </c>
      <c r="N152" t="s">
        <v>1631</v>
      </c>
      <c r="O152" s="4" t="s">
        <v>782</v>
      </c>
      <c r="P152">
        <v>0</v>
      </c>
    </row>
    <row r="153" spans="2:16" x14ac:dyDescent="0.25">
      <c r="B153" s="5" t="str">
        <f t="shared" si="6"/>
        <v>N</v>
      </c>
      <c r="C153" s="4" t="s">
        <v>1790</v>
      </c>
      <c r="D153" t="str">
        <f t="shared" si="7"/>
        <v/>
      </c>
      <c r="E153" t="s">
        <v>1649</v>
      </c>
      <c r="F153" s="76" t="s">
        <v>1049</v>
      </c>
      <c r="G153" t="s">
        <v>1751</v>
      </c>
      <c r="H153" t="s">
        <v>1752</v>
      </c>
      <c r="I153" s="4" t="s">
        <v>1753</v>
      </c>
      <c r="J153" s="2" t="s">
        <v>1581</v>
      </c>
      <c r="K153" s="4" t="s">
        <v>1539</v>
      </c>
      <c r="L153" s="4">
        <v>96769189</v>
      </c>
      <c r="M153" s="4" t="s">
        <v>1789</v>
      </c>
      <c r="N153" t="s">
        <v>1631</v>
      </c>
      <c r="O153" s="4" t="s">
        <v>782</v>
      </c>
      <c r="P153">
        <v>0</v>
      </c>
    </row>
    <row r="154" spans="2:16" x14ac:dyDescent="0.25">
      <c r="B154" s="5" t="str">
        <f t="shared" si="6"/>
        <v>N</v>
      </c>
      <c r="C154" s="4" t="s">
        <v>1791</v>
      </c>
      <c r="D154" t="str">
        <f t="shared" si="7"/>
        <v/>
      </c>
      <c r="E154" t="s">
        <v>1108</v>
      </c>
      <c r="F154" s="76" t="s">
        <v>1651</v>
      </c>
      <c r="G154" t="s">
        <v>1751</v>
      </c>
      <c r="H154" t="s">
        <v>1752</v>
      </c>
      <c r="I154" s="4" t="s">
        <v>1753</v>
      </c>
      <c r="J154" s="2" t="s">
        <v>1581</v>
      </c>
      <c r="K154" s="4" t="s">
        <v>1539</v>
      </c>
      <c r="L154" s="4">
        <v>96769189</v>
      </c>
      <c r="M154" s="4" t="s">
        <v>1789</v>
      </c>
      <c r="N154" t="s">
        <v>1631</v>
      </c>
      <c r="O154" s="4" t="s">
        <v>782</v>
      </c>
      <c r="P154">
        <v>0</v>
      </c>
    </row>
    <row r="155" spans="2:16" x14ac:dyDescent="0.25">
      <c r="B155" s="5" t="str">
        <f t="shared" si="6"/>
        <v>N</v>
      </c>
      <c r="C155" s="4" t="s">
        <v>1792</v>
      </c>
      <c r="D155" t="str">
        <f t="shared" si="7"/>
        <v/>
      </c>
      <c r="E155" t="s">
        <v>1137</v>
      </c>
      <c r="F155" s="76" t="s">
        <v>1138</v>
      </c>
      <c r="G155" t="s">
        <v>1751</v>
      </c>
      <c r="H155" t="s">
        <v>1752</v>
      </c>
      <c r="I155" s="4" t="s">
        <v>1753</v>
      </c>
      <c r="J155" s="76" t="s">
        <v>1581</v>
      </c>
      <c r="K155" s="4" t="s">
        <v>1539</v>
      </c>
      <c r="L155" s="4">
        <v>99720321</v>
      </c>
      <c r="M155" s="4" t="s">
        <v>1793</v>
      </c>
      <c r="N155" t="s">
        <v>1631</v>
      </c>
      <c r="O155" s="4" t="s">
        <v>782</v>
      </c>
      <c r="P155">
        <v>0</v>
      </c>
    </row>
    <row r="156" spans="2:16" x14ac:dyDescent="0.25">
      <c r="B156" s="5" t="str">
        <f t="shared" si="6"/>
        <v>N</v>
      </c>
      <c r="C156" s="4" t="s">
        <v>1794</v>
      </c>
      <c r="D156" t="str">
        <f t="shared" si="7"/>
        <v/>
      </c>
      <c r="E156" t="s">
        <v>1151</v>
      </c>
      <c r="F156" s="76" t="s">
        <v>1049</v>
      </c>
      <c r="G156" t="s">
        <v>1751</v>
      </c>
      <c r="H156" t="s">
        <v>1752</v>
      </c>
      <c r="I156" s="4" t="s">
        <v>1753</v>
      </c>
      <c r="J156" s="2" t="s">
        <v>1581</v>
      </c>
      <c r="K156" s="4" t="s">
        <v>1539</v>
      </c>
      <c r="L156" s="4">
        <v>96769192</v>
      </c>
      <c r="M156" s="4" t="s">
        <v>1795</v>
      </c>
      <c r="N156" t="s">
        <v>1631</v>
      </c>
      <c r="O156" s="4" t="s">
        <v>782</v>
      </c>
      <c r="P156">
        <v>0</v>
      </c>
    </row>
    <row r="157" spans="2:16" x14ac:dyDescent="0.25">
      <c r="B157" s="5" t="str">
        <f t="shared" si="6"/>
        <v>N</v>
      </c>
      <c r="C157" s="4" t="s">
        <v>1796</v>
      </c>
      <c r="D157" t="str">
        <f t="shared" si="7"/>
        <v/>
      </c>
      <c r="E157" t="s">
        <v>1151</v>
      </c>
      <c r="F157" s="76" t="s">
        <v>1123</v>
      </c>
      <c r="G157" t="s">
        <v>1751</v>
      </c>
      <c r="H157" t="s">
        <v>1752</v>
      </c>
      <c r="I157" s="4" t="s">
        <v>1753</v>
      </c>
      <c r="J157" s="2" t="s">
        <v>1581</v>
      </c>
      <c r="K157" s="4" t="s">
        <v>1539</v>
      </c>
      <c r="L157" s="4">
        <v>99720336</v>
      </c>
      <c r="M157" s="4" t="s">
        <v>1797</v>
      </c>
      <c r="N157" t="s">
        <v>1631</v>
      </c>
      <c r="O157" s="4" t="s">
        <v>782</v>
      </c>
      <c r="P157">
        <v>0</v>
      </c>
    </row>
    <row r="158" spans="2:16" x14ac:dyDescent="0.25">
      <c r="B158" s="5" t="str">
        <f t="shared" si="6"/>
        <v>N</v>
      </c>
      <c r="C158" s="4" t="s">
        <v>1798</v>
      </c>
      <c r="D158" t="str">
        <f t="shared" si="7"/>
        <v/>
      </c>
      <c r="E158" t="s">
        <v>1179</v>
      </c>
      <c r="F158" s="76" t="s">
        <v>1123</v>
      </c>
      <c r="G158" t="s">
        <v>1751</v>
      </c>
      <c r="H158" t="s">
        <v>1752</v>
      </c>
      <c r="I158" s="4" t="s">
        <v>1753</v>
      </c>
      <c r="J158" s="76" t="s">
        <v>1581</v>
      </c>
      <c r="K158" s="4" t="s">
        <v>1539</v>
      </c>
      <c r="L158" s="4">
        <v>96769204</v>
      </c>
      <c r="M158" s="4" t="s">
        <v>1799</v>
      </c>
      <c r="N158" t="s">
        <v>1631</v>
      </c>
      <c r="O158" s="4" t="s">
        <v>782</v>
      </c>
      <c r="P158">
        <v>0</v>
      </c>
    </row>
    <row r="159" spans="2:16" x14ac:dyDescent="0.25">
      <c r="B159" s="5" t="str">
        <f t="shared" si="6"/>
        <v>N</v>
      </c>
      <c r="C159" s="4" t="s">
        <v>1800</v>
      </c>
      <c r="D159" t="str">
        <f t="shared" si="7"/>
        <v/>
      </c>
      <c r="E159" t="s">
        <v>1197</v>
      </c>
      <c r="F159" s="76" t="s">
        <v>1049</v>
      </c>
      <c r="G159" t="s">
        <v>1751</v>
      </c>
      <c r="H159" t="s">
        <v>1752</v>
      </c>
      <c r="I159" s="4" t="s">
        <v>1753</v>
      </c>
      <c r="J159" s="76" t="s">
        <v>1581</v>
      </c>
      <c r="K159" s="4" t="s">
        <v>1539</v>
      </c>
      <c r="L159" s="4">
        <v>96769183</v>
      </c>
      <c r="M159" s="4" t="s">
        <v>1801</v>
      </c>
      <c r="N159" t="s">
        <v>1631</v>
      </c>
      <c r="O159" s="4" t="s">
        <v>782</v>
      </c>
      <c r="P159">
        <v>0</v>
      </c>
    </row>
    <row r="160" spans="2:16" x14ac:dyDescent="0.25">
      <c r="B160" s="5" t="str">
        <f t="shared" si="6"/>
        <v>N</v>
      </c>
      <c r="C160" s="4" t="s">
        <v>1802</v>
      </c>
      <c r="D160" t="str">
        <f t="shared" si="7"/>
        <v/>
      </c>
      <c r="E160" t="s">
        <v>1210</v>
      </c>
      <c r="F160" s="76" t="s">
        <v>1049</v>
      </c>
      <c r="G160" t="s">
        <v>1751</v>
      </c>
      <c r="H160" t="s">
        <v>1752</v>
      </c>
      <c r="I160" s="4" t="s">
        <v>1753</v>
      </c>
      <c r="J160" s="76" t="s">
        <v>1581</v>
      </c>
      <c r="K160" s="4" t="s">
        <v>1539</v>
      </c>
      <c r="L160" s="4">
        <v>96769195</v>
      </c>
      <c r="M160" s="4" t="s">
        <v>1803</v>
      </c>
      <c r="N160" t="s">
        <v>1631</v>
      </c>
      <c r="O160" s="4" t="s">
        <v>782</v>
      </c>
      <c r="P160">
        <v>0</v>
      </c>
    </row>
    <row r="161" spans="1:16" x14ac:dyDescent="0.25">
      <c r="B161" s="5" t="str">
        <f t="shared" si="6"/>
        <v>N</v>
      </c>
      <c r="C161" s="4" t="s">
        <v>1804</v>
      </c>
      <c r="D161" t="str">
        <f t="shared" si="7"/>
        <v/>
      </c>
      <c r="E161" t="s">
        <v>1210</v>
      </c>
      <c r="F161" s="76" t="s">
        <v>1123</v>
      </c>
      <c r="G161" t="s">
        <v>1751</v>
      </c>
      <c r="H161" t="s">
        <v>1752</v>
      </c>
      <c r="I161" s="4" t="s">
        <v>1753</v>
      </c>
      <c r="J161" s="76" t="s">
        <v>1581</v>
      </c>
      <c r="K161" s="4" t="s">
        <v>1539</v>
      </c>
      <c r="L161" s="4">
        <v>96769198</v>
      </c>
      <c r="M161" s="4" t="s">
        <v>1805</v>
      </c>
      <c r="N161" t="s">
        <v>1631</v>
      </c>
      <c r="O161" s="4" t="s">
        <v>782</v>
      </c>
      <c r="P161">
        <v>0</v>
      </c>
    </row>
    <row r="162" spans="1:16" x14ac:dyDescent="0.25">
      <c r="B162" s="5" t="str">
        <f t="shared" si="6"/>
        <v>N</v>
      </c>
      <c r="C162" s="4" t="s">
        <v>1806</v>
      </c>
      <c r="D162" t="str">
        <f t="shared" si="7"/>
        <v/>
      </c>
      <c r="E162" t="s">
        <v>1237</v>
      </c>
      <c r="F162" s="76" t="s">
        <v>1123</v>
      </c>
      <c r="G162" t="s">
        <v>1751</v>
      </c>
      <c r="H162" t="s">
        <v>1752</v>
      </c>
      <c r="I162" s="4" t="s">
        <v>1753</v>
      </c>
      <c r="J162" s="2" t="s">
        <v>1581</v>
      </c>
      <c r="K162" s="4" t="s">
        <v>1539</v>
      </c>
      <c r="L162" s="4">
        <v>96769207</v>
      </c>
      <c r="M162" s="4" t="s">
        <v>1807</v>
      </c>
      <c r="N162" t="s">
        <v>1631</v>
      </c>
      <c r="O162" s="4" t="s">
        <v>782</v>
      </c>
      <c r="P162">
        <v>0</v>
      </c>
    </row>
    <row r="163" spans="1:16" x14ac:dyDescent="0.25">
      <c r="B163" s="5" t="str">
        <f t="shared" si="6"/>
        <v>N</v>
      </c>
      <c r="C163" s="4" t="s">
        <v>1808</v>
      </c>
      <c r="D163" t="str">
        <f t="shared" si="7"/>
        <v/>
      </c>
      <c r="E163" t="s">
        <v>1268</v>
      </c>
      <c r="F163" s="76" t="s">
        <v>1123</v>
      </c>
      <c r="G163" t="s">
        <v>1751</v>
      </c>
      <c r="H163" t="s">
        <v>1752</v>
      </c>
      <c r="I163" s="4" t="s">
        <v>1753</v>
      </c>
      <c r="J163" s="76" t="s">
        <v>1581</v>
      </c>
      <c r="K163" s="4" t="s">
        <v>1539</v>
      </c>
      <c r="L163" s="4">
        <v>96769201</v>
      </c>
      <c r="M163" s="4" t="s">
        <v>1809</v>
      </c>
      <c r="N163" t="s">
        <v>1631</v>
      </c>
      <c r="O163" s="4" t="s">
        <v>782</v>
      </c>
      <c r="P163">
        <v>0</v>
      </c>
    </row>
    <row r="164" spans="1:16" x14ac:dyDescent="0.25">
      <c r="B164" s="5" t="str">
        <f t="shared" si="6"/>
        <v>N</v>
      </c>
      <c r="C164" s="4" t="s">
        <v>1810</v>
      </c>
      <c r="D164" t="str">
        <f t="shared" si="7"/>
        <v/>
      </c>
      <c r="E164" t="s">
        <v>849</v>
      </c>
      <c r="F164" s="4" t="s">
        <v>819</v>
      </c>
      <c r="G164" t="s">
        <v>1751</v>
      </c>
      <c r="H164" t="s">
        <v>1752</v>
      </c>
      <c r="I164" s="4" t="s">
        <v>1753</v>
      </c>
      <c r="J164" s="76" t="s">
        <v>1581</v>
      </c>
      <c r="K164" s="4" t="s">
        <v>1539</v>
      </c>
      <c r="L164" s="4">
        <v>99693617</v>
      </c>
      <c r="M164" t="s">
        <v>1811</v>
      </c>
      <c r="N164" t="s">
        <v>1631</v>
      </c>
      <c r="O164" s="4" t="s">
        <v>782</v>
      </c>
      <c r="P164">
        <v>0</v>
      </c>
    </row>
    <row r="165" spans="1:16" x14ac:dyDescent="0.25">
      <c r="B165" s="5" t="str">
        <f t="shared" si="6"/>
        <v>N</v>
      </c>
      <c r="C165" s="4" t="s">
        <v>1812</v>
      </c>
      <c r="D165" t="str">
        <f t="shared" si="7"/>
        <v/>
      </c>
      <c r="E165" t="s">
        <v>746</v>
      </c>
      <c r="F165" s="2" t="s">
        <v>1321</v>
      </c>
      <c r="G165" t="s">
        <v>1751</v>
      </c>
      <c r="H165" t="s">
        <v>1752</v>
      </c>
      <c r="I165" s="4" t="s">
        <v>1753</v>
      </c>
      <c r="J165" s="76" t="s">
        <v>1581</v>
      </c>
      <c r="K165" s="4" t="s">
        <v>1539</v>
      </c>
      <c r="L165">
        <v>99723122</v>
      </c>
      <c r="M165" t="s">
        <v>1813</v>
      </c>
      <c r="N165" t="s">
        <v>1631</v>
      </c>
      <c r="O165" s="4" t="s">
        <v>782</v>
      </c>
      <c r="P165">
        <v>0</v>
      </c>
    </row>
    <row r="166" spans="1:16" x14ac:dyDescent="0.25">
      <c r="B166" s="5" t="str">
        <f t="shared" si="6"/>
        <v>Y</v>
      </c>
      <c r="C166" s="4" t="s">
        <v>1814</v>
      </c>
      <c r="D166" t="str">
        <f t="shared" si="7"/>
        <v>Price_BOM_L_WearRings_203</v>
      </c>
      <c r="E166" s="4" t="s">
        <v>694</v>
      </c>
      <c r="F166" s="76" t="s">
        <v>1138</v>
      </c>
      <c r="G166" s="2" t="s">
        <v>1530</v>
      </c>
      <c r="H166" s="4" t="s">
        <v>1531</v>
      </c>
      <c r="I166" s="4" t="s">
        <v>1532</v>
      </c>
      <c r="J166" s="76" t="s">
        <v>928</v>
      </c>
      <c r="K166" s="76" t="s">
        <v>1533</v>
      </c>
      <c r="L166" s="76">
        <v>97526232</v>
      </c>
      <c r="M166" s="97" t="s">
        <v>1815</v>
      </c>
      <c r="N166" t="s">
        <v>1535</v>
      </c>
      <c r="O166" s="4" t="s">
        <v>782</v>
      </c>
      <c r="P166" s="4">
        <v>0</v>
      </c>
    </row>
    <row r="167" spans="1:16" x14ac:dyDescent="0.25">
      <c r="A167" s="98" t="s">
        <v>246</v>
      </c>
    </row>
    <row r="168" spans="1:16" x14ac:dyDescent="0.25">
      <c r="F168" s="2"/>
      <c r="I168" s="4"/>
    </row>
    <row r="172" spans="1:16" x14ac:dyDescent="0.25">
      <c r="F172" s="76"/>
      <c r="G172" s="2"/>
      <c r="H172" s="4"/>
      <c r="I172" s="4"/>
    </row>
    <row r="173" spans="1:16" x14ac:dyDescent="0.25">
      <c r="F173" s="76"/>
      <c r="G173" s="2"/>
      <c r="H173" s="4"/>
      <c r="I173" s="4"/>
    </row>
    <row r="174" spans="1:16" x14ac:dyDescent="0.25">
      <c r="F174" s="2"/>
      <c r="G174" s="2"/>
      <c r="H174" s="4"/>
      <c r="I174" s="4"/>
    </row>
  </sheetData>
  <autoFilter ref="B6:P167" xr:uid="{00000000-0009-0000-0000-000004000000}"/>
  <dataValidations count="1">
    <dataValidation type="list" allowBlank="1" showInputMessage="1" showErrorMessage="1" sqref="A6" xr:uid="{00000000-0002-0000-0400-000000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defaultRowHeight="13.2" outlineLevelRow="1" x14ac:dyDescent="0.25"/>
  <cols>
    <col min="1" max="1" width="23" style="22" customWidth="1"/>
    <col min="2" max="2" width="5.6640625" style="3" customWidth="1"/>
    <col min="3" max="3" width="6.44140625" style="3" customWidth="1"/>
    <col min="4" max="4" width="24.33203125" style="3" bestFit="1" customWidth="1"/>
    <col min="5" max="5" width="24.33203125" style="3" customWidth="1"/>
    <col min="6" max="6" width="55.88671875" style="3" customWidth="1"/>
    <col min="8" max="8" width="15.33203125" style="123" bestFit="1" customWidth="1"/>
    <col min="9" max="9" width="13.109375" style="123" bestFit="1" customWidth="1"/>
    <col min="10" max="10" width="13.6640625" style="123" bestFit="1" customWidth="1"/>
    <col min="11" max="11" width="17" style="123" bestFit="1" customWidth="1"/>
    <col min="12" max="12" width="18.44140625" style="123" bestFit="1" customWidth="1"/>
    <col min="13" max="13" width="12.33203125" style="123" bestFit="1" customWidth="1"/>
    <col min="14" max="14" width="33.33203125" style="123" bestFit="1" customWidth="1"/>
    <col min="15" max="15" width="12.44140625" style="123" bestFit="1" customWidth="1"/>
    <col min="16" max="16" width="13.5546875" style="123" bestFit="1" customWidth="1"/>
    <col min="17" max="18" width="10.6640625" style="123" customWidth="1"/>
  </cols>
  <sheetData>
    <row r="1" spans="1:22" s="30" customFormat="1" ht="13.5" customHeight="1" thickBot="1" x14ac:dyDescent="0.3">
      <c r="A1" s="68" t="s">
        <v>229</v>
      </c>
      <c r="B1" s="85"/>
      <c r="C1" s="69"/>
      <c r="D1" s="69"/>
      <c r="E1" s="69"/>
      <c r="F1" s="69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V1" s="30" t="s">
        <v>231</v>
      </c>
    </row>
    <row r="2" spans="1:22" ht="13.5" customHeight="1" outlineLevel="1" thickTop="1" x14ac:dyDescent="0.25">
      <c r="A2" s="70" t="s">
        <v>1816</v>
      </c>
      <c r="B2" s="39"/>
      <c r="C2" s="39"/>
      <c r="D2" s="20" t="str">
        <f>IF($A$6="Full Data", "ID", "")</f>
        <v>ID</v>
      </c>
      <c r="E2" s="20" t="str">
        <f>IF($A$6="Quick Price", "ID", "")</f>
        <v/>
      </c>
      <c r="F2" s="20" t="s">
        <v>234</v>
      </c>
      <c r="G2" s="20" t="s">
        <v>1</v>
      </c>
      <c r="H2" s="20"/>
      <c r="I2" s="20" t="str">
        <f>IF($A$6="Full Data","MinHPper100","")</f>
        <v>MinHPper100</v>
      </c>
      <c r="J2" s="20" t="str">
        <f>IF($A$6="Full Data","MaxHPper100","")</f>
        <v>MaxHPper100</v>
      </c>
      <c r="K2" s="20" t="str">
        <f>IF($A$6="Full Data","ShaftDiameterAtCoupling","")</f>
        <v>ShaftDiameterAtCoupling</v>
      </c>
      <c r="L2" s="20" t="str">
        <f>IF($A$6="Full Data","Lubrication","")</f>
        <v>Lubrication</v>
      </c>
      <c r="M2" s="20" t="str">
        <f>IF($A$6="Full Data","Pedestal","")</f>
        <v>Pedestal</v>
      </c>
      <c r="N2" s="20" t="s">
        <v>1817</v>
      </c>
      <c r="O2" s="20" t="str">
        <f>IF($A$6="Full Data","BOM","")</f>
        <v>BOM</v>
      </c>
      <c r="P2" s="20"/>
      <c r="Q2" s="20" t="s">
        <v>236</v>
      </c>
      <c r="R2" s="20"/>
      <c r="S2" s="20" t="str">
        <f>IF($A$6="Full Data","LeadtimeID","")</f>
        <v>LeadtimeID</v>
      </c>
      <c r="T2" s="20"/>
      <c r="U2" s="20" t="str">
        <f>IF($A$6="Full Data","Weight","")</f>
        <v>Weight</v>
      </c>
    </row>
    <row r="3" spans="1:22" outlineLevel="1" x14ac:dyDescent="0.25">
      <c r="A3" s="70" t="str">
        <f>IF($A$6="Full Data", "PumpOptions", "BasicOptionsDynamicDesc")</f>
        <v>PumpOptions</v>
      </c>
      <c r="B3" s="39"/>
      <c r="C3" s="39"/>
      <c r="D3" s="20" t="str">
        <f>IF($A$6="Full Data", "PriceList", "")</f>
        <v>PriceList</v>
      </c>
      <c r="E3" s="20" t="str">
        <f>IF($A$6="Quick Price", "PriceList", "")</f>
        <v/>
      </c>
      <c r="F3" s="20"/>
      <c r="G3" s="20"/>
      <c r="H3" s="20" t="s">
        <v>233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2" s="31" customFormat="1" outlineLevel="1" x14ac:dyDescent="0.25">
      <c r="A4" s="71" t="s">
        <v>241</v>
      </c>
      <c r="B4" s="46"/>
      <c r="C4" s="46"/>
      <c r="D4" s="72" t="str">
        <f>IF($A$6="Full Data", "pointer-merge", "")</f>
        <v>pointer-merge</v>
      </c>
      <c r="E4" s="72" t="str">
        <f>IF($A$6="Quick Price","pointer","")</f>
        <v/>
      </c>
      <c r="F4" s="72" t="s">
        <v>243</v>
      </c>
      <c r="G4" s="72" t="s">
        <v>243</v>
      </c>
      <c r="H4" s="72" t="str">
        <f>IF($A$6="Full Data","pointer-merge","pointer")</f>
        <v>pointer-merge</v>
      </c>
      <c r="I4" s="72" t="str">
        <f>IF($A$6="Full Data","double","")</f>
        <v>double</v>
      </c>
      <c r="J4" s="72" t="str">
        <f>IF($A$6="Full Data","double","")</f>
        <v>double</v>
      </c>
      <c r="K4" s="72" t="str">
        <f>IF($A$6="Full Data","double","")</f>
        <v>double</v>
      </c>
      <c r="L4" s="72" t="str">
        <f>IF($A$6="Full Data","text","")</f>
        <v>text</v>
      </c>
      <c r="M4" s="72" t="str">
        <f>IF($A$6="Full Data","text","")</f>
        <v>text</v>
      </c>
      <c r="N4" s="72" t="s">
        <v>243</v>
      </c>
      <c r="O4" s="72" t="str">
        <f>IF($A$6="Full Data","text","")</f>
        <v>text</v>
      </c>
      <c r="P4" s="72"/>
      <c r="Q4" s="72" t="str">
        <f>IF($A$6="Full Data","pointer-merge","pointer")</f>
        <v>pointer-merge</v>
      </c>
      <c r="R4" s="72"/>
      <c r="S4" s="72" t="str">
        <f>IF($A$6="Full Data","pointer-merge","")</f>
        <v>pointer-merge</v>
      </c>
      <c r="T4" s="72"/>
      <c r="U4" s="72" t="str">
        <f>IF($A$6="Full Data","double","")</f>
        <v>double</v>
      </c>
      <c r="V4" s="55" t="s">
        <v>246</v>
      </c>
    </row>
    <row r="5" spans="1:22" s="30" customFormat="1" ht="13.5" customHeight="1" outlineLevel="1" thickBot="1" x14ac:dyDescent="0.3">
      <c r="A5" s="73" t="s">
        <v>247</v>
      </c>
      <c r="B5" s="49"/>
      <c r="C5" s="49"/>
      <c r="D5" s="49"/>
      <c r="E5" s="49"/>
      <c r="F5" s="49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2" ht="13.5" customHeight="1" thickTop="1" x14ac:dyDescent="0.25">
      <c r="A6" s="22" t="s">
        <v>760</v>
      </c>
      <c r="B6" s="32" t="s">
        <v>1818</v>
      </c>
      <c r="C6" s="7" t="s">
        <v>761</v>
      </c>
      <c r="D6" s="7" t="s">
        <v>233</v>
      </c>
      <c r="E6" s="7"/>
      <c r="F6" s="7" t="s">
        <v>234</v>
      </c>
      <c r="G6" s="7" t="s">
        <v>1</v>
      </c>
      <c r="H6" s="7" t="s">
        <v>763</v>
      </c>
      <c r="I6" s="7" t="s">
        <v>1819</v>
      </c>
      <c r="J6" s="7" t="s">
        <v>1820</v>
      </c>
      <c r="K6" s="7" t="s">
        <v>1821</v>
      </c>
      <c r="L6" s="7" t="s">
        <v>1822</v>
      </c>
      <c r="M6" s="7" t="s">
        <v>1823</v>
      </c>
      <c r="N6" s="7" t="s">
        <v>1824</v>
      </c>
      <c r="O6" s="7" t="s">
        <v>1825</v>
      </c>
      <c r="P6" s="7" t="s">
        <v>1826</v>
      </c>
      <c r="Q6" s="23" t="s">
        <v>248</v>
      </c>
      <c r="R6" s="128" t="s">
        <v>249</v>
      </c>
      <c r="S6" s="23" t="s">
        <v>237</v>
      </c>
      <c r="T6" s="10" t="s">
        <v>769</v>
      </c>
      <c r="U6" s="57" t="s">
        <v>1827</v>
      </c>
    </row>
    <row r="7" spans="1:22" ht="12.75" customHeight="1" x14ac:dyDescent="0.25">
      <c r="A7" s="74" t="s">
        <v>251</v>
      </c>
      <c r="B7" s="107">
        <v>1</v>
      </c>
      <c r="C7" s="4" t="str">
        <f t="shared" ref="C7:C38" si="0">IF(L7 &lt;&gt;"Special/Other","Y","N")</f>
        <v>Y</v>
      </c>
      <c r="D7" s="4" t="s">
        <v>1828</v>
      </c>
      <c r="E7" s="4" t="str">
        <f t="shared" ref="E7:E38" si="1">IF(C7="Y", D7,"")</f>
        <v>Price_BOM_L_Pedestal_1</v>
      </c>
      <c r="F7" s="4" t="s">
        <v>1829</v>
      </c>
      <c r="G7" s="1" t="s">
        <v>259</v>
      </c>
      <c r="H7" t="s">
        <v>1830</v>
      </c>
      <c r="I7" s="1">
        <v>0</v>
      </c>
      <c r="J7" s="1">
        <v>0.87</v>
      </c>
      <c r="K7">
        <v>0.875</v>
      </c>
      <c r="L7" t="s">
        <v>1831</v>
      </c>
      <c r="M7" s="99" t="s">
        <v>1832</v>
      </c>
      <c r="N7" s="1" t="s">
        <v>1833</v>
      </c>
      <c r="O7" s="99">
        <v>99027469</v>
      </c>
      <c r="P7" t="s">
        <v>1534</v>
      </c>
      <c r="Q7" t="s">
        <v>1834</v>
      </c>
      <c r="R7" s="10">
        <v>390</v>
      </c>
      <c r="S7" t="s">
        <v>782</v>
      </c>
      <c r="T7" s="10">
        <v>0</v>
      </c>
      <c r="U7" s="58">
        <v>40</v>
      </c>
    </row>
    <row r="8" spans="1:22" ht="12.75" customHeight="1" x14ac:dyDescent="0.25">
      <c r="B8" s="107">
        <v>2</v>
      </c>
      <c r="C8" s="4" t="str">
        <f t="shared" si="0"/>
        <v>Y</v>
      </c>
      <c r="D8" s="4" t="s">
        <v>1835</v>
      </c>
      <c r="E8" s="4" t="str">
        <f t="shared" si="1"/>
        <v>Price_BOM_L_Pedestal_2</v>
      </c>
      <c r="F8" s="4" t="s">
        <v>1829</v>
      </c>
      <c r="G8" s="1" t="s">
        <v>259</v>
      </c>
      <c r="H8" t="s">
        <v>1836</v>
      </c>
      <c r="I8" s="1">
        <v>0</v>
      </c>
      <c r="J8" s="1">
        <v>0.87</v>
      </c>
      <c r="K8">
        <v>0.875</v>
      </c>
      <c r="L8" t="s">
        <v>1837</v>
      </c>
      <c r="M8" s="1" t="s">
        <v>1838</v>
      </c>
      <c r="N8" s="1" t="s">
        <v>1833</v>
      </c>
      <c r="O8" s="1" t="s">
        <v>1839</v>
      </c>
      <c r="P8" t="s">
        <v>1534</v>
      </c>
      <c r="Q8" t="s">
        <v>1840</v>
      </c>
      <c r="R8" s="10">
        <v>420</v>
      </c>
      <c r="S8" t="s">
        <v>782</v>
      </c>
      <c r="T8" s="10">
        <v>0</v>
      </c>
      <c r="U8" s="58">
        <v>40</v>
      </c>
    </row>
    <row r="9" spans="1:22" ht="12.75" customHeight="1" x14ac:dyDescent="0.25">
      <c r="B9" s="107">
        <v>3</v>
      </c>
      <c r="C9" s="4" t="str">
        <f t="shared" si="0"/>
        <v>Y</v>
      </c>
      <c r="D9" s="4" t="s">
        <v>1841</v>
      </c>
      <c r="E9" s="4" t="str">
        <f t="shared" si="1"/>
        <v>Price_BOM_L_Pedestal_3</v>
      </c>
      <c r="F9" s="4" t="s">
        <v>1829</v>
      </c>
      <c r="G9" s="1" t="s">
        <v>259</v>
      </c>
      <c r="H9" t="s">
        <v>1842</v>
      </c>
      <c r="I9" s="1">
        <v>0</v>
      </c>
      <c r="J9" s="1">
        <v>0.87</v>
      </c>
      <c r="K9">
        <v>0.875</v>
      </c>
      <c r="L9" t="s">
        <v>1843</v>
      </c>
      <c r="M9" s="1" t="s">
        <v>1844</v>
      </c>
      <c r="N9" s="1" t="s">
        <v>1833</v>
      </c>
      <c r="O9" s="1" t="s">
        <v>1845</v>
      </c>
      <c r="P9" t="s">
        <v>1534</v>
      </c>
      <c r="Q9" t="s">
        <v>1846</v>
      </c>
      <c r="R9" s="10">
        <v>740</v>
      </c>
      <c r="S9" t="s">
        <v>1847</v>
      </c>
      <c r="T9" s="10">
        <v>42</v>
      </c>
      <c r="U9" s="58">
        <v>40</v>
      </c>
    </row>
    <row r="10" spans="1:22" ht="12.75" customHeight="1" x14ac:dyDescent="0.25">
      <c r="B10" s="107">
        <v>4</v>
      </c>
      <c r="C10" s="4" t="str">
        <f t="shared" si="0"/>
        <v>Y</v>
      </c>
      <c r="D10" s="4" t="s">
        <v>1848</v>
      </c>
      <c r="E10" s="4" t="str">
        <f t="shared" si="1"/>
        <v>Price_BOM_L_Pedestal_4</v>
      </c>
      <c r="F10" s="4" t="s">
        <v>1829</v>
      </c>
      <c r="G10" s="1" t="s">
        <v>259</v>
      </c>
      <c r="H10" t="s">
        <v>1830</v>
      </c>
      <c r="I10" s="1">
        <v>0</v>
      </c>
      <c r="J10" s="1">
        <v>0.87</v>
      </c>
      <c r="K10">
        <v>0.875</v>
      </c>
      <c r="L10" t="s">
        <v>1831</v>
      </c>
      <c r="M10" s="99" t="s">
        <v>1832</v>
      </c>
      <c r="N10" s="1" t="s">
        <v>1849</v>
      </c>
      <c r="O10" s="99">
        <v>99054688</v>
      </c>
      <c r="P10" t="s">
        <v>1534</v>
      </c>
      <c r="Q10" t="s">
        <v>1850</v>
      </c>
      <c r="R10" s="10">
        <v>770</v>
      </c>
      <c r="S10" t="s">
        <v>782</v>
      </c>
      <c r="T10" s="10">
        <v>0</v>
      </c>
      <c r="U10" s="58">
        <v>40</v>
      </c>
    </row>
    <row r="11" spans="1:22" ht="12.75" customHeight="1" x14ac:dyDescent="0.25">
      <c r="B11" s="107">
        <v>5</v>
      </c>
      <c r="C11" s="4" t="str">
        <f t="shared" si="0"/>
        <v>Y</v>
      </c>
      <c r="D11" s="4" t="s">
        <v>1851</v>
      </c>
      <c r="E11" s="4" t="str">
        <f t="shared" si="1"/>
        <v>Price_BOM_L_Pedestal_5</v>
      </c>
      <c r="F11" s="4" t="s">
        <v>1829</v>
      </c>
      <c r="G11" s="1" t="s">
        <v>259</v>
      </c>
      <c r="H11" t="s">
        <v>1836</v>
      </c>
      <c r="I11" s="1">
        <v>0</v>
      </c>
      <c r="J11" s="1">
        <v>0.87</v>
      </c>
      <c r="K11">
        <v>0.875</v>
      </c>
      <c r="L11" t="s">
        <v>1837</v>
      </c>
      <c r="M11" s="1" t="s">
        <v>1838</v>
      </c>
      <c r="N11" s="1" t="s">
        <v>1849</v>
      </c>
      <c r="O11" s="1" t="s">
        <v>1852</v>
      </c>
      <c r="P11" t="s">
        <v>1534</v>
      </c>
      <c r="Q11" t="s">
        <v>1853</v>
      </c>
      <c r="R11" s="10">
        <v>800</v>
      </c>
      <c r="S11" t="s">
        <v>1847</v>
      </c>
      <c r="T11" s="10">
        <v>42</v>
      </c>
      <c r="U11" s="58">
        <v>40</v>
      </c>
    </row>
    <row r="12" spans="1:22" ht="12.75" customHeight="1" x14ac:dyDescent="0.25">
      <c r="B12" s="107">
        <v>6</v>
      </c>
      <c r="C12" s="4" t="str">
        <f t="shared" si="0"/>
        <v>Y</v>
      </c>
      <c r="D12" s="4" t="s">
        <v>1854</v>
      </c>
      <c r="E12" s="4" t="str">
        <f t="shared" si="1"/>
        <v>Price_BOM_L_Pedestal_6</v>
      </c>
      <c r="F12" s="4" t="s">
        <v>1829</v>
      </c>
      <c r="G12" s="1" t="s">
        <v>259</v>
      </c>
      <c r="H12" t="s">
        <v>1842</v>
      </c>
      <c r="I12" s="1">
        <v>0</v>
      </c>
      <c r="J12" s="1">
        <v>0.87</v>
      </c>
      <c r="K12">
        <v>0.875</v>
      </c>
      <c r="L12" t="s">
        <v>1843</v>
      </c>
      <c r="M12" s="1" t="s">
        <v>1844</v>
      </c>
      <c r="N12" s="1" t="s">
        <v>1849</v>
      </c>
      <c r="O12" s="1" t="s">
        <v>1855</v>
      </c>
      <c r="P12" t="s">
        <v>1534</v>
      </c>
      <c r="Q12" t="s">
        <v>1856</v>
      </c>
      <c r="R12" s="10">
        <v>1120</v>
      </c>
      <c r="S12" t="s">
        <v>1847</v>
      </c>
      <c r="T12" s="10">
        <v>42</v>
      </c>
      <c r="U12" s="58">
        <v>40</v>
      </c>
    </row>
    <row r="13" spans="1:22" ht="12.75" customHeight="1" x14ac:dyDescent="0.25">
      <c r="B13" s="107">
        <v>10</v>
      </c>
      <c r="C13" s="4" t="str">
        <f t="shared" si="0"/>
        <v>Y</v>
      </c>
      <c r="D13" s="4" t="s">
        <v>1857</v>
      </c>
      <c r="E13" s="4" t="str">
        <f t="shared" si="1"/>
        <v>Price_BOM_L_Pedestal_10</v>
      </c>
      <c r="F13" s="4" t="s">
        <v>1829</v>
      </c>
      <c r="G13" s="1" t="s">
        <v>259</v>
      </c>
      <c r="H13" t="s">
        <v>1830</v>
      </c>
      <c r="I13" s="1">
        <v>0</v>
      </c>
      <c r="J13" s="1">
        <v>0.87</v>
      </c>
      <c r="K13">
        <v>0.875</v>
      </c>
      <c r="L13" t="s">
        <v>1831</v>
      </c>
      <c r="M13" s="99" t="s">
        <v>1832</v>
      </c>
      <c r="N13" s="1" t="s">
        <v>1858</v>
      </c>
      <c r="O13" s="100">
        <v>99055241</v>
      </c>
      <c r="P13" t="s">
        <v>1534</v>
      </c>
      <c r="Q13" t="s">
        <v>1859</v>
      </c>
      <c r="R13" s="10">
        <v>820</v>
      </c>
      <c r="S13" s="4" t="s">
        <v>1860</v>
      </c>
      <c r="T13" s="10">
        <v>56</v>
      </c>
      <c r="U13" s="58">
        <v>40</v>
      </c>
    </row>
    <row r="14" spans="1:22" ht="12.75" customHeight="1" x14ac:dyDescent="0.25">
      <c r="B14" s="107">
        <v>10.1</v>
      </c>
      <c r="C14" s="4" t="str">
        <f t="shared" si="0"/>
        <v>Y</v>
      </c>
      <c r="D14" s="4" t="s">
        <v>1861</v>
      </c>
      <c r="E14" s="4" t="str">
        <f t="shared" si="1"/>
        <v>Price_BOM_L_Pedestal_11</v>
      </c>
      <c r="F14" s="4" t="s">
        <v>1829</v>
      </c>
      <c r="G14" s="1" t="s">
        <v>259</v>
      </c>
      <c r="H14" t="s">
        <v>1830</v>
      </c>
      <c r="I14" s="1">
        <v>0</v>
      </c>
      <c r="J14" s="1">
        <v>0.87</v>
      </c>
      <c r="K14">
        <v>0.875</v>
      </c>
      <c r="L14" t="s">
        <v>1831</v>
      </c>
      <c r="M14" s="99" t="s">
        <v>1832</v>
      </c>
      <c r="N14" s="1" t="s">
        <v>1862</v>
      </c>
      <c r="O14" s="99">
        <v>99055265</v>
      </c>
      <c r="P14" t="s">
        <v>1534</v>
      </c>
      <c r="Q14" t="s">
        <v>1863</v>
      </c>
      <c r="R14" s="10">
        <v>840</v>
      </c>
      <c r="S14" s="4" t="s">
        <v>1864</v>
      </c>
      <c r="T14" s="10">
        <v>84</v>
      </c>
      <c r="U14" s="58">
        <v>40</v>
      </c>
    </row>
    <row r="15" spans="1:22" ht="12.75" customHeight="1" x14ac:dyDescent="0.25">
      <c r="B15" s="107">
        <v>11</v>
      </c>
      <c r="C15" s="4" t="str">
        <f t="shared" si="0"/>
        <v>Y</v>
      </c>
      <c r="D15" s="4" t="s">
        <v>1865</v>
      </c>
      <c r="E15" s="4" t="str">
        <f t="shared" si="1"/>
        <v>Price_BOM_L_Pedestal_12</v>
      </c>
      <c r="F15" s="4" t="s">
        <v>1829</v>
      </c>
      <c r="G15" s="1" t="s">
        <v>259</v>
      </c>
      <c r="H15" t="s">
        <v>1836</v>
      </c>
      <c r="I15" s="1">
        <v>0</v>
      </c>
      <c r="J15" s="1">
        <v>0.87</v>
      </c>
      <c r="K15">
        <v>0.875</v>
      </c>
      <c r="L15" t="s">
        <v>1837</v>
      </c>
      <c r="M15" s="1" t="s">
        <v>1838</v>
      </c>
      <c r="N15" s="1" t="s">
        <v>1858</v>
      </c>
      <c r="O15" s="15" t="s">
        <v>1866</v>
      </c>
      <c r="P15" t="s">
        <v>1534</v>
      </c>
      <c r="Q15" t="s">
        <v>1867</v>
      </c>
      <c r="R15" s="10">
        <v>850</v>
      </c>
      <c r="S15" s="4" t="s">
        <v>1860</v>
      </c>
      <c r="T15" s="10">
        <v>56</v>
      </c>
      <c r="U15" s="58">
        <v>40</v>
      </c>
    </row>
    <row r="16" spans="1:22" ht="12.75" customHeight="1" x14ac:dyDescent="0.25">
      <c r="B16" s="107">
        <v>11.1</v>
      </c>
      <c r="C16" s="4" t="str">
        <f t="shared" si="0"/>
        <v>Y</v>
      </c>
      <c r="D16" s="4" t="s">
        <v>1868</v>
      </c>
      <c r="E16" s="4" t="str">
        <f t="shared" si="1"/>
        <v>Price_BOM_L_Pedestal_13</v>
      </c>
      <c r="F16" s="4" t="s">
        <v>1829</v>
      </c>
      <c r="G16" s="1" t="s">
        <v>259</v>
      </c>
      <c r="H16" t="s">
        <v>1836</v>
      </c>
      <c r="I16" s="1">
        <v>0</v>
      </c>
      <c r="J16" s="1">
        <v>0.87</v>
      </c>
      <c r="K16">
        <v>0.875</v>
      </c>
      <c r="L16" t="s">
        <v>1837</v>
      </c>
      <c r="M16" s="1" t="s">
        <v>1838</v>
      </c>
      <c r="N16" s="1" t="s">
        <v>1862</v>
      </c>
      <c r="O16" s="1" t="s">
        <v>799</v>
      </c>
      <c r="P16" t="s">
        <v>1534</v>
      </c>
      <c r="Q16" t="s">
        <v>1869</v>
      </c>
      <c r="R16" s="10">
        <v>870</v>
      </c>
      <c r="S16" s="4" t="s">
        <v>1864</v>
      </c>
      <c r="T16" s="10">
        <v>84</v>
      </c>
      <c r="U16" s="58">
        <v>40</v>
      </c>
    </row>
    <row r="17" spans="2:21" ht="12.75" customHeight="1" x14ac:dyDescent="0.25">
      <c r="B17" s="107">
        <v>12</v>
      </c>
      <c r="C17" s="4" t="str">
        <f t="shared" si="0"/>
        <v>Y</v>
      </c>
      <c r="D17" s="4" t="s">
        <v>1870</v>
      </c>
      <c r="E17" s="4" t="str">
        <f t="shared" si="1"/>
        <v>Price_BOM_L_Pedestal_14</v>
      </c>
      <c r="F17" s="4" t="s">
        <v>1829</v>
      </c>
      <c r="G17" s="1" t="s">
        <v>259</v>
      </c>
      <c r="H17" t="s">
        <v>1842</v>
      </c>
      <c r="I17" s="1">
        <v>0</v>
      </c>
      <c r="J17" s="1">
        <v>0.87</v>
      </c>
      <c r="K17">
        <v>0.875</v>
      </c>
      <c r="L17" t="s">
        <v>1843</v>
      </c>
      <c r="M17" s="1" t="s">
        <v>1844</v>
      </c>
      <c r="N17" s="1" t="s">
        <v>1858</v>
      </c>
      <c r="O17" s="15" t="s">
        <v>1871</v>
      </c>
      <c r="P17" t="s">
        <v>1534</v>
      </c>
      <c r="Q17" t="s">
        <v>1872</v>
      </c>
      <c r="R17" s="10">
        <v>1170</v>
      </c>
      <c r="S17" s="4" t="s">
        <v>1860</v>
      </c>
      <c r="T17" s="10">
        <v>56</v>
      </c>
      <c r="U17" s="58">
        <v>40</v>
      </c>
    </row>
    <row r="18" spans="2:21" ht="12.75" customHeight="1" x14ac:dyDescent="0.25">
      <c r="B18" s="107">
        <v>12.1</v>
      </c>
      <c r="C18" s="4" t="str">
        <f t="shared" si="0"/>
        <v>Y</v>
      </c>
      <c r="D18" s="4" t="s">
        <v>1873</v>
      </c>
      <c r="E18" s="4" t="str">
        <f t="shared" si="1"/>
        <v>Price_BOM_L_Pedestal_15</v>
      </c>
      <c r="F18" s="4" t="s">
        <v>1829</v>
      </c>
      <c r="G18" s="1" t="s">
        <v>259</v>
      </c>
      <c r="H18" t="s">
        <v>1842</v>
      </c>
      <c r="I18" s="1">
        <v>0</v>
      </c>
      <c r="J18" s="1">
        <v>0.87</v>
      </c>
      <c r="K18">
        <v>0.875</v>
      </c>
      <c r="L18" t="s">
        <v>1843</v>
      </c>
      <c r="M18" s="1" t="s">
        <v>1844</v>
      </c>
      <c r="N18" s="1" t="s">
        <v>1862</v>
      </c>
      <c r="O18" s="1" t="s">
        <v>799</v>
      </c>
      <c r="P18" t="s">
        <v>1534</v>
      </c>
      <c r="Q18" t="s">
        <v>1874</v>
      </c>
      <c r="R18" s="10">
        <v>1190</v>
      </c>
      <c r="S18" s="4" t="s">
        <v>1864</v>
      </c>
      <c r="T18" s="10">
        <v>84</v>
      </c>
      <c r="U18" s="58">
        <v>40</v>
      </c>
    </row>
    <row r="19" spans="2:21" ht="12.75" customHeight="1" x14ac:dyDescent="0.25">
      <c r="B19" s="107">
        <v>13</v>
      </c>
      <c r="C19" s="4" t="str">
        <f t="shared" si="0"/>
        <v>Y</v>
      </c>
      <c r="D19" s="4" t="s">
        <v>1875</v>
      </c>
      <c r="E19" s="4" t="str">
        <f t="shared" si="1"/>
        <v>Price_BOM_L_Pedestal_16</v>
      </c>
      <c r="F19" s="4" t="s">
        <v>1876</v>
      </c>
      <c r="G19" s="1" t="s">
        <v>286</v>
      </c>
      <c r="H19" t="s">
        <v>1877</v>
      </c>
      <c r="I19" s="1">
        <v>0.87</v>
      </c>
      <c r="J19" s="1">
        <v>1.65</v>
      </c>
      <c r="K19">
        <v>1.375</v>
      </c>
      <c r="L19" t="s">
        <v>1831</v>
      </c>
      <c r="M19" s="99" t="s">
        <v>1878</v>
      </c>
      <c r="N19" s="1" t="s">
        <v>1833</v>
      </c>
      <c r="O19" s="99">
        <v>99026846</v>
      </c>
      <c r="P19" t="s">
        <v>1534</v>
      </c>
      <c r="Q19" t="s">
        <v>1879</v>
      </c>
      <c r="R19" s="10">
        <v>870</v>
      </c>
      <c r="S19" t="s">
        <v>782</v>
      </c>
      <c r="T19" s="10">
        <v>0</v>
      </c>
      <c r="U19" s="58">
        <v>65</v>
      </c>
    </row>
    <row r="20" spans="2:21" ht="12.75" customHeight="1" x14ac:dyDescent="0.25">
      <c r="B20" s="107">
        <v>14</v>
      </c>
      <c r="C20" s="4" t="str">
        <f t="shared" si="0"/>
        <v>Y</v>
      </c>
      <c r="D20" s="4" t="s">
        <v>1880</v>
      </c>
      <c r="E20" s="4" t="str">
        <f t="shared" si="1"/>
        <v>Price_BOM_L_Pedestal_17</v>
      </c>
      <c r="F20" s="4" t="s">
        <v>1876</v>
      </c>
      <c r="G20" s="1" t="s">
        <v>286</v>
      </c>
      <c r="H20" t="s">
        <v>1881</v>
      </c>
      <c r="I20" s="1">
        <v>0.87</v>
      </c>
      <c r="J20" s="1">
        <v>1.65</v>
      </c>
      <c r="K20">
        <v>1.375</v>
      </c>
      <c r="L20" t="s">
        <v>1843</v>
      </c>
      <c r="M20" s="1" t="s">
        <v>1882</v>
      </c>
      <c r="N20" s="1" t="s">
        <v>1833</v>
      </c>
      <c r="O20" s="1" t="s">
        <v>1883</v>
      </c>
      <c r="P20" t="s">
        <v>1534</v>
      </c>
      <c r="Q20" t="s">
        <v>1884</v>
      </c>
      <c r="R20" s="10">
        <v>1220</v>
      </c>
      <c r="S20" t="s">
        <v>1847</v>
      </c>
      <c r="T20" s="10">
        <v>42</v>
      </c>
      <c r="U20" s="58">
        <v>65</v>
      </c>
    </row>
    <row r="21" spans="2:21" ht="12.75" customHeight="1" x14ac:dyDescent="0.25">
      <c r="B21" s="107">
        <v>15</v>
      </c>
      <c r="C21" s="4" t="str">
        <f t="shared" si="0"/>
        <v>Y</v>
      </c>
      <c r="D21" s="4" t="s">
        <v>1885</v>
      </c>
      <c r="E21" s="4" t="str">
        <f t="shared" si="1"/>
        <v>Price_BOM_L_Pedestal_18</v>
      </c>
      <c r="F21" s="4" t="s">
        <v>1876</v>
      </c>
      <c r="G21" s="1" t="s">
        <v>286</v>
      </c>
      <c r="H21" t="s">
        <v>1886</v>
      </c>
      <c r="I21" s="1">
        <v>0.87</v>
      </c>
      <c r="J21" s="1">
        <v>1.65</v>
      </c>
      <c r="K21">
        <v>1.375</v>
      </c>
      <c r="L21" t="s">
        <v>1837</v>
      </c>
      <c r="M21" s="1" t="s">
        <v>1887</v>
      </c>
      <c r="N21" s="1" t="s">
        <v>1833</v>
      </c>
      <c r="O21" s="1" t="s">
        <v>1888</v>
      </c>
      <c r="P21" t="s">
        <v>1534</v>
      </c>
      <c r="Q21" t="s">
        <v>1889</v>
      </c>
      <c r="R21" s="10">
        <v>920</v>
      </c>
      <c r="S21" t="s">
        <v>782</v>
      </c>
      <c r="T21" s="10">
        <v>0</v>
      </c>
      <c r="U21" s="58">
        <v>65</v>
      </c>
    </row>
    <row r="22" spans="2:21" ht="12.75" customHeight="1" x14ac:dyDescent="0.25">
      <c r="B22" s="107">
        <v>16</v>
      </c>
      <c r="C22" s="4" t="str">
        <f t="shared" si="0"/>
        <v>Y</v>
      </c>
      <c r="D22" s="4" t="s">
        <v>1890</v>
      </c>
      <c r="E22" s="4" t="str">
        <f t="shared" si="1"/>
        <v>Price_BOM_L_Pedestal_19</v>
      </c>
      <c r="F22" s="4" t="s">
        <v>1876</v>
      </c>
      <c r="G22" s="1" t="s">
        <v>286</v>
      </c>
      <c r="H22" t="s">
        <v>1877</v>
      </c>
      <c r="I22" s="1">
        <v>0.87</v>
      </c>
      <c r="J22" s="1">
        <v>1.65</v>
      </c>
      <c r="K22">
        <v>1.375</v>
      </c>
      <c r="L22" t="s">
        <v>1831</v>
      </c>
      <c r="M22" s="99" t="s">
        <v>1878</v>
      </c>
      <c r="N22" s="1" t="s">
        <v>1849</v>
      </c>
      <c r="O22" s="99">
        <v>99055270</v>
      </c>
      <c r="P22" t="s">
        <v>1534</v>
      </c>
      <c r="Q22" t="s">
        <v>1891</v>
      </c>
      <c r="R22" s="10">
        <v>1520</v>
      </c>
      <c r="S22" t="s">
        <v>782</v>
      </c>
      <c r="T22" s="10">
        <v>0</v>
      </c>
      <c r="U22" s="58">
        <v>65</v>
      </c>
    </row>
    <row r="23" spans="2:21" ht="12.75" customHeight="1" x14ac:dyDescent="0.25">
      <c r="B23" s="107">
        <v>17</v>
      </c>
      <c r="C23" s="4" t="str">
        <f t="shared" si="0"/>
        <v>Y</v>
      </c>
      <c r="D23" s="4" t="s">
        <v>1892</v>
      </c>
      <c r="E23" s="4" t="str">
        <f t="shared" si="1"/>
        <v>Price_BOM_L_Pedestal_20</v>
      </c>
      <c r="F23" s="4" t="s">
        <v>1876</v>
      </c>
      <c r="G23" s="1" t="s">
        <v>286</v>
      </c>
      <c r="H23" t="s">
        <v>1881</v>
      </c>
      <c r="I23" s="1">
        <v>0.87</v>
      </c>
      <c r="J23" s="1">
        <v>1.65</v>
      </c>
      <c r="K23">
        <v>1.375</v>
      </c>
      <c r="L23" t="s">
        <v>1843</v>
      </c>
      <c r="M23" s="1" t="s">
        <v>1882</v>
      </c>
      <c r="N23" s="1" t="s">
        <v>1849</v>
      </c>
      <c r="O23" s="1" t="s">
        <v>1893</v>
      </c>
      <c r="P23" t="s">
        <v>1534</v>
      </c>
      <c r="Q23" t="s">
        <v>1894</v>
      </c>
      <c r="R23" s="10">
        <v>1870</v>
      </c>
      <c r="S23" t="s">
        <v>1847</v>
      </c>
      <c r="T23" s="10">
        <v>42</v>
      </c>
      <c r="U23" s="58">
        <v>65</v>
      </c>
    </row>
    <row r="24" spans="2:21" ht="12.75" customHeight="1" x14ac:dyDescent="0.25">
      <c r="B24" s="107">
        <v>18</v>
      </c>
      <c r="C24" s="4" t="str">
        <f t="shared" si="0"/>
        <v>Y</v>
      </c>
      <c r="D24" s="4" t="s">
        <v>1895</v>
      </c>
      <c r="E24" s="4" t="str">
        <f t="shared" si="1"/>
        <v>Price_BOM_L_Pedestal_21</v>
      </c>
      <c r="F24" s="4" t="s">
        <v>1876</v>
      </c>
      <c r="G24" s="1" t="s">
        <v>286</v>
      </c>
      <c r="H24" t="s">
        <v>1886</v>
      </c>
      <c r="I24" s="1">
        <v>0.87</v>
      </c>
      <c r="J24" s="1">
        <v>1.65</v>
      </c>
      <c r="K24">
        <v>1.375</v>
      </c>
      <c r="L24" t="s">
        <v>1837</v>
      </c>
      <c r="M24" s="1" t="s">
        <v>1887</v>
      </c>
      <c r="N24" s="1" t="s">
        <v>1849</v>
      </c>
      <c r="O24" s="1" t="s">
        <v>1896</v>
      </c>
      <c r="P24" t="s">
        <v>1534</v>
      </c>
      <c r="Q24" t="s">
        <v>1897</v>
      </c>
      <c r="R24" s="10">
        <v>1570</v>
      </c>
      <c r="S24" t="s">
        <v>1847</v>
      </c>
      <c r="T24" s="10">
        <v>42</v>
      </c>
      <c r="U24" s="58">
        <v>65</v>
      </c>
    </row>
    <row r="25" spans="2:21" ht="12.75" customHeight="1" x14ac:dyDescent="0.25">
      <c r="B25" s="107">
        <v>22</v>
      </c>
      <c r="C25" s="4" t="str">
        <f t="shared" si="0"/>
        <v>Y</v>
      </c>
      <c r="D25" s="4" t="s">
        <v>1898</v>
      </c>
      <c r="E25" s="4" t="str">
        <f t="shared" si="1"/>
        <v>Price_BOM_L_Pedestal_25</v>
      </c>
      <c r="F25" s="4" t="s">
        <v>1876</v>
      </c>
      <c r="G25" s="1" t="s">
        <v>286</v>
      </c>
      <c r="H25" t="s">
        <v>1877</v>
      </c>
      <c r="I25" s="1">
        <v>0.87</v>
      </c>
      <c r="J25" s="1">
        <v>1.65</v>
      </c>
      <c r="K25">
        <v>1.375</v>
      </c>
      <c r="L25" t="s">
        <v>1831</v>
      </c>
      <c r="M25" s="99" t="s">
        <v>1878</v>
      </c>
      <c r="N25" s="1" t="s">
        <v>1858</v>
      </c>
      <c r="O25" s="100">
        <v>99055303</v>
      </c>
      <c r="P25" t="s">
        <v>1534</v>
      </c>
      <c r="Q25" t="s">
        <v>1899</v>
      </c>
      <c r="R25" s="10">
        <v>1610</v>
      </c>
      <c r="S25" s="4" t="s">
        <v>1860</v>
      </c>
      <c r="T25" s="10">
        <v>56</v>
      </c>
      <c r="U25" s="58">
        <v>65</v>
      </c>
    </row>
    <row r="26" spans="2:21" ht="12.75" customHeight="1" x14ac:dyDescent="0.25">
      <c r="B26" s="107">
        <v>22.1</v>
      </c>
      <c r="C26" s="4" t="str">
        <f t="shared" si="0"/>
        <v>Y</v>
      </c>
      <c r="D26" s="4" t="s">
        <v>1900</v>
      </c>
      <c r="E26" s="4" t="str">
        <f t="shared" si="1"/>
        <v>Price_BOM_L_Pedestal_26</v>
      </c>
      <c r="F26" s="4" t="s">
        <v>1876</v>
      </c>
      <c r="G26" s="1" t="s">
        <v>286</v>
      </c>
      <c r="H26" t="s">
        <v>1877</v>
      </c>
      <c r="I26" s="1">
        <v>0.87</v>
      </c>
      <c r="J26" s="1">
        <v>1.65</v>
      </c>
      <c r="K26">
        <v>1.375</v>
      </c>
      <c r="L26" t="s">
        <v>1831</v>
      </c>
      <c r="M26" s="99" t="s">
        <v>1878</v>
      </c>
      <c r="N26" s="1" t="s">
        <v>1862</v>
      </c>
      <c r="O26" s="99">
        <v>99055305</v>
      </c>
      <c r="P26" t="s">
        <v>1534</v>
      </c>
      <c r="Q26" t="s">
        <v>1901</v>
      </c>
      <c r="R26" s="10">
        <v>1630</v>
      </c>
      <c r="S26" s="4" t="s">
        <v>1864</v>
      </c>
      <c r="T26" s="10">
        <v>84</v>
      </c>
      <c r="U26" s="58">
        <v>65</v>
      </c>
    </row>
    <row r="27" spans="2:21" ht="12.75" customHeight="1" x14ac:dyDescent="0.25">
      <c r="B27" s="107">
        <v>23</v>
      </c>
      <c r="C27" s="4" t="str">
        <f t="shared" si="0"/>
        <v>Y</v>
      </c>
      <c r="D27" s="4" t="s">
        <v>1902</v>
      </c>
      <c r="E27" s="4" t="str">
        <f t="shared" si="1"/>
        <v>Price_BOM_L_Pedestal_27</v>
      </c>
      <c r="F27" s="4" t="s">
        <v>1876</v>
      </c>
      <c r="G27" s="1" t="s">
        <v>286</v>
      </c>
      <c r="H27" t="s">
        <v>1881</v>
      </c>
      <c r="I27" s="1">
        <v>0.87</v>
      </c>
      <c r="J27" s="1">
        <v>1.65</v>
      </c>
      <c r="K27">
        <v>1.375</v>
      </c>
      <c r="L27" t="s">
        <v>1843</v>
      </c>
      <c r="M27" s="1" t="s">
        <v>1882</v>
      </c>
      <c r="N27" s="1" t="s">
        <v>1858</v>
      </c>
      <c r="O27" s="15" t="s">
        <v>1903</v>
      </c>
      <c r="P27" t="s">
        <v>1534</v>
      </c>
      <c r="Q27" t="s">
        <v>1904</v>
      </c>
      <c r="R27" s="10">
        <v>1960</v>
      </c>
      <c r="S27" s="4" t="s">
        <v>1860</v>
      </c>
      <c r="T27" s="10">
        <v>56</v>
      </c>
      <c r="U27" s="58">
        <v>65</v>
      </c>
    </row>
    <row r="28" spans="2:21" ht="12.75" customHeight="1" x14ac:dyDescent="0.25">
      <c r="B28" s="107">
        <v>23.1</v>
      </c>
      <c r="C28" s="4" t="str">
        <f t="shared" si="0"/>
        <v>Y</v>
      </c>
      <c r="D28" s="4" t="s">
        <v>1905</v>
      </c>
      <c r="E28" s="4" t="str">
        <f t="shared" si="1"/>
        <v>Price_BOM_L_Pedestal_28</v>
      </c>
      <c r="F28" s="4" t="s">
        <v>1876</v>
      </c>
      <c r="G28" s="1" t="s">
        <v>286</v>
      </c>
      <c r="H28" t="s">
        <v>1881</v>
      </c>
      <c r="I28" s="1">
        <v>0.87</v>
      </c>
      <c r="J28" s="1">
        <v>1.65</v>
      </c>
      <c r="K28">
        <v>1.375</v>
      </c>
      <c r="L28" t="s">
        <v>1843</v>
      </c>
      <c r="M28" s="1" t="s">
        <v>1882</v>
      </c>
      <c r="N28" s="1" t="s">
        <v>1862</v>
      </c>
      <c r="O28" s="1" t="s">
        <v>799</v>
      </c>
      <c r="P28" t="s">
        <v>1534</v>
      </c>
      <c r="Q28" t="s">
        <v>1906</v>
      </c>
      <c r="R28" s="10">
        <v>1980</v>
      </c>
      <c r="S28" s="4" t="s">
        <v>1864</v>
      </c>
      <c r="T28" s="10">
        <v>84</v>
      </c>
      <c r="U28" s="58">
        <v>65</v>
      </c>
    </row>
    <row r="29" spans="2:21" ht="12.75" customHeight="1" x14ac:dyDescent="0.25">
      <c r="B29" s="107">
        <v>24</v>
      </c>
      <c r="C29" s="4" t="str">
        <f t="shared" si="0"/>
        <v>Y</v>
      </c>
      <c r="D29" s="4" t="s">
        <v>1907</v>
      </c>
      <c r="E29" s="4" t="str">
        <f t="shared" si="1"/>
        <v>Price_BOM_L_Pedestal_29</v>
      </c>
      <c r="F29" s="4" t="s">
        <v>1876</v>
      </c>
      <c r="G29" s="1" t="s">
        <v>286</v>
      </c>
      <c r="H29" t="s">
        <v>1886</v>
      </c>
      <c r="I29" s="1">
        <v>0.87</v>
      </c>
      <c r="J29" s="1">
        <v>1.65</v>
      </c>
      <c r="K29">
        <v>1.375</v>
      </c>
      <c r="L29" t="s">
        <v>1837</v>
      </c>
      <c r="M29" s="1" t="s">
        <v>1887</v>
      </c>
      <c r="N29" s="1" t="s">
        <v>1858</v>
      </c>
      <c r="O29" s="15" t="s">
        <v>1908</v>
      </c>
      <c r="P29" t="s">
        <v>1534</v>
      </c>
      <c r="Q29" t="s">
        <v>1909</v>
      </c>
      <c r="R29" s="10">
        <v>1660</v>
      </c>
      <c r="S29" s="4" t="s">
        <v>1860</v>
      </c>
      <c r="T29" s="10">
        <v>56</v>
      </c>
      <c r="U29" s="58">
        <v>65</v>
      </c>
    </row>
    <row r="30" spans="2:21" ht="12.75" customHeight="1" x14ac:dyDescent="0.25">
      <c r="B30" s="107">
        <v>24.1</v>
      </c>
      <c r="C30" s="4" t="str">
        <f t="shared" si="0"/>
        <v>Y</v>
      </c>
      <c r="D30" s="4" t="s">
        <v>1910</v>
      </c>
      <c r="E30" s="4" t="str">
        <f t="shared" si="1"/>
        <v>Price_BOM_L_Pedestal_30</v>
      </c>
      <c r="F30" s="4" t="s">
        <v>1876</v>
      </c>
      <c r="G30" s="1" t="s">
        <v>286</v>
      </c>
      <c r="H30" t="s">
        <v>1886</v>
      </c>
      <c r="I30" s="1">
        <v>0.87</v>
      </c>
      <c r="J30" s="1">
        <v>1.65</v>
      </c>
      <c r="K30">
        <v>1.375</v>
      </c>
      <c r="L30" t="s">
        <v>1837</v>
      </c>
      <c r="M30" s="1" t="s">
        <v>1887</v>
      </c>
      <c r="N30" s="1" t="s">
        <v>1862</v>
      </c>
      <c r="O30" s="1" t="s">
        <v>799</v>
      </c>
      <c r="P30" t="s">
        <v>1534</v>
      </c>
      <c r="Q30" t="s">
        <v>1911</v>
      </c>
      <c r="R30" s="10">
        <v>1680</v>
      </c>
      <c r="S30" s="4" t="s">
        <v>1864</v>
      </c>
      <c r="T30" s="10">
        <v>84</v>
      </c>
      <c r="U30" s="58">
        <v>65</v>
      </c>
    </row>
    <row r="31" spans="2:21" ht="12.75" customHeight="1" x14ac:dyDescent="0.25">
      <c r="B31" s="107">
        <v>25</v>
      </c>
      <c r="C31" s="4" t="str">
        <f t="shared" si="0"/>
        <v>Y</v>
      </c>
      <c r="D31" s="4" t="s">
        <v>1912</v>
      </c>
      <c r="E31" s="4" t="str">
        <f t="shared" si="1"/>
        <v>Price_BOM_L_Pedestal_31</v>
      </c>
      <c r="F31" s="4" t="s">
        <v>1913</v>
      </c>
      <c r="G31" s="1" t="s">
        <v>321</v>
      </c>
      <c r="H31" t="s">
        <v>1877</v>
      </c>
      <c r="I31" s="1">
        <v>1.65</v>
      </c>
      <c r="J31" s="1">
        <v>3.79</v>
      </c>
      <c r="K31">
        <v>1.375</v>
      </c>
      <c r="L31" t="s">
        <v>1831</v>
      </c>
      <c r="M31" s="99" t="s">
        <v>1878</v>
      </c>
      <c r="N31" s="1" t="s">
        <v>1833</v>
      </c>
      <c r="O31" s="99">
        <v>99026846</v>
      </c>
      <c r="P31" t="s">
        <v>1534</v>
      </c>
      <c r="Q31" t="s">
        <v>1914</v>
      </c>
      <c r="R31" s="10">
        <v>870</v>
      </c>
      <c r="S31" t="s">
        <v>782</v>
      </c>
      <c r="T31" s="10">
        <v>0</v>
      </c>
      <c r="U31" s="58">
        <v>65</v>
      </c>
    </row>
    <row r="32" spans="2:21" ht="12.75" customHeight="1" x14ac:dyDescent="0.25">
      <c r="B32" s="107">
        <v>26</v>
      </c>
      <c r="C32" s="4" t="str">
        <f t="shared" si="0"/>
        <v>Y</v>
      </c>
      <c r="D32" s="4" t="s">
        <v>1915</v>
      </c>
      <c r="E32" s="4" t="str">
        <f t="shared" si="1"/>
        <v>Price_BOM_L_Pedestal_32</v>
      </c>
      <c r="F32" s="4" t="s">
        <v>1913</v>
      </c>
      <c r="G32" s="1" t="s">
        <v>321</v>
      </c>
      <c r="H32" t="s">
        <v>1881</v>
      </c>
      <c r="I32" s="1">
        <v>1.65</v>
      </c>
      <c r="J32" s="1">
        <v>3.79</v>
      </c>
      <c r="K32">
        <v>1.375</v>
      </c>
      <c r="L32" t="s">
        <v>1843</v>
      </c>
      <c r="M32" s="1" t="s">
        <v>1882</v>
      </c>
      <c r="N32" s="1" t="s">
        <v>1833</v>
      </c>
      <c r="O32" s="1" t="s">
        <v>1883</v>
      </c>
      <c r="P32" t="s">
        <v>1534</v>
      </c>
      <c r="Q32" t="s">
        <v>1916</v>
      </c>
      <c r="R32" s="10">
        <v>1220</v>
      </c>
      <c r="S32" t="s">
        <v>1847</v>
      </c>
      <c r="T32" s="10">
        <v>42</v>
      </c>
      <c r="U32" s="58">
        <v>65</v>
      </c>
    </row>
    <row r="33" spans="2:21" ht="12.75" customHeight="1" x14ac:dyDescent="0.25">
      <c r="B33" s="107">
        <v>27</v>
      </c>
      <c r="C33" s="4" t="str">
        <f t="shared" si="0"/>
        <v>Y</v>
      </c>
      <c r="D33" s="4" t="s">
        <v>1917</v>
      </c>
      <c r="E33" s="4" t="str">
        <f t="shared" si="1"/>
        <v>Price_BOM_L_Pedestal_33</v>
      </c>
      <c r="F33" s="4" t="s">
        <v>1913</v>
      </c>
      <c r="G33" s="1" t="s">
        <v>321</v>
      </c>
      <c r="H33" t="s">
        <v>1886</v>
      </c>
      <c r="I33" s="1">
        <v>1.65</v>
      </c>
      <c r="J33" s="1">
        <v>3.79</v>
      </c>
      <c r="K33">
        <v>1.375</v>
      </c>
      <c r="L33" t="s">
        <v>1837</v>
      </c>
      <c r="M33" s="1" t="s">
        <v>1887</v>
      </c>
      <c r="N33" s="1" t="s">
        <v>1833</v>
      </c>
      <c r="O33" s="1" t="s">
        <v>1888</v>
      </c>
      <c r="P33" t="s">
        <v>1534</v>
      </c>
      <c r="Q33" t="s">
        <v>1918</v>
      </c>
      <c r="R33" s="10">
        <v>920</v>
      </c>
      <c r="S33" t="s">
        <v>782</v>
      </c>
      <c r="T33" s="10">
        <v>0</v>
      </c>
      <c r="U33" s="58">
        <v>65</v>
      </c>
    </row>
    <row r="34" spans="2:21" ht="12.75" customHeight="1" x14ac:dyDescent="0.25">
      <c r="B34" s="107">
        <v>28</v>
      </c>
      <c r="C34" s="4" t="str">
        <f t="shared" si="0"/>
        <v>Y</v>
      </c>
      <c r="D34" s="4" t="s">
        <v>1919</v>
      </c>
      <c r="E34" s="4" t="str">
        <f t="shared" si="1"/>
        <v>Price_BOM_L_Pedestal_34</v>
      </c>
      <c r="F34" s="4" t="s">
        <v>1913</v>
      </c>
      <c r="G34" s="1" t="s">
        <v>321</v>
      </c>
      <c r="H34" t="s">
        <v>1877</v>
      </c>
      <c r="I34" s="1">
        <v>1.65</v>
      </c>
      <c r="J34" s="1">
        <v>3.79</v>
      </c>
      <c r="K34">
        <v>1.375</v>
      </c>
      <c r="L34" t="s">
        <v>1831</v>
      </c>
      <c r="M34" s="99" t="s">
        <v>1878</v>
      </c>
      <c r="N34" s="1" t="s">
        <v>1849</v>
      </c>
      <c r="O34" s="99">
        <v>99055270</v>
      </c>
      <c r="P34" t="s">
        <v>1534</v>
      </c>
      <c r="Q34" t="s">
        <v>1920</v>
      </c>
      <c r="R34" s="10">
        <v>1520</v>
      </c>
      <c r="S34" t="s">
        <v>1847</v>
      </c>
      <c r="T34" s="10">
        <v>42</v>
      </c>
      <c r="U34" s="58">
        <v>65</v>
      </c>
    </row>
    <row r="35" spans="2:21" ht="12.75" customHeight="1" x14ac:dyDescent="0.25">
      <c r="B35" s="107">
        <v>29</v>
      </c>
      <c r="C35" s="4" t="str">
        <f t="shared" si="0"/>
        <v>Y</v>
      </c>
      <c r="D35" s="4" t="s">
        <v>1921</v>
      </c>
      <c r="E35" s="4" t="str">
        <f t="shared" si="1"/>
        <v>Price_BOM_L_Pedestal_35</v>
      </c>
      <c r="F35" s="4" t="s">
        <v>1913</v>
      </c>
      <c r="G35" s="1" t="s">
        <v>321</v>
      </c>
      <c r="H35" t="s">
        <v>1881</v>
      </c>
      <c r="I35" s="1">
        <v>1.65</v>
      </c>
      <c r="J35" s="1">
        <v>3.79</v>
      </c>
      <c r="K35">
        <v>1.375</v>
      </c>
      <c r="L35" t="s">
        <v>1843</v>
      </c>
      <c r="M35" s="1" t="s">
        <v>1882</v>
      </c>
      <c r="N35" s="1" t="s">
        <v>1849</v>
      </c>
      <c r="O35" s="1" t="s">
        <v>1893</v>
      </c>
      <c r="P35" t="s">
        <v>1534</v>
      </c>
      <c r="Q35" t="s">
        <v>1922</v>
      </c>
      <c r="R35" s="10">
        <v>1870</v>
      </c>
      <c r="S35" t="s">
        <v>1847</v>
      </c>
      <c r="T35" s="10">
        <v>42</v>
      </c>
      <c r="U35" s="58">
        <v>65</v>
      </c>
    </row>
    <row r="36" spans="2:21" ht="12.75" customHeight="1" x14ac:dyDescent="0.25">
      <c r="B36" s="107">
        <v>30</v>
      </c>
      <c r="C36" s="4" t="str">
        <f t="shared" si="0"/>
        <v>Y</v>
      </c>
      <c r="D36" s="4" t="s">
        <v>1923</v>
      </c>
      <c r="E36" s="4" t="str">
        <f t="shared" si="1"/>
        <v>Price_BOM_L_Pedestal_36</v>
      </c>
      <c r="F36" s="4" t="s">
        <v>1913</v>
      </c>
      <c r="G36" s="1" t="s">
        <v>321</v>
      </c>
      <c r="H36" t="s">
        <v>1886</v>
      </c>
      <c r="I36" s="1">
        <v>1.65</v>
      </c>
      <c r="J36" s="1">
        <v>3.79</v>
      </c>
      <c r="K36">
        <v>1.375</v>
      </c>
      <c r="L36" t="s">
        <v>1837</v>
      </c>
      <c r="M36" s="1" t="s">
        <v>1887</v>
      </c>
      <c r="N36" s="1" t="s">
        <v>1849</v>
      </c>
      <c r="O36" s="1" t="s">
        <v>1896</v>
      </c>
      <c r="P36" t="s">
        <v>1534</v>
      </c>
      <c r="Q36" t="s">
        <v>1924</v>
      </c>
      <c r="R36" s="10">
        <v>1570</v>
      </c>
      <c r="S36" t="s">
        <v>1847</v>
      </c>
      <c r="T36" s="10">
        <v>42</v>
      </c>
      <c r="U36" s="58">
        <v>65</v>
      </c>
    </row>
    <row r="37" spans="2:21" ht="12.75" customHeight="1" x14ac:dyDescent="0.25">
      <c r="B37" s="107">
        <v>34</v>
      </c>
      <c r="C37" s="4" t="str">
        <f t="shared" si="0"/>
        <v>Y</v>
      </c>
      <c r="D37" s="4" t="s">
        <v>1925</v>
      </c>
      <c r="E37" s="4" t="str">
        <f t="shared" si="1"/>
        <v>Price_BOM_L_Pedestal_40</v>
      </c>
      <c r="F37" s="4" t="s">
        <v>1913</v>
      </c>
      <c r="G37" s="1" t="s">
        <v>321</v>
      </c>
      <c r="H37" t="s">
        <v>1877</v>
      </c>
      <c r="I37" s="1">
        <v>1.65</v>
      </c>
      <c r="J37" s="1">
        <v>3.79</v>
      </c>
      <c r="K37">
        <v>1.375</v>
      </c>
      <c r="L37" t="s">
        <v>1831</v>
      </c>
      <c r="M37" s="99" t="s">
        <v>1878</v>
      </c>
      <c r="N37" s="1" t="s">
        <v>1858</v>
      </c>
      <c r="O37" s="100">
        <v>99055303</v>
      </c>
      <c r="P37" t="s">
        <v>1534</v>
      </c>
      <c r="Q37" t="s">
        <v>1926</v>
      </c>
      <c r="R37" s="10">
        <v>1610</v>
      </c>
      <c r="S37" s="4" t="s">
        <v>1860</v>
      </c>
      <c r="T37" s="10">
        <v>56</v>
      </c>
      <c r="U37" s="58">
        <v>65</v>
      </c>
    </row>
    <row r="38" spans="2:21" ht="12.75" customHeight="1" x14ac:dyDescent="0.25">
      <c r="B38" s="107">
        <v>34.1</v>
      </c>
      <c r="C38" s="4" t="str">
        <f t="shared" si="0"/>
        <v>Y</v>
      </c>
      <c r="D38" s="4" t="s">
        <v>1927</v>
      </c>
      <c r="E38" s="4" t="str">
        <f t="shared" si="1"/>
        <v>Price_BOM_L_Pedestal_41</v>
      </c>
      <c r="F38" s="4" t="s">
        <v>1913</v>
      </c>
      <c r="G38" s="1" t="s">
        <v>321</v>
      </c>
      <c r="H38" t="s">
        <v>1877</v>
      </c>
      <c r="I38" s="1">
        <v>1.65</v>
      </c>
      <c r="J38" s="1">
        <v>3.79</v>
      </c>
      <c r="K38">
        <v>1.375</v>
      </c>
      <c r="L38" t="s">
        <v>1831</v>
      </c>
      <c r="M38" s="99" t="s">
        <v>1878</v>
      </c>
      <c r="N38" s="1" t="s">
        <v>1862</v>
      </c>
      <c r="O38" s="99">
        <v>99055305</v>
      </c>
      <c r="P38" t="s">
        <v>1534</v>
      </c>
      <c r="Q38" t="s">
        <v>1928</v>
      </c>
      <c r="R38" s="10">
        <v>1630</v>
      </c>
      <c r="S38" s="4" t="s">
        <v>1864</v>
      </c>
      <c r="T38" s="10">
        <v>84</v>
      </c>
      <c r="U38" s="58">
        <v>65</v>
      </c>
    </row>
    <row r="39" spans="2:21" ht="12.75" customHeight="1" x14ac:dyDescent="0.25">
      <c r="B39" s="107">
        <v>35</v>
      </c>
      <c r="C39" s="4" t="str">
        <f t="shared" ref="C39:C67" si="2">IF(L39 &lt;&gt;"Special/Other","Y","N")</f>
        <v>Y</v>
      </c>
      <c r="D39" s="4" t="s">
        <v>1929</v>
      </c>
      <c r="E39" s="4" t="str">
        <f t="shared" ref="E39:E67" si="3">IF(C39="Y", D39,"")</f>
        <v>Price_BOM_L_Pedestal_42</v>
      </c>
      <c r="F39" s="4" t="s">
        <v>1913</v>
      </c>
      <c r="G39" s="1" t="s">
        <v>321</v>
      </c>
      <c r="H39" t="s">
        <v>1881</v>
      </c>
      <c r="I39" s="1">
        <v>1.65</v>
      </c>
      <c r="J39" s="1">
        <v>3.79</v>
      </c>
      <c r="K39">
        <v>1.375</v>
      </c>
      <c r="L39" t="s">
        <v>1843</v>
      </c>
      <c r="M39" s="1" t="s">
        <v>1882</v>
      </c>
      <c r="N39" s="1" t="s">
        <v>1858</v>
      </c>
      <c r="O39" s="15" t="s">
        <v>1903</v>
      </c>
      <c r="P39" t="s">
        <v>1534</v>
      </c>
      <c r="Q39" t="s">
        <v>1930</v>
      </c>
      <c r="R39" s="10">
        <v>1960</v>
      </c>
      <c r="S39" s="4" t="s">
        <v>1860</v>
      </c>
      <c r="T39" s="10">
        <v>56</v>
      </c>
      <c r="U39" s="58">
        <v>65</v>
      </c>
    </row>
    <row r="40" spans="2:21" ht="12.75" customHeight="1" x14ac:dyDescent="0.25">
      <c r="B40" s="107">
        <v>35.1</v>
      </c>
      <c r="C40" s="4" t="str">
        <f t="shared" si="2"/>
        <v>Y</v>
      </c>
      <c r="D40" s="4" t="s">
        <v>1931</v>
      </c>
      <c r="E40" s="4" t="str">
        <f t="shared" si="3"/>
        <v>Price_BOM_L_Pedestal_43</v>
      </c>
      <c r="F40" s="4" t="s">
        <v>1913</v>
      </c>
      <c r="G40" s="1" t="s">
        <v>321</v>
      </c>
      <c r="H40" t="s">
        <v>1881</v>
      </c>
      <c r="I40" s="1">
        <v>1.65</v>
      </c>
      <c r="J40" s="1">
        <v>3.79</v>
      </c>
      <c r="K40">
        <v>1.375</v>
      </c>
      <c r="L40" t="s">
        <v>1843</v>
      </c>
      <c r="M40" s="1" t="s">
        <v>1882</v>
      </c>
      <c r="N40" s="1" t="s">
        <v>1862</v>
      </c>
      <c r="O40" s="1" t="s">
        <v>799</v>
      </c>
      <c r="P40" t="s">
        <v>1534</v>
      </c>
      <c r="Q40" t="s">
        <v>1932</v>
      </c>
      <c r="R40" s="10">
        <v>1980</v>
      </c>
      <c r="S40" s="4" t="s">
        <v>1864</v>
      </c>
      <c r="T40" s="10">
        <v>84</v>
      </c>
      <c r="U40" s="58">
        <v>65</v>
      </c>
    </row>
    <row r="41" spans="2:21" ht="12.75" customHeight="1" x14ac:dyDescent="0.25">
      <c r="B41" s="107">
        <v>36</v>
      </c>
      <c r="C41" s="4" t="str">
        <f t="shared" si="2"/>
        <v>Y</v>
      </c>
      <c r="D41" s="4" t="s">
        <v>1933</v>
      </c>
      <c r="E41" s="4" t="str">
        <f t="shared" si="3"/>
        <v>Price_BOM_L_Pedestal_44</v>
      </c>
      <c r="F41" s="4" t="s">
        <v>1913</v>
      </c>
      <c r="G41" s="1" t="s">
        <v>321</v>
      </c>
      <c r="H41" t="s">
        <v>1886</v>
      </c>
      <c r="I41" s="1">
        <v>1.65</v>
      </c>
      <c r="J41" s="1">
        <v>3.79</v>
      </c>
      <c r="K41">
        <v>1.375</v>
      </c>
      <c r="L41" t="s">
        <v>1837</v>
      </c>
      <c r="M41" s="1" t="s">
        <v>1887</v>
      </c>
      <c r="N41" s="1" t="s">
        <v>1858</v>
      </c>
      <c r="O41" s="15" t="s">
        <v>1908</v>
      </c>
      <c r="P41" t="s">
        <v>1534</v>
      </c>
      <c r="Q41" t="s">
        <v>1934</v>
      </c>
      <c r="R41" s="10">
        <v>1660</v>
      </c>
      <c r="S41" s="4" t="s">
        <v>1860</v>
      </c>
      <c r="T41" s="10">
        <v>56</v>
      </c>
      <c r="U41" s="58">
        <v>65</v>
      </c>
    </row>
    <row r="42" spans="2:21" ht="12.75" customHeight="1" x14ac:dyDescent="0.25">
      <c r="B42" s="107">
        <v>36.1</v>
      </c>
      <c r="C42" s="4" t="str">
        <f t="shared" si="2"/>
        <v>Y</v>
      </c>
      <c r="D42" s="4" t="s">
        <v>1935</v>
      </c>
      <c r="E42" s="4" t="str">
        <f t="shared" si="3"/>
        <v>Price_BOM_L_Pedestal_45</v>
      </c>
      <c r="F42" s="4" t="s">
        <v>1913</v>
      </c>
      <c r="G42" s="1" t="s">
        <v>321</v>
      </c>
      <c r="H42" t="s">
        <v>1886</v>
      </c>
      <c r="I42" s="1">
        <v>1.65</v>
      </c>
      <c r="J42" s="1">
        <v>3.79</v>
      </c>
      <c r="K42">
        <v>1.375</v>
      </c>
      <c r="L42" t="s">
        <v>1837</v>
      </c>
      <c r="M42" s="1" t="s">
        <v>1887</v>
      </c>
      <c r="N42" s="1" t="s">
        <v>1862</v>
      </c>
      <c r="O42" s="1" t="s">
        <v>799</v>
      </c>
      <c r="P42" t="s">
        <v>1534</v>
      </c>
      <c r="Q42" t="s">
        <v>1936</v>
      </c>
      <c r="R42" s="10">
        <v>1680</v>
      </c>
      <c r="S42" s="4" t="s">
        <v>1864</v>
      </c>
      <c r="T42" s="10">
        <v>84</v>
      </c>
      <c r="U42" s="58">
        <v>65</v>
      </c>
    </row>
    <row r="43" spans="2:21" ht="12.75" customHeight="1" x14ac:dyDescent="0.25">
      <c r="B43" s="107">
        <v>37</v>
      </c>
      <c r="C43" s="4" t="str">
        <f t="shared" si="2"/>
        <v>Y</v>
      </c>
      <c r="D43" s="4" t="s">
        <v>1937</v>
      </c>
      <c r="E43" s="4" t="str">
        <f t="shared" si="3"/>
        <v>Price_BOM_L_Pedestal_46</v>
      </c>
      <c r="F43" s="4" t="s">
        <v>1938</v>
      </c>
      <c r="G43" s="1" t="s">
        <v>398</v>
      </c>
      <c r="H43" t="s">
        <v>1939</v>
      </c>
      <c r="I43" s="1">
        <v>3.79</v>
      </c>
      <c r="J43" s="1">
        <v>7.74</v>
      </c>
      <c r="K43">
        <v>2.125</v>
      </c>
      <c r="L43" t="s">
        <v>1831</v>
      </c>
      <c r="M43" s="1">
        <v>82</v>
      </c>
      <c r="N43" s="1" t="s">
        <v>1940</v>
      </c>
      <c r="O43" s="1" t="s">
        <v>1941</v>
      </c>
      <c r="P43" s="4" t="s">
        <v>1534</v>
      </c>
      <c r="Q43" t="s">
        <v>1942</v>
      </c>
      <c r="R43" s="10">
        <v>1400</v>
      </c>
      <c r="S43" t="s">
        <v>782</v>
      </c>
      <c r="T43" s="10">
        <v>0</v>
      </c>
      <c r="U43" s="58">
        <v>156</v>
      </c>
    </row>
    <row r="44" spans="2:21" ht="12.75" customHeight="1" x14ac:dyDescent="0.25">
      <c r="B44" s="107">
        <v>38</v>
      </c>
      <c r="C44" s="4" t="str">
        <f t="shared" si="2"/>
        <v>Y</v>
      </c>
      <c r="D44" s="4" t="s">
        <v>1943</v>
      </c>
      <c r="E44" s="4" t="str">
        <f t="shared" si="3"/>
        <v>Price_BOM_L_Pedestal_47</v>
      </c>
      <c r="F44" s="4" t="s">
        <v>1938</v>
      </c>
      <c r="G44" s="1" t="s">
        <v>398</v>
      </c>
      <c r="H44" t="s">
        <v>1944</v>
      </c>
      <c r="I44" s="1">
        <v>3.79</v>
      </c>
      <c r="J44" s="1">
        <v>7.74</v>
      </c>
      <c r="K44">
        <v>2.125</v>
      </c>
      <c r="L44" t="s">
        <v>1837</v>
      </c>
      <c r="M44" s="1" t="s">
        <v>1945</v>
      </c>
      <c r="N44" s="1" t="s">
        <v>1940</v>
      </c>
      <c r="O44" s="1" t="s">
        <v>1946</v>
      </c>
      <c r="P44" s="4" t="s">
        <v>1534</v>
      </c>
      <c r="Q44" t="s">
        <v>1947</v>
      </c>
      <c r="R44" s="10">
        <v>1710</v>
      </c>
      <c r="S44" t="s">
        <v>782</v>
      </c>
      <c r="T44" s="10">
        <v>0</v>
      </c>
      <c r="U44" s="58">
        <v>156</v>
      </c>
    </row>
    <row r="45" spans="2:21" ht="12.75" customHeight="1" x14ac:dyDescent="0.25">
      <c r="B45" s="107">
        <v>39</v>
      </c>
      <c r="C45" s="4" t="str">
        <f t="shared" si="2"/>
        <v>Y</v>
      </c>
      <c r="D45" s="4" t="s">
        <v>1948</v>
      </c>
      <c r="E45" s="4" t="str">
        <f t="shared" si="3"/>
        <v>Price_BOM_L_Pedestal_48</v>
      </c>
      <c r="F45" s="4" t="s">
        <v>1938</v>
      </c>
      <c r="G45" s="1" t="s">
        <v>398</v>
      </c>
      <c r="H45" t="s">
        <v>1949</v>
      </c>
      <c r="I45" s="1">
        <v>3.79</v>
      </c>
      <c r="J45" s="1">
        <v>7.74</v>
      </c>
      <c r="K45">
        <v>2.125</v>
      </c>
      <c r="L45" t="s">
        <v>1843</v>
      </c>
      <c r="M45" s="1" t="s">
        <v>1950</v>
      </c>
      <c r="N45" s="1" t="s">
        <v>1940</v>
      </c>
      <c r="O45" s="1" t="s">
        <v>1951</v>
      </c>
      <c r="P45" s="4" t="s">
        <v>1534</v>
      </c>
      <c r="Q45" t="s">
        <v>1952</v>
      </c>
      <c r="R45" s="10">
        <v>0</v>
      </c>
      <c r="S45" t="s">
        <v>1847</v>
      </c>
      <c r="T45" s="10">
        <v>42</v>
      </c>
      <c r="U45" s="58">
        <v>156</v>
      </c>
    </row>
    <row r="46" spans="2:21" ht="12.75" customHeight="1" x14ac:dyDescent="0.25">
      <c r="B46" s="107">
        <v>40</v>
      </c>
      <c r="C46" s="4" t="str">
        <f t="shared" si="2"/>
        <v>Y</v>
      </c>
      <c r="D46" s="4" t="s">
        <v>1953</v>
      </c>
      <c r="E46" s="4" t="str">
        <f t="shared" si="3"/>
        <v>Price_BOM_L_Pedestal_49</v>
      </c>
      <c r="F46" s="4" t="s">
        <v>1938</v>
      </c>
      <c r="G46" s="1" t="s">
        <v>398</v>
      </c>
      <c r="H46" t="s">
        <v>1939</v>
      </c>
      <c r="I46" s="1">
        <v>3.79</v>
      </c>
      <c r="J46" s="1">
        <v>7.74</v>
      </c>
      <c r="K46">
        <v>2.125</v>
      </c>
      <c r="L46" t="s">
        <v>1831</v>
      </c>
      <c r="M46" s="1">
        <v>82</v>
      </c>
      <c r="N46" s="1" t="s">
        <v>1849</v>
      </c>
      <c r="O46" s="1" t="s">
        <v>1954</v>
      </c>
      <c r="P46" s="4" t="s">
        <v>1534</v>
      </c>
      <c r="Q46" t="s">
        <v>1955</v>
      </c>
      <c r="R46" s="10">
        <v>2160</v>
      </c>
      <c r="S46" s="4" t="s">
        <v>1860</v>
      </c>
      <c r="T46" s="10">
        <v>56</v>
      </c>
      <c r="U46" s="58">
        <v>156</v>
      </c>
    </row>
    <row r="47" spans="2:21" ht="12.75" customHeight="1" x14ac:dyDescent="0.25">
      <c r="B47" s="107">
        <v>41</v>
      </c>
      <c r="C47" s="4" t="str">
        <f t="shared" si="2"/>
        <v>Y</v>
      </c>
      <c r="D47" s="4" t="s">
        <v>1956</v>
      </c>
      <c r="E47" s="4" t="str">
        <f t="shared" si="3"/>
        <v>Price_BOM_L_Pedestal_50</v>
      </c>
      <c r="F47" s="4" t="s">
        <v>1938</v>
      </c>
      <c r="G47" s="1" t="s">
        <v>398</v>
      </c>
      <c r="H47" t="s">
        <v>1944</v>
      </c>
      <c r="I47" s="1">
        <v>3.79</v>
      </c>
      <c r="J47" s="1">
        <v>7.74</v>
      </c>
      <c r="K47">
        <v>2.125</v>
      </c>
      <c r="L47" t="s">
        <v>1837</v>
      </c>
      <c r="M47" s="1" t="s">
        <v>1945</v>
      </c>
      <c r="N47" s="1" t="s">
        <v>1849</v>
      </c>
      <c r="O47" s="1" t="s">
        <v>1957</v>
      </c>
      <c r="P47" t="s">
        <v>1534</v>
      </c>
      <c r="Q47" t="s">
        <v>1958</v>
      </c>
      <c r="R47" s="10">
        <v>2470</v>
      </c>
      <c r="S47" s="4" t="s">
        <v>1860</v>
      </c>
      <c r="T47" s="10">
        <v>56</v>
      </c>
      <c r="U47" s="58">
        <v>156</v>
      </c>
    </row>
    <row r="48" spans="2:21" ht="12.75" customHeight="1" x14ac:dyDescent="0.25">
      <c r="B48" s="107">
        <v>42</v>
      </c>
      <c r="C48" s="4" t="str">
        <f t="shared" si="2"/>
        <v>Y</v>
      </c>
      <c r="D48" s="4" t="s">
        <v>1959</v>
      </c>
      <c r="E48" s="4" t="str">
        <f t="shared" si="3"/>
        <v>Price_BOM_L_Pedestal_51</v>
      </c>
      <c r="F48" s="4" t="s">
        <v>1938</v>
      </c>
      <c r="G48" s="1" t="s">
        <v>398</v>
      </c>
      <c r="H48" t="s">
        <v>1949</v>
      </c>
      <c r="I48" s="1">
        <v>3.79</v>
      </c>
      <c r="J48" s="1">
        <v>7.74</v>
      </c>
      <c r="K48">
        <v>2.125</v>
      </c>
      <c r="L48" t="s">
        <v>1843</v>
      </c>
      <c r="M48" s="1" t="s">
        <v>1950</v>
      </c>
      <c r="N48" s="1" t="s">
        <v>1849</v>
      </c>
      <c r="O48" s="1" t="s">
        <v>1960</v>
      </c>
      <c r="P48" t="s">
        <v>1534</v>
      </c>
      <c r="Q48" t="s">
        <v>1961</v>
      </c>
      <c r="R48" s="10">
        <v>0</v>
      </c>
      <c r="S48" s="4" t="s">
        <v>1860</v>
      </c>
      <c r="T48" s="10">
        <v>56</v>
      </c>
      <c r="U48" s="58">
        <v>156</v>
      </c>
    </row>
    <row r="49" spans="2:21" ht="12.75" customHeight="1" x14ac:dyDescent="0.25">
      <c r="B49" s="107">
        <v>46</v>
      </c>
      <c r="C49" s="4" t="str">
        <f t="shared" si="2"/>
        <v>Y</v>
      </c>
      <c r="D49" s="4" t="s">
        <v>1962</v>
      </c>
      <c r="E49" s="4" t="str">
        <f t="shared" si="3"/>
        <v>Price_BOM_L_Pedestal_55</v>
      </c>
      <c r="F49" s="4" t="s">
        <v>1938</v>
      </c>
      <c r="G49" s="1" t="s">
        <v>398</v>
      </c>
      <c r="H49" t="s">
        <v>1939</v>
      </c>
      <c r="I49" s="1">
        <v>3.79</v>
      </c>
      <c r="J49" s="1">
        <v>7.74</v>
      </c>
      <c r="K49">
        <v>2.125</v>
      </c>
      <c r="L49" t="s">
        <v>1831</v>
      </c>
      <c r="M49" s="1">
        <v>82</v>
      </c>
      <c r="N49" s="1" t="s">
        <v>1858</v>
      </c>
      <c r="O49" s="15" t="s">
        <v>1963</v>
      </c>
      <c r="P49" s="4" t="s">
        <v>1534</v>
      </c>
      <c r="Q49" t="s">
        <v>1964</v>
      </c>
      <c r="R49" s="10">
        <v>2610</v>
      </c>
      <c r="S49" s="4" t="s">
        <v>1860</v>
      </c>
      <c r="T49" s="10">
        <v>56</v>
      </c>
      <c r="U49" s="58">
        <v>156</v>
      </c>
    </row>
    <row r="50" spans="2:21" ht="12.75" customHeight="1" x14ac:dyDescent="0.25">
      <c r="B50" s="107">
        <v>46.1</v>
      </c>
      <c r="C50" s="4" t="str">
        <f t="shared" si="2"/>
        <v>Y</v>
      </c>
      <c r="D50" s="4" t="s">
        <v>1965</v>
      </c>
      <c r="E50" s="4" t="str">
        <f t="shared" si="3"/>
        <v>Price_BOM_L_Pedestal_56</v>
      </c>
      <c r="F50" s="4" t="s">
        <v>1938</v>
      </c>
      <c r="G50" s="1" t="s">
        <v>398</v>
      </c>
      <c r="H50" t="s">
        <v>1939</v>
      </c>
      <c r="I50" s="1">
        <v>3.79</v>
      </c>
      <c r="J50" s="1">
        <v>7.74</v>
      </c>
      <c r="K50">
        <v>2.125</v>
      </c>
      <c r="L50" t="s">
        <v>1831</v>
      </c>
      <c r="M50" s="1">
        <v>82</v>
      </c>
      <c r="N50" s="1" t="s">
        <v>1862</v>
      </c>
      <c r="O50" s="1" t="s">
        <v>799</v>
      </c>
      <c r="P50" s="4" t="s">
        <v>1534</v>
      </c>
      <c r="Q50" t="s">
        <v>1966</v>
      </c>
      <c r="R50" s="10">
        <v>2700</v>
      </c>
      <c r="S50" s="4" t="s">
        <v>1864</v>
      </c>
      <c r="T50" s="10">
        <v>84</v>
      </c>
      <c r="U50" s="58">
        <v>156</v>
      </c>
    </row>
    <row r="51" spans="2:21" ht="12.75" customHeight="1" x14ac:dyDescent="0.25">
      <c r="B51" s="107">
        <v>47</v>
      </c>
      <c r="C51" s="4" t="str">
        <f t="shared" si="2"/>
        <v>Y</v>
      </c>
      <c r="D51" s="4" t="s">
        <v>1967</v>
      </c>
      <c r="E51" s="4" t="str">
        <f t="shared" si="3"/>
        <v>Price_BOM_L_Pedestal_57</v>
      </c>
      <c r="F51" s="4" t="s">
        <v>1938</v>
      </c>
      <c r="G51" s="1" t="s">
        <v>398</v>
      </c>
      <c r="H51" t="s">
        <v>1944</v>
      </c>
      <c r="I51" s="1">
        <v>3.79</v>
      </c>
      <c r="J51" s="1">
        <v>7.74</v>
      </c>
      <c r="K51">
        <v>2.125</v>
      </c>
      <c r="L51" t="s">
        <v>1837</v>
      </c>
      <c r="M51" s="1" t="s">
        <v>1945</v>
      </c>
      <c r="N51" s="1" t="s">
        <v>1858</v>
      </c>
      <c r="O51" s="1" t="s">
        <v>799</v>
      </c>
      <c r="P51" t="s">
        <v>1534</v>
      </c>
      <c r="Q51" t="s">
        <v>1968</v>
      </c>
      <c r="R51" s="10">
        <v>2920</v>
      </c>
      <c r="S51" s="4" t="s">
        <v>1860</v>
      </c>
      <c r="T51" s="10">
        <v>56</v>
      </c>
      <c r="U51" s="58">
        <v>156</v>
      </c>
    </row>
    <row r="52" spans="2:21" ht="12.75" customHeight="1" x14ac:dyDescent="0.25">
      <c r="B52" s="107">
        <v>47.1</v>
      </c>
      <c r="C52" s="4" t="str">
        <f t="shared" si="2"/>
        <v>Y</v>
      </c>
      <c r="D52" s="4" t="s">
        <v>1969</v>
      </c>
      <c r="E52" s="4" t="str">
        <f t="shared" si="3"/>
        <v>Price_BOM_L_Pedestal_58</v>
      </c>
      <c r="F52" s="4" t="s">
        <v>1938</v>
      </c>
      <c r="G52" s="1" t="s">
        <v>398</v>
      </c>
      <c r="H52" t="s">
        <v>1944</v>
      </c>
      <c r="I52" s="1">
        <v>3.79</v>
      </c>
      <c r="J52" s="1">
        <v>7.74</v>
      </c>
      <c r="K52">
        <v>2.125</v>
      </c>
      <c r="L52" t="s">
        <v>1837</v>
      </c>
      <c r="M52" s="1" t="s">
        <v>1945</v>
      </c>
      <c r="N52" s="1" t="s">
        <v>1862</v>
      </c>
      <c r="O52" s="1" t="s">
        <v>799</v>
      </c>
      <c r="P52" t="s">
        <v>1534</v>
      </c>
      <c r="Q52" t="s">
        <v>1970</v>
      </c>
      <c r="R52" s="10">
        <v>3010</v>
      </c>
      <c r="S52" s="4" t="s">
        <v>1864</v>
      </c>
      <c r="T52" s="10">
        <v>84</v>
      </c>
      <c r="U52" s="58">
        <v>156</v>
      </c>
    </row>
    <row r="53" spans="2:21" ht="12.75" customHeight="1" x14ac:dyDescent="0.25">
      <c r="B53" s="107">
        <v>48</v>
      </c>
      <c r="C53" s="4" t="str">
        <f t="shared" si="2"/>
        <v>Y</v>
      </c>
      <c r="D53" s="4" t="s">
        <v>1971</v>
      </c>
      <c r="E53" s="4" t="str">
        <f t="shared" si="3"/>
        <v>Price_BOM_L_Pedestal_59</v>
      </c>
      <c r="F53" s="4" t="s">
        <v>1938</v>
      </c>
      <c r="G53" s="1" t="s">
        <v>398</v>
      </c>
      <c r="H53" t="s">
        <v>1949</v>
      </c>
      <c r="I53" s="1">
        <v>3.79</v>
      </c>
      <c r="J53" s="1">
        <v>7.74</v>
      </c>
      <c r="K53">
        <v>2.125</v>
      </c>
      <c r="L53" t="s">
        <v>1843</v>
      </c>
      <c r="M53" s="1" t="s">
        <v>1950</v>
      </c>
      <c r="N53" s="1" t="s">
        <v>1858</v>
      </c>
      <c r="O53" s="15" t="s">
        <v>1972</v>
      </c>
      <c r="P53" t="s">
        <v>1534</v>
      </c>
      <c r="Q53" t="s">
        <v>1973</v>
      </c>
      <c r="R53" s="10">
        <v>0</v>
      </c>
      <c r="S53" s="4" t="s">
        <v>1860</v>
      </c>
      <c r="T53" s="10">
        <v>56</v>
      </c>
      <c r="U53" s="58">
        <v>156</v>
      </c>
    </row>
    <row r="54" spans="2:21" ht="12.75" customHeight="1" x14ac:dyDescent="0.25">
      <c r="B54" s="107">
        <v>48.1</v>
      </c>
      <c r="C54" s="4" t="str">
        <f t="shared" si="2"/>
        <v>Y</v>
      </c>
      <c r="D54" s="4" t="s">
        <v>1974</v>
      </c>
      <c r="E54" s="4" t="str">
        <f t="shared" si="3"/>
        <v>Price_BOM_L_Pedestal_60</v>
      </c>
      <c r="F54" s="4" t="s">
        <v>1938</v>
      </c>
      <c r="G54" s="1" t="s">
        <v>398</v>
      </c>
      <c r="H54" t="s">
        <v>1949</v>
      </c>
      <c r="I54" s="1">
        <v>3.79</v>
      </c>
      <c r="J54" s="1">
        <v>7.74</v>
      </c>
      <c r="K54">
        <v>2.125</v>
      </c>
      <c r="L54" t="s">
        <v>1843</v>
      </c>
      <c r="M54" s="1" t="s">
        <v>1950</v>
      </c>
      <c r="N54" s="1" t="s">
        <v>1862</v>
      </c>
      <c r="O54" s="1" t="s">
        <v>799</v>
      </c>
      <c r="P54" t="s">
        <v>1534</v>
      </c>
      <c r="Q54" t="s">
        <v>1975</v>
      </c>
      <c r="R54" s="10">
        <v>0</v>
      </c>
      <c r="S54" s="4" t="s">
        <v>1864</v>
      </c>
      <c r="T54" s="10">
        <v>84</v>
      </c>
      <c r="U54" s="58">
        <v>156</v>
      </c>
    </row>
    <row r="55" spans="2:21" ht="12.75" customHeight="1" x14ac:dyDescent="0.25">
      <c r="B55" s="107">
        <v>49</v>
      </c>
      <c r="C55" s="4" t="str">
        <f t="shared" si="2"/>
        <v>Y</v>
      </c>
      <c r="D55" s="4" t="s">
        <v>1976</v>
      </c>
      <c r="E55" s="4" t="str">
        <f t="shared" si="3"/>
        <v>Price_BOM_L_Pedestal_61</v>
      </c>
      <c r="F55" s="4" t="s">
        <v>1977</v>
      </c>
      <c r="G55" s="1" t="s">
        <v>735</v>
      </c>
      <c r="H55" t="s">
        <v>1978</v>
      </c>
      <c r="I55" s="1">
        <v>3.79</v>
      </c>
      <c r="J55" s="1">
        <v>10.32</v>
      </c>
      <c r="K55">
        <v>2.375</v>
      </c>
      <c r="L55" t="s">
        <v>1831</v>
      </c>
      <c r="M55" s="14" t="s">
        <v>1979</v>
      </c>
      <c r="N55" s="1" t="s">
        <v>1940</v>
      </c>
      <c r="O55" s="1" t="s">
        <v>1980</v>
      </c>
      <c r="P55" t="s">
        <v>1534</v>
      </c>
      <c r="Q55" t="s">
        <v>1981</v>
      </c>
      <c r="R55" s="10">
        <v>7470</v>
      </c>
      <c r="S55" t="s">
        <v>782</v>
      </c>
      <c r="T55" s="10">
        <v>0</v>
      </c>
      <c r="U55" s="58">
        <v>216</v>
      </c>
    </row>
    <row r="56" spans="2:21" ht="12.75" customHeight="1" x14ac:dyDescent="0.25">
      <c r="B56" s="107">
        <v>50</v>
      </c>
      <c r="C56" s="4" t="str">
        <f t="shared" si="2"/>
        <v>Y</v>
      </c>
      <c r="D56" s="4" t="s">
        <v>1982</v>
      </c>
      <c r="E56" s="4" t="str">
        <f t="shared" si="3"/>
        <v>Price_BOM_L_Pedestal_62</v>
      </c>
      <c r="F56" s="4" t="s">
        <v>1977</v>
      </c>
      <c r="G56" s="1" t="s">
        <v>735</v>
      </c>
      <c r="H56" t="s">
        <v>1978</v>
      </c>
      <c r="I56" s="1">
        <v>3.79</v>
      </c>
      <c r="J56" s="1">
        <v>10.32</v>
      </c>
      <c r="K56">
        <v>2.375</v>
      </c>
      <c r="L56" t="s">
        <v>1831</v>
      </c>
      <c r="M56" s="14" t="s">
        <v>1979</v>
      </c>
      <c r="N56" s="1" t="s">
        <v>1849</v>
      </c>
      <c r="O56" s="1" t="s">
        <v>1983</v>
      </c>
      <c r="P56" t="s">
        <v>1534</v>
      </c>
      <c r="Q56" t="s">
        <v>1984</v>
      </c>
      <c r="R56" s="10">
        <v>9490</v>
      </c>
      <c r="S56" s="4" t="s">
        <v>1860</v>
      </c>
      <c r="T56" s="10">
        <v>56</v>
      </c>
      <c r="U56" s="58">
        <v>216</v>
      </c>
    </row>
    <row r="57" spans="2:21" ht="12.75" customHeight="1" x14ac:dyDescent="0.25">
      <c r="B57" s="107">
        <v>52</v>
      </c>
      <c r="C57" s="4" t="str">
        <f t="shared" si="2"/>
        <v>Y</v>
      </c>
      <c r="D57" s="4" t="s">
        <v>1985</v>
      </c>
      <c r="E57" s="4" t="str">
        <f t="shared" si="3"/>
        <v>Price_BOM_L_Pedestal_64</v>
      </c>
      <c r="F57" s="4" t="s">
        <v>1977</v>
      </c>
      <c r="G57" s="1" t="s">
        <v>735</v>
      </c>
      <c r="H57" t="s">
        <v>1978</v>
      </c>
      <c r="I57" s="1">
        <v>3.79</v>
      </c>
      <c r="J57" s="1">
        <v>10.32</v>
      </c>
      <c r="K57">
        <v>2.375</v>
      </c>
      <c r="L57" t="s">
        <v>1831</v>
      </c>
      <c r="M57" s="14" t="s">
        <v>1979</v>
      </c>
      <c r="N57" s="1" t="s">
        <v>1858</v>
      </c>
      <c r="O57" s="1" t="s">
        <v>799</v>
      </c>
      <c r="P57" t="s">
        <v>1534</v>
      </c>
      <c r="Q57" t="s">
        <v>1986</v>
      </c>
      <c r="R57" s="10">
        <v>10070</v>
      </c>
      <c r="S57" s="4" t="s">
        <v>1860</v>
      </c>
      <c r="T57" s="10">
        <v>56</v>
      </c>
      <c r="U57" s="58">
        <v>216</v>
      </c>
    </row>
    <row r="58" spans="2:21" ht="12.75" customHeight="1" x14ac:dyDescent="0.25">
      <c r="B58" s="107">
        <v>52.1</v>
      </c>
      <c r="C58" s="4" t="str">
        <f t="shared" si="2"/>
        <v>Y</v>
      </c>
      <c r="D58" s="4" t="s">
        <v>1987</v>
      </c>
      <c r="E58" s="4" t="str">
        <f t="shared" si="3"/>
        <v>Price_BOM_L_Pedestal_65</v>
      </c>
      <c r="F58" s="4" t="s">
        <v>1977</v>
      </c>
      <c r="G58" s="1" t="s">
        <v>735</v>
      </c>
      <c r="H58" t="s">
        <v>1978</v>
      </c>
      <c r="I58" s="1">
        <v>3.79</v>
      </c>
      <c r="J58" s="1">
        <v>10.32</v>
      </c>
      <c r="K58">
        <v>2.375</v>
      </c>
      <c r="L58" t="s">
        <v>1831</v>
      </c>
      <c r="M58" s="14" t="s">
        <v>1979</v>
      </c>
      <c r="N58" s="1" t="s">
        <v>1862</v>
      </c>
      <c r="O58" s="1" t="s">
        <v>799</v>
      </c>
      <c r="P58" t="s">
        <v>1534</v>
      </c>
      <c r="Q58" t="s">
        <v>1988</v>
      </c>
      <c r="R58" s="10">
        <v>10170</v>
      </c>
      <c r="S58" s="4" t="s">
        <v>1864</v>
      </c>
      <c r="T58" s="10">
        <v>84</v>
      </c>
      <c r="U58" s="58">
        <v>216</v>
      </c>
    </row>
    <row r="59" spans="2:21" ht="12.75" customHeight="1" x14ac:dyDescent="0.25">
      <c r="B59" s="107">
        <v>53</v>
      </c>
      <c r="C59" s="4" t="str">
        <f t="shared" si="2"/>
        <v>Y</v>
      </c>
      <c r="D59" s="4" t="s">
        <v>1989</v>
      </c>
      <c r="E59" s="4" t="str">
        <f t="shared" si="3"/>
        <v>Price_BOM_L_Pedestal_66</v>
      </c>
      <c r="F59" s="4" t="s">
        <v>1977</v>
      </c>
      <c r="G59" s="1" t="s">
        <v>735</v>
      </c>
      <c r="H59" t="s">
        <v>1990</v>
      </c>
      <c r="I59" s="1">
        <v>3.79</v>
      </c>
      <c r="J59" s="1">
        <v>10.32</v>
      </c>
      <c r="K59">
        <v>2.375</v>
      </c>
      <c r="L59" t="s">
        <v>1837</v>
      </c>
      <c r="M59" s="14" t="s">
        <v>1991</v>
      </c>
      <c r="N59" s="1" t="s">
        <v>1940</v>
      </c>
      <c r="O59" s="1" t="s">
        <v>1992</v>
      </c>
      <c r="P59" t="s">
        <v>1534</v>
      </c>
      <c r="Q59" t="s">
        <v>1993</v>
      </c>
      <c r="R59" s="10">
        <v>7830</v>
      </c>
      <c r="S59" t="s">
        <v>782</v>
      </c>
      <c r="T59" s="10">
        <v>0</v>
      </c>
      <c r="U59" s="58">
        <v>216</v>
      </c>
    </row>
    <row r="60" spans="2:21" ht="12.75" customHeight="1" x14ac:dyDescent="0.25">
      <c r="B60" s="107">
        <v>54</v>
      </c>
      <c r="C60" s="4" t="str">
        <f t="shared" si="2"/>
        <v>Y</v>
      </c>
      <c r="D60" s="4" t="s">
        <v>1994</v>
      </c>
      <c r="E60" s="4" t="str">
        <f t="shared" si="3"/>
        <v>Price_BOM_L_Pedestal_67</v>
      </c>
      <c r="F60" s="4" t="s">
        <v>1977</v>
      </c>
      <c r="G60" s="1" t="s">
        <v>735</v>
      </c>
      <c r="H60" t="s">
        <v>1990</v>
      </c>
      <c r="I60" s="1">
        <v>3.79</v>
      </c>
      <c r="J60" s="1">
        <v>10.32</v>
      </c>
      <c r="K60">
        <v>2.375</v>
      </c>
      <c r="L60" t="s">
        <v>1837</v>
      </c>
      <c r="M60" s="14" t="s">
        <v>1991</v>
      </c>
      <c r="N60" s="1" t="s">
        <v>1849</v>
      </c>
      <c r="O60" s="1" t="s">
        <v>799</v>
      </c>
      <c r="P60" t="s">
        <v>1534</v>
      </c>
      <c r="Q60" t="s">
        <v>1995</v>
      </c>
      <c r="R60" s="10">
        <v>9850</v>
      </c>
      <c r="S60" s="4" t="s">
        <v>1860</v>
      </c>
      <c r="T60" s="10">
        <v>56</v>
      </c>
      <c r="U60" s="58">
        <v>216</v>
      </c>
    </row>
    <row r="61" spans="2:21" ht="12.75" customHeight="1" x14ac:dyDescent="0.25">
      <c r="B61" s="107">
        <v>56</v>
      </c>
      <c r="C61" s="4" t="str">
        <f t="shared" si="2"/>
        <v>Y</v>
      </c>
      <c r="D61" s="4" t="s">
        <v>1996</v>
      </c>
      <c r="E61" s="4" t="str">
        <f t="shared" si="3"/>
        <v>Price_BOM_L_Pedestal_69</v>
      </c>
      <c r="F61" s="4" t="s">
        <v>1977</v>
      </c>
      <c r="G61" s="1" t="s">
        <v>735</v>
      </c>
      <c r="H61" t="s">
        <v>1990</v>
      </c>
      <c r="I61" s="1">
        <v>3.79</v>
      </c>
      <c r="J61" s="1">
        <v>10.32</v>
      </c>
      <c r="K61">
        <v>2.375</v>
      </c>
      <c r="L61" t="s">
        <v>1837</v>
      </c>
      <c r="M61" s="14" t="s">
        <v>1991</v>
      </c>
      <c r="N61" s="1" t="s">
        <v>1858</v>
      </c>
      <c r="O61" s="1" t="s">
        <v>799</v>
      </c>
      <c r="P61" t="s">
        <v>1534</v>
      </c>
      <c r="Q61" t="s">
        <v>1997</v>
      </c>
      <c r="R61" s="10">
        <v>10430</v>
      </c>
      <c r="S61" s="4" t="s">
        <v>1860</v>
      </c>
      <c r="T61" s="10">
        <v>56</v>
      </c>
      <c r="U61" s="58">
        <v>216</v>
      </c>
    </row>
    <row r="62" spans="2:21" ht="12.75" customHeight="1" x14ac:dyDescent="0.25">
      <c r="B62" s="107">
        <v>56.1</v>
      </c>
      <c r="C62" s="4" t="str">
        <f t="shared" si="2"/>
        <v>Y</v>
      </c>
      <c r="D62" s="4" t="s">
        <v>1998</v>
      </c>
      <c r="E62" s="4" t="str">
        <f t="shared" si="3"/>
        <v>Price_BOM_L_Pedestal_70</v>
      </c>
      <c r="F62" s="4" t="s">
        <v>1977</v>
      </c>
      <c r="G62" s="1" t="s">
        <v>735</v>
      </c>
      <c r="H62" t="s">
        <v>1990</v>
      </c>
      <c r="I62" s="1">
        <v>3.79</v>
      </c>
      <c r="J62" s="1">
        <v>10.32</v>
      </c>
      <c r="K62">
        <v>2.375</v>
      </c>
      <c r="L62" t="s">
        <v>1837</v>
      </c>
      <c r="M62" s="14" t="s">
        <v>1991</v>
      </c>
      <c r="N62" s="1" t="s">
        <v>1862</v>
      </c>
      <c r="O62" s="1" t="s">
        <v>799</v>
      </c>
      <c r="P62" t="s">
        <v>1534</v>
      </c>
      <c r="Q62" t="s">
        <v>1999</v>
      </c>
      <c r="R62" s="10">
        <v>10530</v>
      </c>
      <c r="S62" s="4" t="s">
        <v>1864</v>
      </c>
      <c r="T62" s="10">
        <v>84</v>
      </c>
      <c r="U62" s="58">
        <v>216</v>
      </c>
    </row>
    <row r="63" spans="2:21" ht="12.75" customHeight="1" x14ac:dyDescent="0.25">
      <c r="B63" s="107">
        <v>57</v>
      </c>
      <c r="C63" s="4" t="str">
        <f t="shared" si="2"/>
        <v>Y</v>
      </c>
      <c r="D63" s="4" t="s">
        <v>2000</v>
      </c>
      <c r="E63" s="4" t="str">
        <f t="shared" si="3"/>
        <v>Price_BOM_L_Pedestal_71</v>
      </c>
      <c r="F63" s="4" t="s">
        <v>746</v>
      </c>
      <c r="G63" s="1" t="s">
        <v>748</v>
      </c>
      <c r="H63" t="s">
        <v>2001</v>
      </c>
      <c r="I63" s="1">
        <v>10.32</v>
      </c>
      <c r="J63" s="1">
        <v>15.06</v>
      </c>
      <c r="K63">
        <v>2.375</v>
      </c>
      <c r="L63" t="s">
        <v>1837</v>
      </c>
      <c r="M63" s="1">
        <v>93</v>
      </c>
      <c r="N63" s="1" t="s">
        <v>1833</v>
      </c>
      <c r="O63" s="1" t="s">
        <v>2002</v>
      </c>
      <c r="P63" t="s">
        <v>1534</v>
      </c>
      <c r="Q63" t="s">
        <v>2003</v>
      </c>
      <c r="R63" s="10">
        <v>9120</v>
      </c>
      <c r="S63" t="s">
        <v>782</v>
      </c>
      <c r="T63" s="10">
        <v>0</v>
      </c>
      <c r="U63" s="58">
        <v>243</v>
      </c>
    </row>
    <row r="64" spans="2:21" ht="12.75" customHeight="1" x14ac:dyDescent="0.25">
      <c r="B64" s="107">
        <v>58</v>
      </c>
      <c r="C64" s="4" t="str">
        <f t="shared" si="2"/>
        <v>Y</v>
      </c>
      <c r="D64" s="4" t="s">
        <v>2004</v>
      </c>
      <c r="E64" s="4" t="str">
        <f t="shared" si="3"/>
        <v>Price_BOM_L_Pedestal_72</v>
      </c>
      <c r="F64" s="4" t="s">
        <v>746</v>
      </c>
      <c r="G64" s="1" t="s">
        <v>748</v>
      </c>
      <c r="H64" t="s">
        <v>2001</v>
      </c>
      <c r="I64" s="1">
        <v>10.32</v>
      </c>
      <c r="J64" s="1">
        <v>15.06</v>
      </c>
      <c r="K64">
        <v>2.375</v>
      </c>
      <c r="L64" t="s">
        <v>1837</v>
      </c>
      <c r="M64" s="1">
        <v>93</v>
      </c>
      <c r="N64" s="1" t="s">
        <v>1849</v>
      </c>
      <c r="O64" s="1" t="s">
        <v>2005</v>
      </c>
      <c r="P64" t="s">
        <v>1534</v>
      </c>
      <c r="Q64" t="s">
        <v>2006</v>
      </c>
      <c r="R64" s="10">
        <v>8540</v>
      </c>
      <c r="S64" s="4" t="s">
        <v>1860</v>
      </c>
      <c r="T64" s="10">
        <v>56</v>
      </c>
      <c r="U64" s="58">
        <v>243</v>
      </c>
    </row>
    <row r="65" spans="1:21" ht="12.75" customHeight="1" x14ac:dyDescent="0.25">
      <c r="B65" s="107">
        <v>60</v>
      </c>
      <c r="C65" s="4" t="str">
        <f t="shared" si="2"/>
        <v>Y</v>
      </c>
      <c r="D65" s="4" t="s">
        <v>2007</v>
      </c>
      <c r="E65" s="4" t="str">
        <f t="shared" si="3"/>
        <v>Price_BOM_L_Pedestal_74</v>
      </c>
      <c r="F65" s="4" t="s">
        <v>746</v>
      </c>
      <c r="G65" s="1" t="s">
        <v>748</v>
      </c>
      <c r="H65" t="s">
        <v>2001</v>
      </c>
      <c r="I65" s="1">
        <v>10.32</v>
      </c>
      <c r="J65" s="1">
        <v>15.06</v>
      </c>
      <c r="K65">
        <v>2.375</v>
      </c>
      <c r="L65" t="s">
        <v>1837</v>
      </c>
      <c r="M65" s="1">
        <v>93</v>
      </c>
      <c r="N65" s="1" t="s">
        <v>1858</v>
      </c>
      <c r="O65" s="1" t="s">
        <v>799</v>
      </c>
      <c r="P65" t="s">
        <v>1534</v>
      </c>
      <c r="Q65" t="s">
        <v>2008</v>
      </c>
      <c r="R65" s="10">
        <v>9120</v>
      </c>
      <c r="S65" s="4" t="s">
        <v>1860</v>
      </c>
      <c r="T65" s="10">
        <v>56</v>
      </c>
      <c r="U65" s="58">
        <v>243</v>
      </c>
    </row>
    <row r="66" spans="1:21" ht="12.75" customHeight="1" x14ac:dyDescent="0.25">
      <c r="B66" s="107">
        <v>60.1</v>
      </c>
      <c r="C66" s="4" t="str">
        <f t="shared" si="2"/>
        <v>Y</v>
      </c>
      <c r="D66" s="4" t="s">
        <v>2009</v>
      </c>
      <c r="E66" s="4" t="str">
        <f t="shared" si="3"/>
        <v>Price_BOM_L_Pedestal_75</v>
      </c>
      <c r="F66" s="4" t="s">
        <v>746</v>
      </c>
      <c r="G66" s="1" t="s">
        <v>748</v>
      </c>
      <c r="H66" t="s">
        <v>2001</v>
      </c>
      <c r="I66" s="1">
        <v>10.32</v>
      </c>
      <c r="J66" s="1">
        <v>15.06</v>
      </c>
      <c r="K66">
        <v>2.375</v>
      </c>
      <c r="L66" t="s">
        <v>1837</v>
      </c>
      <c r="M66" s="1">
        <v>93</v>
      </c>
      <c r="N66" s="1" t="s">
        <v>1862</v>
      </c>
      <c r="O66" s="1" t="s">
        <v>799</v>
      </c>
      <c r="P66" t="s">
        <v>1534</v>
      </c>
      <c r="Q66" t="s">
        <v>2010</v>
      </c>
      <c r="R66" s="10">
        <v>9290</v>
      </c>
      <c r="S66" s="4" t="s">
        <v>1864</v>
      </c>
      <c r="T66" s="10">
        <v>84</v>
      </c>
      <c r="U66" s="58">
        <v>243</v>
      </c>
    </row>
    <row r="67" spans="1:21" x14ac:dyDescent="0.25">
      <c r="B67" s="107">
        <v>61</v>
      </c>
      <c r="C67" s="4" t="str">
        <f t="shared" si="2"/>
        <v>N</v>
      </c>
      <c r="D67" s="4" t="s">
        <v>2011</v>
      </c>
      <c r="E67" s="4" t="str">
        <f t="shared" si="3"/>
        <v/>
      </c>
      <c r="F67" s="4"/>
      <c r="G67" s="1" t="s">
        <v>2012</v>
      </c>
      <c r="I67" s="1"/>
      <c r="J67" s="1"/>
      <c r="K67" t="s">
        <v>799</v>
      </c>
      <c r="L67" t="s">
        <v>2013</v>
      </c>
      <c r="M67" s="1" t="s">
        <v>2013</v>
      </c>
      <c r="N67" s="1" t="s">
        <v>2014</v>
      </c>
      <c r="O67" s="1" t="s">
        <v>799</v>
      </c>
      <c r="P67" t="s">
        <v>799</v>
      </c>
      <c r="Q67" t="s">
        <v>2015</v>
      </c>
      <c r="R67" s="10">
        <v>0</v>
      </c>
      <c r="S67" t="s">
        <v>2016</v>
      </c>
      <c r="T67" s="10">
        <v>999</v>
      </c>
    </row>
    <row r="68" spans="1:21" x14ac:dyDescent="0.25">
      <c r="A68" s="74" t="s">
        <v>246</v>
      </c>
      <c r="B68" s="4"/>
      <c r="C68" s="4"/>
      <c r="D68" s="4"/>
      <c r="E68" s="4"/>
      <c r="F68" s="4"/>
    </row>
    <row r="75" spans="1:21" x14ac:dyDescent="0.25">
      <c r="B75" s="4"/>
      <c r="C75" s="4"/>
      <c r="D75" s="4"/>
      <c r="E75" s="4"/>
      <c r="F75" s="4"/>
    </row>
    <row r="76" spans="1:21" x14ac:dyDescent="0.25">
      <c r="B76" s="4"/>
      <c r="C76" s="4"/>
      <c r="D76" s="4"/>
      <c r="E76" s="4"/>
      <c r="F76" s="4"/>
    </row>
    <row r="77" spans="1:21" x14ac:dyDescent="0.25">
      <c r="B77" s="4"/>
      <c r="C77" s="4"/>
      <c r="D77" s="4"/>
      <c r="E77" s="4"/>
      <c r="F77" s="4"/>
    </row>
    <row r="78" spans="1:21" x14ac:dyDescent="0.25">
      <c r="B78" s="4"/>
      <c r="C78" s="4"/>
      <c r="D78" s="4"/>
      <c r="E78" s="4"/>
      <c r="F78" s="4"/>
      <c r="M78" s="8"/>
      <c r="N78" s="8"/>
      <c r="O78" s="108"/>
      <c r="P78" s="108"/>
      <c r="Q78" s="108"/>
      <c r="R78" s="108"/>
    </row>
    <row r="79" spans="1:21" x14ac:dyDescent="0.25">
      <c r="B79" s="4"/>
      <c r="C79" s="4"/>
      <c r="D79" s="4"/>
      <c r="E79" s="4"/>
      <c r="F79" s="4"/>
      <c r="O79" s="35"/>
      <c r="P79" s="35"/>
      <c r="Q79" s="35"/>
      <c r="R79" s="35"/>
    </row>
    <row r="80" spans="1:21" x14ac:dyDescent="0.25">
      <c r="B80" s="4"/>
      <c r="C80" s="4"/>
      <c r="D80" s="4"/>
      <c r="E80" s="4"/>
      <c r="F80" s="4"/>
      <c r="O80" s="35"/>
      <c r="P80" s="35"/>
      <c r="Q80" s="35"/>
      <c r="R80" s="35"/>
    </row>
    <row r="81" spans="13:18" x14ac:dyDescent="0.25">
      <c r="O81" s="129"/>
      <c r="P81" s="129"/>
      <c r="Q81" s="129"/>
      <c r="R81" s="129"/>
    </row>
    <row r="82" spans="13:18" x14ac:dyDescent="0.25">
      <c r="O82" s="129"/>
      <c r="P82" s="129"/>
      <c r="Q82" s="129"/>
      <c r="R82" s="129"/>
    </row>
    <row r="83" spans="13:18" x14ac:dyDescent="0.25">
      <c r="M83" s="34"/>
      <c r="N83" s="34"/>
      <c r="O83" s="129"/>
      <c r="P83" s="129"/>
      <c r="Q83" s="129"/>
      <c r="R83" s="129"/>
    </row>
    <row r="84" spans="13:18" x14ac:dyDescent="0.25">
      <c r="O84" s="129"/>
      <c r="P84" s="129"/>
      <c r="Q84" s="129"/>
      <c r="R84" s="129"/>
    </row>
    <row r="85" spans="13:18" x14ac:dyDescent="0.25">
      <c r="M85" s="34"/>
      <c r="N85" s="34"/>
      <c r="O85" s="129"/>
      <c r="P85" s="129"/>
      <c r="Q85" s="129"/>
      <c r="R85" s="129"/>
    </row>
  </sheetData>
  <autoFilter ref="B6:U68" xr:uid="{00000000-0009-0000-0000-000005000000}"/>
  <dataValidations count="5">
    <dataValidation type="list" allowBlank="1" showInputMessage="1" showErrorMessage="1" errorTitle="Invalid Attribute Type" error="Please select an attribute type from the dropdown list." sqref="B4:C4 T4:U4 G4:L4 M4:R4" xr:uid="{00000000-0002-0000-05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F4" xr:uid="{00000000-0002-0000-0500-000001000000}">
      <formula1>"text, double, calculation, compatibility rule, pointer"</formula1>
    </dataValidation>
    <dataValidation type="list" allowBlank="1" showInputMessage="1" showErrorMessage="1" sqref="A6" xr:uid="{00000000-0002-0000-0500-000002000000}">
      <formula1>"Full Data, Quick Price"</formula1>
    </dataValidation>
    <dataValidation type="list" allowBlank="1" showInputMessage="1" showErrorMessage="1" errorTitle="Invalid Attribute Type" error="Please select an attribute type from the dropdown list" sqref="D4:E4" xr:uid="{00000000-0002-0000-0500-000003000000}">
      <formula1>"text, double, short, calculation, compatibility rule, string expression, boolean, description, pointer, pointer-merge, price"</formula1>
    </dataValidation>
    <dataValidation type="list" allowBlank="1" showInputMessage="1" showErrorMessage="1" errorTitle="Invalid Attribute Type" error="Please select an attribute type from the dropdown list." sqref="S4" xr:uid="{00000000-0002-0000-0500-000004000000}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scale="2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07"/>
  <sheetViews>
    <sheetView workbookViewId="0">
      <selection activeCell="E25" sqref="E25"/>
    </sheetView>
  </sheetViews>
  <sheetFormatPr defaultRowHeight="13.2" outlineLevelRow="1" x14ac:dyDescent="0.25"/>
  <cols>
    <col min="1" max="1" width="20.6640625" style="22" customWidth="1"/>
    <col min="2" max="2" width="29.33203125" style="123" bestFit="1" customWidth="1"/>
    <col min="3" max="3" width="12" style="123" bestFit="1" customWidth="1"/>
    <col min="4" max="4" width="6.5546875" style="123" bestFit="1" customWidth="1"/>
    <col min="5" max="5" width="10.6640625" style="123" bestFit="1" customWidth="1"/>
    <col min="6" max="6" width="10.109375" style="123" bestFit="1" customWidth="1"/>
    <col min="7" max="8" width="20" style="123" bestFit="1" customWidth="1"/>
    <col min="10" max="10" width="16" style="123" bestFit="1" customWidth="1"/>
  </cols>
  <sheetData>
    <row r="1" spans="1:19" s="30" customFormat="1" ht="13.5" customHeight="1" thickBot="1" x14ac:dyDescent="0.3">
      <c r="A1" s="68" t="s">
        <v>229</v>
      </c>
      <c r="B1" s="82"/>
      <c r="C1" s="69"/>
      <c r="D1" s="69"/>
      <c r="E1" s="50"/>
      <c r="F1" s="50"/>
      <c r="G1" s="50"/>
      <c r="H1" s="50"/>
      <c r="I1" s="50"/>
      <c r="J1" s="50"/>
      <c r="K1" s="50"/>
      <c r="L1" s="50"/>
      <c r="M1" s="50"/>
      <c r="S1" s="30" t="s">
        <v>231</v>
      </c>
    </row>
    <row r="2" spans="1:19" ht="13.5" customHeight="1" outlineLevel="1" thickTop="1" x14ac:dyDescent="0.25">
      <c r="A2" s="70" t="s">
        <v>2017</v>
      </c>
      <c r="B2" s="39" t="s">
        <v>233</v>
      </c>
      <c r="C2" s="20" t="s">
        <v>2018</v>
      </c>
      <c r="D2" s="20"/>
      <c r="E2" s="39" t="s">
        <v>235</v>
      </c>
      <c r="F2" s="20"/>
      <c r="G2" s="39"/>
      <c r="H2" s="20" t="s">
        <v>2019</v>
      </c>
      <c r="I2" s="39" t="s">
        <v>768</v>
      </c>
      <c r="J2" s="20"/>
      <c r="K2" s="39" t="s">
        <v>236</v>
      </c>
      <c r="L2" s="20" t="s">
        <v>237</v>
      </c>
      <c r="M2" s="20"/>
    </row>
    <row r="3" spans="1:19" outlineLevel="1" x14ac:dyDescent="0.25">
      <c r="A3" s="70" t="s">
        <v>2020</v>
      </c>
      <c r="B3" s="20" t="s">
        <v>240</v>
      </c>
      <c r="C3" s="20"/>
      <c r="D3" s="20"/>
      <c r="E3" s="39"/>
      <c r="F3" s="20"/>
      <c r="G3" s="20" t="s">
        <v>233</v>
      </c>
      <c r="H3" s="20"/>
      <c r="I3" s="39"/>
      <c r="J3" s="20"/>
      <c r="K3" s="39"/>
      <c r="L3" s="20"/>
      <c r="M3" s="20"/>
    </row>
    <row r="4" spans="1:19" s="31" customFormat="1" outlineLevel="1" x14ac:dyDescent="0.25">
      <c r="A4" s="71" t="s">
        <v>241</v>
      </c>
      <c r="B4" s="72" t="s">
        <v>242</v>
      </c>
      <c r="C4" s="46" t="s">
        <v>243</v>
      </c>
      <c r="D4" s="72"/>
      <c r="E4" s="46" t="s">
        <v>243</v>
      </c>
      <c r="F4" s="72"/>
      <c r="G4" s="72" t="s">
        <v>242</v>
      </c>
      <c r="H4" s="46" t="s">
        <v>243</v>
      </c>
      <c r="I4" s="46" t="s">
        <v>243</v>
      </c>
      <c r="J4" s="72"/>
      <c r="K4" s="72" t="s">
        <v>242</v>
      </c>
      <c r="L4" s="72" t="s">
        <v>242</v>
      </c>
      <c r="M4" s="72"/>
      <c r="N4" s="55" t="s">
        <v>246</v>
      </c>
    </row>
    <row r="5" spans="1:19" s="30" customFormat="1" ht="13.5" customHeight="1" outlineLevel="1" thickBot="1" x14ac:dyDescent="0.3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13.5" customHeight="1" thickTop="1" x14ac:dyDescent="0.25">
      <c r="B6" s="7" t="s">
        <v>233</v>
      </c>
      <c r="C6" s="7" t="s">
        <v>2018</v>
      </c>
      <c r="D6" s="52" t="s">
        <v>234</v>
      </c>
      <c r="E6" s="52" t="s">
        <v>2021</v>
      </c>
      <c r="F6" s="53" t="s">
        <v>2022</v>
      </c>
      <c r="G6" s="7" t="s">
        <v>763</v>
      </c>
      <c r="H6" s="7" t="s">
        <v>2019</v>
      </c>
      <c r="I6" s="7" t="s">
        <v>768</v>
      </c>
      <c r="J6" s="32" t="s">
        <v>2023</v>
      </c>
      <c r="K6" s="7" t="s">
        <v>248</v>
      </c>
      <c r="L6" s="23" t="s">
        <v>237</v>
      </c>
      <c r="M6" s="10" t="s">
        <v>769</v>
      </c>
    </row>
    <row r="7" spans="1:19" x14ac:dyDescent="0.25">
      <c r="A7" s="74" t="s">
        <v>251</v>
      </c>
      <c r="B7" t="s">
        <v>2024</v>
      </c>
      <c r="C7" t="s">
        <v>2025</v>
      </c>
      <c r="D7" t="s">
        <v>2026</v>
      </c>
      <c r="E7" s="2" t="s">
        <v>791</v>
      </c>
      <c r="F7" t="s">
        <v>2027</v>
      </c>
      <c r="G7" s="1" t="s">
        <v>2028</v>
      </c>
      <c r="H7" s="1" t="s">
        <v>2028</v>
      </c>
      <c r="I7" t="s">
        <v>1534</v>
      </c>
      <c r="K7" t="s">
        <v>2029</v>
      </c>
      <c r="L7" t="s">
        <v>782</v>
      </c>
      <c r="M7" s="28">
        <v>0</v>
      </c>
    </row>
    <row r="8" spans="1:19" x14ac:dyDescent="0.25">
      <c r="B8" t="s">
        <v>2030</v>
      </c>
      <c r="C8" t="s">
        <v>2025</v>
      </c>
      <c r="D8" t="s">
        <v>2026</v>
      </c>
      <c r="E8" s="2" t="s">
        <v>2031</v>
      </c>
      <c r="F8" t="s">
        <v>2027</v>
      </c>
      <c r="G8" s="1" t="s">
        <v>2028</v>
      </c>
      <c r="H8" s="1" t="s">
        <v>2028</v>
      </c>
      <c r="I8" t="s">
        <v>1534</v>
      </c>
      <c r="K8" t="s">
        <v>2032</v>
      </c>
      <c r="L8" t="s">
        <v>782</v>
      </c>
      <c r="M8" s="28">
        <v>0</v>
      </c>
    </row>
    <row r="9" spans="1:19" x14ac:dyDescent="0.25">
      <c r="B9" t="s">
        <v>2033</v>
      </c>
      <c r="C9" t="s">
        <v>2025</v>
      </c>
      <c r="D9" t="s">
        <v>2026</v>
      </c>
      <c r="E9" s="2" t="s">
        <v>1123</v>
      </c>
      <c r="F9" t="s">
        <v>2027</v>
      </c>
      <c r="G9" s="1" t="s">
        <v>2028</v>
      </c>
      <c r="H9" s="1" t="s">
        <v>2028</v>
      </c>
      <c r="I9" t="s">
        <v>1534</v>
      </c>
      <c r="K9" t="s">
        <v>2034</v>
      </c>
      <c r="L9" s="4" t="s">
        <v>2035</v>
      </c>
      <c r="M9" s="28">
        <v>98</v>
      </c>
    </row>
    <row r="10" spans="1:19" x14ac:dyDescent="0.25">
      <c r="B10" t="s">
        <v>2036</v>
      </c>
      <c r="C10" t="s">
        <v>2025</v>
      </c>
      <c r="D10" t="s">
        <v>2026</v>
      </c>
      <c r="E10" s="2" t="s">
        <v>1253</v>
      </c>
      <c r="F10" t="s">
        <v>2027</v>
      </c>
      <c r="G10" s="1" t="s">
        <v>2028</v>
      </c>
      <c r="H10" s="1" t="s">
        <v>2028</v>
      </c>
      <c r="I10" t="s">
        <v>1534</v>
      </c>
      <c r="K10" t="s">
        <v>2037</v>
      </c>
      <c r="L10" s="4" t="s">
        <v>2035</v>
      </c>
      <c r="M10" s="28">
        <v>98</v>
      </c>
    </row>
    <row r="11" spans="1:19" x14ac:dyDescent="0.25">
      <c r="B11" t="s">
        <v>2038</v>
      </c>
      <c r="C11" t="s">
        <v>2025</v>
      </c>
      <c r="D11" t="s">
        <v>2026</v>
      </c>
      <c r="E11" s="2" t="s">
        <v>1321</v>
      </c>
      <c r="F11" t="s">
        <v>2027</v>
      </c>
      <c r="G11" s="1" t="s">
        <v>2028</v>
      </c>
      <c r="H11" s="1" t="s">
        <v>2028</v>
      </c>
      <c r="I11" t="s">
        <v>1534</v>
      </c>
      <c r="K11" t="s">
        <v>2039</v>
      </c>
      <c r="L11" s="4" t="s">
        <v>2035</v>
      </c>
      <c r="M11" s="28">
        <v>98</v>
      </c>
    </row>
    <row r="12" spans="1:19" x14ac:dyDescent="0.25">
      <c r="B12" t="s">
        <v>2040</v>
      </c>
      <c r="C12" t="s">
        <v>2025</v>
      </c>
      <c r="D12" t="s">
        <v>2026</v>
      </c>
      <c r="E12" t="s">
        <v>2026</v>
      </c>
      <c r="F12" t="s">
        <v>2027</v>
      </c>
      <c r="G12" s="1" t="s">
        <v>2041</v>
      </c>
      <c r="H12" s="1" t="s">
        <v>2041</v>
      </c>
      <c r="I12" t="s">
        <v>799</v>
      </c>
      <c r="K12" t="s">
        <v>2042</v>
      </c>
      <c r="L12" t="s">
        <v>2016</v>
      </c>
      <c r="M12" s="28">
        <v>999</v>
      </c>
    </row>
    <row r="13" spans="1:19" x14ac:dyDescent="0.25">
      <c r="A13" s="74" t="s">
        <v>246</v>
      </c>
      <c r="E13" s="2"/>
      <c r="G13" s="1"/>
      <c r="H13" s="1"/>
    </row>
    <row r="14" spans="1:19" x14ac:dyDescent="0.25">
      <c r="E14" s="2"/>
      <c r="G14" s="1"/>
      <c r="H14" s="1"/>
    </row>
    <row r="15" spans="1:19" x14ac:dyDescent="0.25">
      <c r="E15" s="2"/>
      <c r="G15" s="1"/>
      <c r="H15" s="1"/>
    </row>
    <row r="16" spans="1:19" x14ac:dyDescent="0.25">
      <c r="E16" s="2"/>
      <c r="G16" s="1"/>
      <c r="H16" s="1"/>
    </row>
    <row r="17" spans="5:8" x14ac:dyDescent="0.25">
      <c r="E17" s="2"/>
      <c r="G17" s="1"/>
      <c r="H17" s="1"/>
    </row>
    <row r="18" spans="5:8" x14ac:dyDescent="0.25">
      <c r="E18" s="2"/>
      <c r="G18" s="1"/>
      <c r="H18" s="1"/>
    </row>
    <row r="19" spans="5:8" x14ac:dyDescent="0.25">
      <c r="E19" s="2"/>
      <c r="G19" s="1"/>
      <c r="H19" s="1"/>
    </row>
    <row r="20" spans="5:8" x14ac:dyDescent="0.25">
      <c r="E20" s="2"/>
      <c r="G20" s="1"/>
      <c r="H20" s="1"/>
    </row>
    <row r="21" spans="5:8" x14ac:dyDescent="0.25">
      <c r="E21" s="2"/>
      <c r="G21" s="1"/>
      <c r="H21" s="1"/>
    </row>
    <row r="22" spans="5:8" x14ac:dyDescent="0.25">
      <c r="E22" s="2"/>
      <c r="G22" s="1"/>
      <c r="H22" s="1"/>
    </row>
    <row r="23" spans="5:8" x14ac:dyDescent="0.25">
      <c r="E23" s="2"/>
      <c r="G23" s="1"/>
      <c r="H23" s="1"/>
    </row>
    <row r="30" spans="5:8" x14ac:dyDescent="0.25">
      <c r="E30" s="2"/>
      <c r="G30" s="1"/>
      <c r="H30" s="1"/>
    </row>
    <row r="31" spans="5:8" x14ac:dyDescent="0.25">
      <c r="E31" s="2"/>
      <c r="G31" s="1"/>
      <c r="H31" s="1"/>
    </row>
    <row r="32" spans="5:8" x14ac:dyDescent="0.25">
      <c r="E32" s="2"/>
      <c r="G32" s="1"/>
      <c r="H32" s="1"/>
    </row>
    <row r="33" spans="5:8" x14ac:dyDescent="0.25">
      <c r="E33" s="2"/>
      <c r="G33" s="1"/>
      <c r="H33" s="1"/>
    </row>
    <row r="34" spans="5:8" x14ac:dyDescent="0.25">
      <c r="E34" s="2"/>
      <c r="G34" s="1"/>
      <c r="H34" s="1"/>
    </row>
    <row r="35" spans="5:8" x14ac:dyDescent="0.25">
      <c r="E35" s="2"/>
      <c r="G35" s="1"/>
      <c r="H35" s="1"/>
    </row>
    <row r="36" spans="5:8" x14ac:dyDescent="0.25">
      <c r="E36" s="2"/>
      <c r="G36" s="1"/>
      <c r="H36" s="1"/>
    </row>
    <row r="37" spans="5:8" x14ac:dyDescent="0.25">
      <c r="E37" s="2"/>
      <c r="G37" s="1"/>
      <c r="H37" s="1"/>
    </row>
    <row r="38" spans="5:8" x14ac:dyDescent="0.25">
      <c r="E38" s="2"/>
      <c r="G38" s="1"/>
      <c r="H38" s="1"/>
    </row>
    <row r="39" spans="5:8" x14ac:dyDescent="0.25">
      <c r="E39" s="2"/>
      <c r="G39" s="1"/>
      <c r="H39" s="1"/>
    </row>
    <row r="40" spans="5:8" x14ac:dyDescent="0.25">
      <c r="E40" s="2"/>
      <c r="G40" s="1"/>
      <c r="H40" s="1"/>
    </row>
    <row r="41" spans="5:8" x14ac:dyDescent="0.25">
      <c r="E41" s="2"/>
      <c r="G41" s="1"/>
      <c r="H41" s="1"/>
    </row>
    <row r="42" spans="5:8" x14ac:dyDescent="0.25">
      <c r="E42" s="2"/>
      <c r="G42" s="1"/>
      <c r="H42" s="1"/>
    </row>
    <row r="76" spans="5:8" x14ac:dyDescent="0.25">
      <c r="E76" s="2"/>
      <c r="G76" s="1"/>
      <c r="H76" s="1"/>
    </row>
    <row r="81" spans="5:8" x14ac:dyDescent="0.25">
      <c r="E81" s="2"/>
      <c r="G81" s="1"/>
      <c r="H81" s="1"/>
    </row>
    <row r="82" spans="5:8" x14ac:dyDescent="0.25">
      <c r="E82" s="2"/>
      <c r="G82" s="1"/>
      <c r="H82" s="1"/>
    </row>
    <row r="83" spans="5:8" x14ac:dyDescent="0.25">
      <c r="E83" s="2"/>
      <c r="G83" s="1"/>
      <c r="H83" s="1"/>
    </row>
    <row r="84" spans="5:8" x14ac:dyDescent="0.25">
      <c r="E84" s="2"/>
      <c r="G84" s="1"/>
      <c r="H84" s="1"/>
    </row>
    <row r="89" spans="5:8" x14ac:dyDescent="0.25">
      <c r="E89" s="2"/>
      <c r="G89" s="1"/>
      <c r="H89" s="1"/>
    </row>
    <row r="90" spans="5:8" x14ac:dyDescent="0.25">
      <c r="E90" s="2"/>
      <c r="G90" s="1"/>
      <c r="H90" s="1"/>
    </row>
    <row r="91" spans="5:8" x14ac:dyDescent="0.25">
      <c r="E91" s="2"/>
      <c r="G91" s="1"/>
      <c r="H91" s="1"/>
    </row>
    <row r="92" spans="5:8" x14ac:dyDescent="0.25">
      <c r="E92" s="2"/>
      <c r="G92" s="1"/>
      <c r="H92" s="1"/>
    </row>
    <row r="96" spans="5:8" x14ac:dyDescent="0.25">
      <c r="E96" s="2"/>
      <c r="G96" s="1"/>
      <c r="H96" s="1"/>
    </row>
    <row r="97" spans="5:8" x14ac:dyDescent="0.25">
      <c r="E97" s="2"/>
      <c r="G97" s="1"/>
      <c r="H97" s="1"/>
    </row>
    <row r="98" spans="5:8" x14ac:dyDescent="0.25">
      <c r="E98" s="2"/>
      <c r="G98" s="1"/>
      <c r="H98" s="1"/>
    </row>
    <row r="99" spans="5:8" x14ac:dyDescent="0.25">
      <c r="E99" s="2"/>
      <c r="G99" s="1"/>
      <c r="H99" s="1"/>
    </row>
    <row r="100" spans="5:8" x14ac:dyDescent="0.25">
      <c r="E100" s="2"/>
      <c r="G100" s="1"/>
      <c r="H100" s="1"/>
    </row>
    <row r="101" spans="5:8" x14ac:dyDescent="0.25">
      <c r="E101" s="2"/>
      <c r="G101" s="1"/>
      <c r="H101" s="1"/>
    </row>
    <row r="102" spans="5:8" x14ac:dyDescent="0.25">
      <c r="E102" s="2"/>
      <c r="G102" s="1"/>
      <c r="H102" s="1"/>
    </row>
    <row r="103" spans="5:8" x14ac:dyDescent="0.25">
      <c r="E103" s="2"/>
      <c r="G103" s="1"/>
      <c r="H103" s="1"/>
    </row>
    <row r="104" spans="5:8" x14ac:dyDescent="0.25">
      <c r="E104" s="2"/>
      <c r="G104" s="1"/>
      <c r="H104" s="1"/>
    </row>
    <row r="105" spans="5:8" x14ac:dyDescent="0.25">
      <c r="E105" s="2"/>
      <c r="G105" s="1"/>
      <c r="H105" s="1"/>
    </row>
    <row r="106" spans="5:8" x14ac:dyDescent="0.25">
      <c r="E106" s="2"/>
      <c r="G106" s="1"/>
      <c r="H106" s="1"/>
    </row>
    <row r="107" spans="5:8" x14ac:dyDescent="0.25">
      <c r="E107" s="2"/>
      <c r="G107" s="1"/>
      <c r="H107" s="1"/>
    </row>
    <row r="108" spans="5:8" x14ac:dyDescent="0.25">
      <c r="E108" s="2"/>
      <c r="G108" s="1"/>
      <c r="H108" s="1"/>
    </row>
    <row r="109" spans="5:8" x14ac:dyDescent="0.25">
      <c r="E109" s="2"/>
      <c r="G109" s="1"/>
      <c r="H109" s="1"/>
    </row>
    <row r="110" spans="5:8" x14ac:dyDescent="0.25">
      <c r="E110" s="2"/>
      <c r="G110" s="1"/>
      <c r="H110" s="1"/>
    </row>
    <row r="111" spans="5:8" x14ac:dyDescent="0.25">
      <c r="E111" s="2"/>
      <c r="G111" s="1"/>
      <c r="H111" s="1"/>
    </row>
    <row r="112" spans="5:8" x14ac:dyDescent="0.25">
      <c r="E112" s="2"/>
      <c r="G112" s="1"/>
      <c r="H112" s="1"/>
    </row>
    <row r="113" spans="5:8" x14ac:dyDescent="0.25">
      <c r="E113" s="2"/>
      <c r="G113" s="1"/>
      <c r="H113" s="1"/>
    </row>
    <row r="114" spans="5:8" x14ac:dyDescent="0.25">
      <c r="E114" s="2"/>
      <c r="G114" s="1"/>
      <c r="H114" s="1"/>
    </row>
    <row r="115" spans="5:8" x14ac:dyDescent="0.25">
      <c r="E115" s="2"/>
      <c r="G115" s="1"/>
      <c r="H115" s="1"/>
    </row>
    <row r="116" spans="5:8" x14ac:dyDescent="0.25">
      <c r="E116" s="2"/>
      <c r="G116" s="1"/>
      <c r="H116" s="1"/>
    </row>
    <row r="117" spans="5:8" x14ac:dyDescent="0.25">
      <c r="E117" s="2"/>
      <c r="G117" s="1"/>
      <c r="H117" s="1"/>
    </row>
    <row r="118" spans="5:8" x14ac:dyDescent="0.25">
      <c r="E118" s="2"/>
      <c r="G118" s="1"/>
      <c r="H118" s="1"/>
    </row>
    <row r="119" spans="5:8" x14ac:dyDescent="0.25">
      <c r="E119" s="2"/>
      <c r="G119" s="1"/>
      <c r="H119" s="1"/>
    </row>
    <row r="120" spans="5:8" x14ac:dyDescent="0.25">
      <c r="E120" s="2"/>
      <c r="G120" s="1"/>
      <c r="H120" s="1"/>
    </row>
    <row r="121" spans="5:8" x14ac:dyDescent="0.25">
      <c r="E121" s="2"/>
      <c r="G121" s="1"/>
      <c r="H121" s="1"/>
    </row>
    <row r="122" spans="5:8" x14ac:dyDescent="0.25">
      <c r="E122" s="2"/>
      <c r="G122" s="1"/>
      <c r="H122" s="1"/>
    </row>
    <row r="123" spans="5:8" x14ac:dyDescent="0.25">
      <c r="E123" s="2"/>
      <c r="G123" s="1"/>
      <c r="H123" s="1"/>
    </row>
    <row r="124" spans="5:8" x14ac:dyDescent="0.25">
      <c r="E124" s="2"/>
      <c r="G124" s="1"/>
      <c r="H124" s="1"/>
    </row>
    <row r="125" spans="5:8" x14ac:dyDescent="0.25">
      <c r="E125" s="2"/>
      <c r="G125" s="1"/>
      <c r="H125" s="1"/>
    </row>
    <row r="126" spans="5:8" x14ac:dyDescent="0.25">
      <c r="E126" s="2"/>
      <c r="G126" s="1"/>
      <c r="H126" s="1"/>
    </row>
    <row r="127" spans="5:8" x14ac:dyDescent="0.25">
      <c r="E127" s="2"/>
      <c r="G127" s="1"/>
      <c r="H127" s="1"/>
    </row>
    <row r="128" spans="5:8" x14ac:dyDescent="0.25">
      <c r="E128" s="2"/>
      <c r="G128" s="1"/>
      <c r="H128" s="1"/>
    </row>
    <row r="129" spans="5:8" x14ac:dyDescent="0.25">
      <c r="E129" s="2"/>
      <c r="G129" s="1"/>
      <c r="H129" s="1"/>
    </row>
    <row r="130" spans="5:8" x14ac:dyDescent="0.25">
      <c r="E130" s="2"/>
      <c r="G130" s="1"/>
      <c r="H130" s="1"/>
    </row>
    <row r="131" spans="5:8" x14ac:dyDescent="0.25">
      <c r="E131" s="2"/>
      <c r="G131" s="1"/>
      <c r="H131" s="1"/>
    </row>
    <row r="132" spans="5:8" x14ac:dyDescent="0.25">
      <c r="E132" s="2"/>
      <c r="G132" s="1"/>
      <c r="H132" s="1"/>
    </row>
    <row r="133" spans="5:8" x14ac:dyDescent="0.25">
      <c r="E133" s="2"/>
      <c r="G133" s="1"/>
      <c r="H133" s="1"/>
    </row>
    <row r="134" spans="5:8" x14ac:dyDescent="0.25">
      <c r="E134" s="2"/>
      <c r="G134" s="1"/>
      <c r="H134" s="1"/>
    </row>
    <row r="135" spans="5:8" x14ac:dyDescent="0.25">
      <c r="E135" s="2"/>
      <c r="G135" s="1"/>
      <c r="H135" s="1"/>
    </row>
    <row r="136" spans="5:8" x14ac:dyDescent="0.25">
      <c r="E136" s="2"/>
      <c r="G136" s="1"/>
      <c r="H136" s="1"/>
    </row>
    <row r="137" spans="5:8" x14ac:dyDescent="0.25">
      <c r="E137" s="2"/>
      <c r="G137" s="1"/>
      <c r="H137" s="1"/>
    </row>
    <row r="138" spans="5:8" x14ac:dyDescent="0.25">
      <c r="E138" s="2"/>
      <c r="G138" s="1"/>
      <c r="H138" s="1"/>
    </row>
    <row r="139" spans="5:8" x14ac:dyDescent="0.25">
      <c r="E139" s="2"/>
      <c r="G139" s="1"/>
      <c r="H139" s="1"/>
    </row>
    <row r="140" spans="5:8" x14ac:dyDescent="0.25">
      <c r="E140" s="2"/>
      <c r="G140" s="1"/>
      <c r="H140" s="1"/>
    </row>
    <row r="141" spans="5:8" x14ac:dyDescent="0.25">
      <c r="E141" s="2"/>
      <c r="G141" s="1"/>
      <c r="H141" s="1"/>
    </row>
    <row r="142" spans="5:8" x14ac:dyDescent="0.25">
      <c r="E142" s="2"/>
      <c r="G142" s="1"/>
      <c r="H142" s="1"/>
    </row>
    <row r="143" spans="5:8" x14ac:dyDescent="0.25">
      <c r="E143" s="2"/>
      <c r="G143" s="1"/>
      <c r="H143" s="1"/>
    </row>
    <row r="144" spans="5:8" x14ac:dyDescent="0.25">
      <c r="E144" s="2"/>
      <c r="G144" s="1"/>
      <c r="H144" s="1"/>
    </row>
    <row r="145" spans="5:8" x14ac:dyDescent="0.25">
      <c r="E145" s="2"/>
      <c r="G145" s="1"/>
      <c r="H145" s="1"/>
    </row>
    <row r="146" spans="5:8" x14ac:dyDescent="0.25">
      <c r="E146" s="2"/>
      <c r="G146" s="1"/>
      <c r="H146" s="1"/>
    </row>
    <row r="147" spans="5:8" x14ac:dyDescent="0.25">
      <c r="E147" s="2"/>
      <c r="G147" s="1"/>
      <c r="H147" s="1"/>
    </row>
    <row r="148" spans="5:8" x14ac:dyDescent="0.25">
      <c r="E148" s="2"/>
      <c r="G148" s="1"/>
      <c r="H148" s="1"/>
    </row>
    <row r="149" spans="5:8" x14ac:dyDescent="0.25">
      <c r="E149" s="2"/>
      <c r="G149" s="1"/>
      <c r="H149" s="1"/>
    </row>
    <row r="150" spans="5:8" x14ac:dyDescent="0.25">
      <c r="E150" s="2"/>
      <c r="G150" s="1"/>
      <c r="H150" s="1"/>
    </row>
    <row r="151" spans="5:8" x14ac:dyDescent="0.25">
      <c r="E151" s="2"/>
      <c r="G151" s="1"/>
      <c r="H151" s="1"/>
    </row>
    <row r="152" spans="5:8" x14ac:dyDescent="0.25">
      <c r="E152" s="2"/>
      <c r="G152" s="1"/>
      <c r="H152" s="1"/>
    </row>
    <row r="153" spans="5:8" x14ac:dyDescent="0.25">
      <c r="E153" s="2"/>
      <c r="G153" s="1"/>
      <c r="H153" s="1"/>
    </row>
    <row r="154" spans="5:8" x14ac:dyDescent="0.25">
      <c r="E154" s="2"/>
      <c r="G154" s="1"/>
      <c r="H154" s="1"/>
    </row>
    <row r="155" spans="5:8" x14ac:dyDescent="0.25">
      <c r="E155" s="2"/>
      <c r="G155" s="1"/>
      <c r="H155" s="1"/>
    </row>
    <row r="156" spans="5:8" x14ac:dyDescent="0.25">
      <c r="E156" s="2"/>
      <c r="G156" s="1"/>
      <c r="H156" s="1"/>
    </row>
    <row r="157" spans="5:8" x14ac:dyDescent="0.25">
      <c r="E157" s="2"/>
      <c r="G157" s="1"/>
      <c r="H157" s="1"/>
    </row>
    <row r="158" spans="5:8" x14ac:dyDescent="0.25">
      <c r="E158" s="2"/>
      <c r="G158" s="1"/>
      <c r="H158" s="1"/>
    </row>
    <row r="159" spans="5:8" x14ac:dyDescent="0.25">
      <c r="E159" s="2"/>
      <c r="G159" s="1"/>
      <c r="H159" s="1"/>
    </row>
    <row r="160" spans="5:8" x14ac:dyDescent="0.25">
      <c r="E160" s="2"/>
      <c r="G160" s="1"/>
      <c r="H160" s="1"/>
    </row>
    <row r="161" spans="5:8" x14ac:dyDescent="0.25">
      <c r="E161" s="2"/>
      <c r="G161" s="1"/>
      <c r="H161" s="1"/>
    </row>
    <row r="162" spans="5:8" x14ac:dyDescent="0.25">
      <c r="E162" s="2"/>
      <c r="G162" s="1"/>
      <c r="H162" s="1"/>
    </row>
    <row r="163" spans="5:8" x14ac:dyDescent="0.25">
      <c r="E163" s="2"/>
      <c r="G163" s="1"/>
      <c r="H163" s="1"/>
    </row>
    <row r="164" spans="5:8" x14ac:dyDescent="0.25">
      <c r="E164" s="2"/>
      <c r="G164" s="1"/>
      <c r="H164" s="1"/>
    </row>
    <row r="165" spans="5:8" x14ac:dyDescent="0.25">
      <c r="E165" s="2"/>
      <c r="G165" s="1"/>
      <c r="H165" s="1"/>
    </row>
    <row r="166" spans="5:8" x14ac:dyDescent="0.25">
      <c r="E166" s="2"/>
      <c r="G166" s="1"/>
      <c r="H166" s="1"/>
    </row>
    <row r="167" spans="5:8" x14ac:dyDescent="0.25">
      <c r="E167" s="2"/>
      <c r="G167" s="1"/>
      <c r="H167" s="1"/>
    </row>
    <row r="168" spans="5:8" x14ac:dyDescent="0.25">
      <c r="E168" s="2"/>
      <c r="G168" s="1"/>
      <c r="H168" s="1"/>
    </row>
    <row r="169" spans="5:8" x14ac:dyDescent="0.25">
      <c r="E169" s="2"/>
      <c r="G169" s="1"/>
      <c r="H169" s="1"/>
    </row>
    <row r="170" spans="5:8" x14ac:dyDescent="0.25">
      <c r="E170" s="2"/>
      <c r="G170" s="1"/>
      <c r="H170" s="1"/>
    </row>
    <row r="171" spans="5:8" x14ac:dyDescent="0.25">
      <c r="E171" s="2"/>
      <c r="G171" s="1"/>
      <c r="H171" s="1"/>
    </row>
    <row r="172" spans="5:8" x14ac:dyDescent="0.25">
      <c r="E172" s="2"/>
      <c r="G172" s="1"/>
      <c r="H172" s="1"/>
    </row>
    <row r="173" spans="5:8" x14ac:dyDescent="0.25">
      <c r="E173" s="2"/>
      <c r="G173" s="1"/>
      <c r="H173" s="1"/>
    </row>
    <row r="174" spans="5:8" x14ac:dyDescent="0.25">
      <c r="E174" s="2"/>
      <c r="G174" s="1"/>
      <c r="H174" s="1"/>
    </row>
    <row r="175" spans="5:8" x14ac:dyDescent="0.25">
      <c r="E175" s="2"/>
      <c r="G175" s="1"/>
      <c r="H175" s="1"/>
    </row>
    <row r="176" spans="5:8" x14ac:dyDescent="0.25">
      <c r="E176" s="2"/>
      <c r="G176" s="1"/>
      <c r="H176" s="1"/>
    </row>
    <row r="177" spans="5:8" x14ac:dyDescent="0.25">
      <c r="E177" s="2"/>
      <c r="G177" s="1"/>
      <c r="H177" s="1"/>
    </row>
    <row r="178" spans="5:8" x14ac:dyDescent="0.25">
      <c r="E178" s="2"/>
      <c r="G178" s="1"/>
      <c r="H178" s="1"/>
    </row>
    <row r="179" spans="5:8" x14ac:dyDescent="0.25">
      <c r="E179" s="2"/>
      <c r="G179" s="1"/>
      <c r="H179" s="1"/>
    </row>
    <row r="180" spans="5:8" x14ac:dyDescent="0.25">
      <c r="E180" s="2"/>
      <c r="G180" s="1"/>
      <c r="H180" s="1"/>
    </row>
    <row r="181" spans="5:8" x14ac:dyDescent="0.25">
      <c r="E181" s="2"/>
      <c r="G181" s="1"/>
      <c r="H181" s="1"/>
    </row>
    <row r="182" spans="5:8" x14ac:dyDescent="0.25">
      <c r="E182" s="2"/>
      <c r="G182" s="1"/>
      <c r="H182" s="1"/>
    </row>
    <row r="183" spans="5:8" x14ac:dyDescent="0.25">
      <c r="E183" s="2"/>
      <c r="G183" s="1"/>
      <c r="H183" s="1"/>
    </row>
    <row r="184" spans="5:8" x14ac:dyDescent="0.25">
      <c r="E184" s="2"/>
      <c r="G184" s="1"/>
      <c r="H184" s="1"/>
    </row>
    <row r="185" spans="5:8" x14ac:dyDescent="0.25">
      <c r="E185" s="2"/>
      <c r="G185" s="1"/>
      <c r="H185" s="1"/>
    </row>
    <row r="186" spans="5:8" x14ac:dyDescent="0.25">
      <c r="E186" s="2"/>
      <c r="G186" s="1"/>
      <c r="H186" s="1"/>
    </row>
    <row r="187" spans="5:8" x14ac:dyDescent="0.25">
      <c r="E187" s="2"/>
      <c r="G187" s="1"/>
      <c r="H187" s="1"/>
    </row>
    <row r="188" spans="5:8" x14ac:dyDescent="0.25">
      <c r="E188" s="2"/>
      <c r="G188" s="1"/>
      <c r="H188" s="1"/>
    </row>
    <row r="189" spans="5:8" x14ac:dyDescent="0.25">
      <c r="E189" s="2"/>
      <c r="G189" s="1"/>
      <c r="H189" s="1"/>
    </row>
    <row r="190" spans="5:8" x14ac:dyDescent="0.25">
      <c r="E190" s="2"/>
      <c r="G190" s="1"/>
      <c r="H190" s="1"/>
    </row>
    <row r="191" spans="5:8" x14ac:dyDescent="0.25">
      <c r="E191" s="2"/>
      <c r="G191" s="1"/>
      <c r="H191" s="1"/>
    </row>
    <row r="192" spans="5:8" x14ac:dyDescent="0.25">
      <c r="E192" s="2"/>
      <c r="G192" s="1"/>
      <c r="H192" s="1"/>
    </row>
    <row r="193" spans="5:8" x14ac:dyDescent="0.25">
      <c r="E193" s="2"/>
      <c r="G193" s="1"/>
      <c r="H193" s="1"/>
    </row>
    <row r="194" spans="5:8" x14ac:dyDescent="0.25">
      <c r="E194" s="2"/>
      <c r="G194" s="1"/>
      <c r="H194" s="1"/>
    </row>
    <row r="195" spans="5:8" x14ac:dyDescent="0.25">
      <c r="E195" s="2"/>
      <c r="G195" s="1"/>
      <c r="H195" s="1"/>
    </row>
    <row r="196" spans="5:8" x14ac:dyDescent="0.25">
      <c r="E196" s="2"/>
      <c r="G196" s="1"/>
      <c r="H196" s="1"/>
    </row>
    <row r="197" spans="5:8" x14ac:dyDescent="0.25">
      <c r="E197" s="2"/>
      <c r="G197" s="1"/>
      <c r="H197" s="1"/>
    </row>
    <row r="198" spans="5:8" x14ac:dyDescent="0.25">
      <c r="E198" s="2"/>
      <c r="G198" s="1"/>
      <c r="H198" s="1"/>
    </row>
    <row r="199" spans="5:8" x14ac:dyDescent="0.25">
      <c r="E199" s="2"/>
      <c r="G199" s="1"/>
      <c r="H199" s="1"/>
    </row>
    <row r="200" spans="5:8" x14ac:dyDescent="0.25">
      <c r="E200" s="2"/>
      <c r="G200" s="1"/>
      <c r="H200" s="1"/>
    </row>
    <row r="201" spans="5:8" x14ac:dyDescent="0.25">
      <c r="E201" s="2"/>
      <c r="G201" s="1"/>
      <c r="H201" s="1"/>
    </row>
    <row r="202" spans="5:8" x14ac:dyDescent="0.25">
      <c r="E202" s="2"/>
      <c r="G202" s="1"/>
      <c r="H202" s="1"/>
    </row>
    <row r="203" spans="5:8" x14ac:dyDescent="0.25">
      <c r="E203" s="2"/>
      <c r="G203" s="1"/>
      <c r="H203" s="1"/>
    </row>
    <row r="204" spans="5:8" x14ac:dyDescent="0.25">
      <c r="E204" s="2"/>
      <c r="G204" s="1"/>
      <c r="H204" s="1"/>
    </row>
    <row r="205" spans="5:8" x14ac:dyDescent="0.25">
      <c r="E205" s="2"/>
      <c r="G205" s="1"/>
      <c r="H205" s="1"/>
    </row>
    <row r="206" spans="5:8" x14ac:dyDescent="0.25">
      <c r="E206" s="2"/>
      <c r="G206" s="1"/>
      <c r="H206" s="1"/>
    </row>
    <row r="207" spans="5:8" x14ac:dyDescent="0.25">
      <c r="E207" s="2"/>
      <c r="G207" s="1"/>
      <c r="H207" s="1"/>
    </row>
    <row r="208" spans="5:8" x14ac:dyDescent="0.25">
      <c r="E208" s="2"/>
      <c r="G208" s="1"/>
      <c r="H208" s="1"/>
    </row>
    <row r="209" spans="5:8" x14ac:dyDescent="0.25">
      <c r="E209" s="2"/>
      <c r="G209" s="1"/>
      <c r="H209" s="1"/>
    </row>
    <row r="210" spans="5:8" x14ac:dyDescent="0.25">
      <c r="E210" s="2"/>
      <c r="G210" s="1"/>
      <c r="H210" s="1"/>
    </row>
    <row r="211" spans="5:8" x14ac:dyDescent="0.25">
      <c r="E211" s="2"/>
      <c r="G211" s="1"/>
      <c r="H211" s="1"/>
    </row>
    <row r="212" spans="5:8" x14ac:dyDescent="0.25">
      <c r="E212" s="2"/>
      <c r="G212" s="1"/>
      <c r="H212" s="1"/>
    </row>
    <row r="213" spans="5:8" x14ac:dyDescent="0.25">
      <c r="E213" s="2"/>
      <c r="G213" s="1"/>
      <c r="H213" s="1"/>
    </row>
    <row r="214" spans="5:8" x14ac:dyDescent="0.25">
      <c r="E214" s="2"/>
      <c r="G214" s="1"/>
      <c r="H214" s="1"/>
    </row>
    <row r="215" spans="5:8" x14ac:dyDescent="0.25">
      <c r="E215" s="2"/>
      <c r="G215" s="1"/>
      <c r="H215" s="1"/>
    </row>
    <row r="216" spans="5:8" x14ac:dyDescent="0.25">
      <c r="E216" s="2"/>
      <c r="G216" s="1"/>
      <c r="H216" s="1"/>
    </row>
    <row r="217" spans="5:8" x14ac:dyDescent="0.25">
      <c r="E217" s="2"/>
      <c r="G217" s="1"/>
      <c r="H217" s="1"/>
    </row>
    <row r="218" spans="5:8" x14ac:dyDescent="0.25">
      <c r="E218" s="2"/>
      <c r="G218" s="1"/>
      <c r="H218" s="1"/>
    </row>
    <row r="219" spans="5:8" x14ac:dyDescent="0.25">
      <c r="E219" s="2"/>
      <c r="G219" s="1"/>
      <c r="H219" s="1"/>
    </row>
    <row r="220" spans="5:8" x14ac:dyDescent="0.25">
      <c r="E220" s="2"/>
      <c r="G220" s="1"/>
      <c r="H220" s="1"/>
    </row>
    <row r="221" spans="5:8" x14ac:dyDescent="0.25">
      <c r="E221" s="2"/>
      <c r="G221" s="1"/>
      <c r="H221" s="1"/>
    </row>
    <row r="222" spans="5:8" x14ac:dyDescent="0.25">
      <c r="E222" s="2"/>
      <c r="G222" s="1"/>
      <c r="H222" s="1"/>
    </row>
    <row r="223" spans="5:8" x14ac:dyDescent="0.25">
      <c r="E223" s="2"/>
      <c r="G223" s="1"/>
      <c r="H223" s="1"/>
    </row>
    <row r="224" spans="5:8" x14ac:dyDescent="0.25">
      <c r="E224" s="2"/>
      <c r="G224" s="1"/>
      <c r="H224" s="1"/>
    </row>
    <row r="225" spans="5:8" x14ac:dyDescent="0.25">
      <c r="E225" s="2"/>
      <c r="G225" s="1"/>
      <c r="H225" s="1"/>
    </row>
    <row r="226" spans="5:8" x14ac:dyDescent="0.25">
      <c r="E226" s="2"/>
      <c r="G226" s="1"/>
      <c r="H226" s="1"/>
    </row>
    <row r="227" spans="5:8" x14ac:dyDescent="0.25">
      <c r="E227" s="2"/>
      <c r="G227" s="1"/>
      <c r="H227" s="1"/>
    </row>
    <row r="228" spans="5:8" x14ac:dyDescent="0.25">
      <c r="E228" s="2"/>
      <c r="G228" s="1"/>
      <c r="H228" s="1"/>
    </row>
    <row r="229" spans="5:8" x14ac:dyDescent="0.25">
      <c r="E229" s="2"/>
      <c r="G229" s="1"/>
      <c r="H229" s="1"/>
    </row>
    <row r="230" spans="5:8" x14ac:dyDescent="0.25">
      <c r="E230" s="2"/>
      <c r="G230" s="1"/>
      <c r="H230" s="1"/>
    </row>
    <row r="231" spans="5:8" x14ac:dyDescent="0.25">
      <c r="E231" s="2"/>
      <c r="G231" s="1"/>
      <c r="H231" s="1"/>
    </row>
    <row r="232" spans="5:8" x14ac:dyDescent="0.25">
      <c r="E232" s="2"/>
      <c r="G232" s="1"/>
      <c r="H232" s="1"/>
    </row>
    <row r="233" spans="5:8" x14ac:dyDescent="0.25">
      <c r="E233" s="2"/>
      <c r="G233" s="1"/>
      <c r="H233" s="1"/>
    </row>
    <row r="234" spans="5:8" x14ac:dyDescent="0.25">
      <c r="E234" s="2"/>
      <c r="G234" s="1"/>
      <c r="H234" s="1"/>
    </row>
    <row r="235" spans="5:8" x14ac:dyDescent="0.25">
      <c r="E235" s="2"/>
      <c r="G235" s="1"/>
      <c r="H235" s="1"/>
    </row>
    <row r="236" spans="5:8" x14ac:dyDescent="0.25">
      <c r="E236" s="2"/>
      <c r="G236" s="1"/>
      <c r="H236" s="1"/>
    </row>
    <row r="237" spans="5:8" x14ac:dyDescent="0.25">
      <c r="E237" s="2"/>
      <c r="G237" s="1"/>
      <c r="H237" s="1"/>
    </row>
    <row r="238" spans="5:8" x14ac:dyDescent="0.25">
      <c r="E238" s="2"/>
      <c r="G238" s="1"/>
      <c r="H238" s="1"/>
    </row>
    <row r="239" spans="5:8" x14ac:dyDescent="0.25">
      <c r="E239" s="2"/>
      <c r="G239" s="1"/>
      <c r="H239" s="1"/>
    </row>
    <row r="240" spans="5:8" x14ac:dyDescent="0.25">
      <c r="E240" s="2"/>
      <c r="G240" s="1"/>
      <c r="H240" s="1"/>
    </row>
    <row r="241" spans="5:8" x14ac:dyDescent="0.25">
      <c r="E241" s="2"/>
      <c r="G241" s="1"/>
      <c r="H241" s="1"/>
    </row>
    <row r="242" spans="5:8" x14ac:dyDescent="0.25">
      <c r="E242" s="2"/>
      <c r="G242" s="1"/>
      <c r="H242" s="1"/>
    </row>
    <row r="243" spans="5:8" x14ac:dyDescent="0.25">
      <c r="E243" s="2"/>
      <c r="G243" s="1"/>
      <c r="H243" s="1"/>
    </row>
    <row r="244" spans="5:8" x14ac:dyDescent="0.25">
      <c r="E244" s="2"/>
      <c r="G244" s="1"/>
      <c r="H244" s="1"/>
    </row>
    <row r="245" spans="5:8" x14ac:dyDescent="0.25">
      <c r="E245" s="2"/>
      <c r="G245" s="1"/>
      <c r="H245" s="1"/>
    </row>
    <row r="246" spans="5:8" x14ac:dyDescent="0.25">
      <c r="E246" s="2"/>
      <c r="G246" s="1"/>
      <c r="H246" s="1"/>
    </row>
    <row r="247" spans="5:8" x14ac:dyDescent="0.25">
      <c r="E247" s="2"/>
      <c r="G247" s="1"/>
      <c r="H247" s="1"/>
    </row>
    <row r="248" spans="5:8" x14ac:dyDescent="0.25">
      <c r="E248" s="2"/>
      <c r="G248" s="1"/>
      <c r="H248" s="1"/>
    </row>
    <row r="249" spans="5:8" x14ac:dyDescent="0.25">
      <c r="E249" s="2"/>
      <c r="G249" s="1"/>
      <c r="H249" s="1"/>
    </row>
    <row r="250" spans="5:8" x14ac:dyDescent="0.25">
      <c r="E250" s="2"/>
      <c r="G250" s="1"/>
      <c r="H250" s="1"/>
    </row>
    <row r="251" spans="5:8" x14ac:dyDescent="0.25">
      <c r="E251" s="2"/>
      <c r="G251" s="1"/>
      <c r="H251" s="1"/>
    </row>
    <row r="252" spans="5:8" x14ac:dyDescent="0.25">
      <c r="E252" s="2"/>
      <c r="G252" s="1"/>
      <c r="H252" s="1"/>
    </row>
    <row r="253" spans="5:8" x14ac:dyDescent="0.25">
      <c r="E253" s="2"/>
      <c r="G253" s="1"/>
      <c r="H253" s="1"/>
    </row>
    <row r="254" spans="5:8" x14ac:dyDescent="0.25">
      <c r="E254" s="2"/>
      <c r="G254" s="1"/>
      <c r="H254" s="1"/>
    </row>
    <row r="255" spans="5:8" x14ac:dyDescent="0.25">
      <c r="E255" s="2"/>
      <c r="G255" s="1"/>
      <c r="H255" s="1"/>
    </row>
    <row r="256" spans="5:8" x14ac:dyDescent="0.25">
      <c r="E256" s="2"/>
      <c r="G256" s="1"/>
      <c r="H256" s="1"/>
    </row>
    <row r="257" spans="5:8" x14ac:dyDescent="0.25">
      <c r="E257" s="2"/>
      <c r="G257" s="1"/>
      <c r="H257" s="1"/>
    </row>
    <row r="258" spans="5:8" x14ac:dyDescent="0.25">
      <c r="E258" s="2"/>
      <c r="G258" s="1"/>
      <c r="H258" s="1"/>
    </row>
    <row r="259" spans="5:8" x14ac:dyDescent="0.25">
      <c r="E259" s="2"/>
      <c r="G259" s="1"/>
      <c r="H259" s="1"/>
    </row>
    <row r="260" spans="5:8" x14ac:dyDescent="0.25">
      <c r="E260" s="2"/>
      <c r="G260" s="1"/>
      <c r="H260" s="1"/>
    </row>
    <row r="261" spans="5:8" x14ac:dyDescent="0.25">
      <c r="E261" s="2"/>
      <c r="G261" s="1"/>
      <c r="H261" s="1"/>
    </row>
    <row r="262" spans="5:8" x14ac:dyDescent="0.25">
      <c r="E262" s="2"/>
      <c r="G262" s="1"/>
      <c r="H262" s="1"/>
    </row>
    <row r="263" spans="5:8" x14ac:dyDescent="0.25">
      <c r="E263" s="2"/>
      <c r="G263" s="1"/>
      <c r="H263" s="1"/>
    </row>
    <row r="264" spans="5:8" x14ac:dyDescent="0.25">
      <c r="E264" s="2"/>
      <c r="G264" s="1"/>
      <c r="H264" s="1"/>
    </row>
    <row r="265" spans="5:8" x14ac:dyDescent="0.25">
      <c r="E265" s="2"/>
      <c r="G265" s="1"/>
      <c r="H265" s="1"/>
    </row>
    <row r="266" spans="5:8" x14ac:dyDescent="0.25">
      <c r="E266" s="2"/>
      <c r="G266" s="1"/>
      <c r="H266" s="1"/>
    </row>
    <row r="267" spans="5:8" x14ac:dyDescent="0.25">
      <c r="E267" s="2"/>
      <c r="G267" s="1"/>
      <c r="H267" s="1"/>
    </row>
    <row r="268" spans="5:8" x14ac:dyDescent="0.25">
      <c r="E268" s="2"/>
      <c r="G268" s="1"/>
      <c r="H268" s="1"/>
    </row>
    <row r="269" spans="5:8" x14ac:dyDescent="0.25">
      <c r="E269" s="2"/>
      <c r="G269" s="1"/>
      <c r="H269" s="1"/>
    </row>
    <row r="270" spans="5:8" x14ac:dyDescent="0.25">
      <c r="E270" s="2"/>
      <c r="G270" s="1"/>
      <c r="H270" s="1"/>
    </row>
    <row r="271" spans="5:8" x14ac:dyDescent="0.25">
      <c r="E271" s="2"/>
      <c r="G271" s="1"/>
      <c r="H271" s="1"/>
    </row>
    <row r="272" spans="5:8" x14ac:dyDescent="0.25">
      <c r="E272" s="2"/>
      <c r="G272" s="1"/>
      <c r="H272" s="1"/>
    </row>
    <row r="273" spans="5:8" x14ac:dyDescent="0.25">
      <c r="E273" s="2"/>
      <c r="G273" s="1"/>
      <c r="H273" s="1"/>
    </row>
    <row r="274" spans="5:8" x14ac:dyDescent="0.25">
      <c r="E274" s="2"/>
      <c r="G274" s="1"/>
      <c r="H274" s="1"/>
    </row>
    <row r="275" spans="5:8" x14ac:dyDescent="0.25">
      <c r="E275" s="2"/>
      <c r="G275" s="1"/>
      <c r="H275" s="1"/>
    </row>
    <row r="276" spans="5:8" x14ac:dyDescent="0.25">
      <c r="E276" s="2"/>
      <c r="G276" s="1"/>
      <c r="H276" s="1"/>
    </row>
    <row r="277" spans="5:8" x14ac:dyDescent="0.25">
      <c r="E277" s="2"/>
      <c r="G277" s="1"/>
      <c r="H277" s="1"/>
    </row>
    <row r="278" spans="5:8" x14ac:dyDescent="0.25">
      <c r="E278" s="2"/>
      <c r="G278" s="1"/>
      <c r="H278" s="1"/>
    </row>
    <row r="279" spans="5:8" x14ac:dyDescent="0.25">
      <c r="E279" s="2"/>
      <c r="G279" s="1"/>
      <c r="H279" s="1"/>
    </row>
    <row r="280" spans="5:8" x14ac:dyDescent="0.25">
      <c r="E280" s="2"/>
      <c r="G280" s="1"/>
      <c r="H280" s="1"/>
    </row>
    <row r="281" spans="5:8" x14ac:dyDescent="0.25">
      <c r="E281" s="2"/>
      <c r="G281" s="1"/>
      <c r="H281" s="1"/>
    </row>
    <row r="282" spans="5:8" x14ac:dyDescent="0.25">
      <c r="E282" s="2"/>
      <c r="G282" s="1"/>
      <c r="H282" s="1"/>
    </row>
    <row r="283" spans="5:8" x14ac:dyDescent="0.25">
      <c r="E283" s="2"/>
      <c r="G283" s="1"/>
      <c r="H283" s="1"/>
    </row>
    <row r="284" spans="5:8" x14ac:dyDescent="0.25">
      <c r="E284" s="2"/>
      <c r="G284" s="1"/>
      <c r="H284" s="1"/>
    </row>
    <row r="285" spans="5:8" x14ac:dyDescent="0.25">
      <c r="E285" s="2"/>
      <c r="G285" s="1"/>
      <c r="H285" s="1"/>
    </row>
    <row r="286" spans="5:8" x14ac:dyDescent="0.25">
      <c r="E286" s="2"/>
      <c r="G286" s="1"/>
      <c r="H286" s="1"/>
    </row>
    <row r="287" spans="5:8" x14ac:dyDescent="0.25">
      <c r="E287" s="2"/>
      <c r="G287" s="1"/>
      <c r="H287" s="1"/>
    </row>
    <row r="288" spans="5:8" x14ac:dyDescent="0.25">
      <c r="E288" s="2"/>
      <c r="G288" s="1"/>
      <c r="H288" s="1"/>
    </row>
    <row r="289" spans="5:8" x14ac:dyDescent="0.25">
      <c r="E289" s="2"/>
      <c r="G289" s="1"/>
      <c r="H289" s="1"/>
    </row>
    <row r="290" spans="5:8" x14ac:dyDescent="0.25">
      <c r="E290" s="2"/>
      <c r="G290" s="1"/>
      <c r="H290" s="1"/>
    </row>
    <row r="291" spans="5:8" x14ac:dyDescent="0.25">
      <c r="E291" s="2"/>
      <c r="G291" s="1"/>
      <c r="H291" s="1"/>
    </row>
    <row r="292" spans="5:8" x14ac:dyDescent="0.25">
      <c r="E292" s="2"/>
      <c r="G292" s="1"/>
      <c r="H292" s="1"/>
    </row>
    <row r="293" spans="5:8" x14ac:dyDescent="0.25">
      <c r="E293" s="2"/>
      <c r="G293" s="1"/>
      <c r="H293" s="1"/>
    </row>
    <row r="294" spans="5:8" x14ac:dyDescent="0.25">
      <c r="E294" s="2"/>
      <c r="G294" s="1"/>
      <c r="H294" s="1"/>
    </row>
    <row r="295" spans="5:8" x14ac:dyDescent="0.25">
      <c r="E295" s="2"/>
      <c r="G295" s="1"/>
      <c r="H295" s="1"/>
    </row>
    <row r="296" spans="5:8" x14ac:dyDescent="0.25">
      <c r="E296" s="2"/>
      <c r="G296" s="1"/>
      <c r="H296" s="1"/>
    </row>
    <row r="297" spans="5:8" x14ac:dyDescent="0.25">
      <c r="E297" s="2"/>
      <c r="G297" s="1"/>
      <c r="H297" s="1"/>
    </row>
    <row r="298" spans="5:8" x14ac:dyDescent="0.25">
      <c r="E298" s="2"/>
      <c r="G298" s="1"/>
      <c r="H298" s="1"/>
    </row>
    <row r="299" spans="5:8" x14ac:dyDescent="0.25">
      <c r="E299" s="2"/>
      <c r="G299" s="1"/>
      <c r="H299" s="1"/>
    </row>
    <row r="300" spans="5:8" x14ac:dyDescent="0.25">
      <c r="E300" s="2"/>
      <c r="G300" s="1"/>
      <c r="H300" s="1"/>
    </row>
    <row r="301" spans="5:8" x14ac:dyDescent="0.25">
      <c r="E301" s="2"/>
      <c r="G301" s="1"/>
      <c r="H301" s="1"/>
    </row>
    <row r="302" spans="5:8" x14ac:dyDescent="0.25">
      <c r="E302" s="2"/>
      <c r="G302" s="1"/>
      <c r="H302" s="1"/>
    </row>
    <row r="303" spans="5:8" x14ac:dyDescent="0.25">
      <c r="E303" s="2"/>
      <c r="G303" s="1"/>
      <c r="H303" s="1"/>
    </row>
    <row r="304" spans="5:8" x14ac:dyDescent="0.25">
      <c r="E304" s="2"/>
      <c r="G304" s="1"/>
      <c r="H304" s="1"/>
    </row>
    <row r="305" spans="5:8" x14ac:dyDescent="0.25">
      <c r="E305" s="2"/>
      <c r="G305" s="1"/>
      <c r="H305" s="1"/>
    </row>
    <row r="306" spans="5:8" x14ac:dyDescent="0.25">
      <c r="E306" s="2"/>
      <c r="G306" s="1"/>
      <c r="H306" s="1"/>
    </row>
    <row r="307" spans="5:8" x14ac:dyDescent="0.25">
      <c r="E307" s="2"/>
      <c r="G307" s="1"/>
      <c r="H307" s="1"/>
    </row>
  </sheetData>
  <dataValidations count="2">
    <dataValidation type="list" allowBlank="1" showInputMessage="1" showErrorMessage="1" errorTitle="Invalid Attribute Type" error="Please select an attribute type from the dropdown list." sqref="D4 B4 F4:G4 J4:M4" xr:uid="{00000000-0002-0000-06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I4 E4 C4 H4" xr:uid="{00000000-0002-0000-0600-000001000000}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defaultRowHeight="13.2" outlineLevelRow="1" x14ac:dyDescent="0.25"/>
  <cols>
    <col min="1" max="1" width="20.6640625" style="22" customWidth="1"/>
    <col min="2" max="2" width="23.33203125" style="123" bestFit="1" customWidth="1"/>
    <col min="3" max="3" width="46.109375" style="123" customWidth="1"/>
    <col min="4" max="4" width="7" style="123" bestFit="1" customWidth="1"/>
    <col min="5" max="5" width="16.6640625" style="123" bestFit="1" customWidth="1"/>
    <col min="6" max="6" width="25" style="123" bestFit="1" customWidth="1"/>
    <col min="7" max="7" width="17.33203125" style="123" bestFit="1" customWidth="1"/>
    <col min="8" max="8" width="27.44140625" style="123" customWidth="1"/>
    <col min="9" max="9" width="8.5546875" style="123" customWidth="1"/>
    <col min="10" max="10" width="42.88671875" style="123" bestFit="1" customWidth="1"/>
    <col min="11" max="11" width="22.5546875" style="123" customWidth="1"/>
    <col min="12" max="12" width="13.44140625" style="123" bestFit="1" customWidth="1"/>
    <col min="13" max="13" width="55.109375" style="123" bestFit="1" customWidth="1"/>
    <col min="14" max="14" width="42.5546875" style="123" hidden="1" customWidth="1"/>
    <col min="15" max="15" width="8.88671875" style="123" customWidth="1"/>
    <col min="16" max="16" width="35.44140625" style="3" bestFit="1" customWidth="1"/>
    <col min="17" max="17" width="14.6640625" style="123" customWidth="1"/>
  </cols>
  <sheetData>
    <row r="1" spans="1:20" s="30" customFormat="1" ht="13.5" customHeight="1" thickBot="1" x14ac:dyDescent="0.3">
      <c r="A1" s="68" t="s">
        <v>229</v>
      </c>
      <c r="B1" s="62" t="s">
        <v>2043</v>
      </c>
      <c r="C1" s="6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43"/>
      <c r="Q1" s="50"/>
      <c r="R1" s="50"/>
      <c r="S1" s="50"/>
      <c r="T1" s="50" t="s">
        <v>231</v>
      </c>
    </row>
    <row r="2" spans="1:20" ht="13.5" customHeight="1" outlineLevel="1" thickTop="1" x14ac:dyDescent="0.25">
      <c r="A2" s="70" t="s">
        <v>2044</v>
      </c>
      <c r="B2" s="20" t="s">
        <v>233</v>
      </c>
      <c r="C2" s="20" t="s">
        <v>234</v>
      </c>
      <c r="D2" s="20" t="s">
        <v>1</v>
      </c>
      <c r="E2" s="39"/>
      <c r="F2" s="20" t="s">
        <v>2045</v>
      </c>
      <c r="G2" s="20" t="s">
        <v>2046</v>
      </c>
      <c r="H2" s="20" t="s">
        <v>1528</v>
      </c>
      <c r="I2" s="20"/>
      <c r="J2" s="20" t="s">
        <v>2047</v>
      </c>
      <c r="K2" s="20" t="s">
        <v>2048</v>
      </c>
      <c r="L2" s="20" t="s">
        <v>2049</v>
      </c>
      <c r="M2" s="20" t="s">
        <v>2050</v>
      </c>
      <c r="N2" s="20"/>
      <c r="O2" s="20" t="s">
        <v>768</v>
      </c>
      <c r="P2" s="39"/>
      <c r="Q2" s="20" t="s">
        <v>236</v>
      </c>
      <c r="R2" s="20" t="s">
        <v>237</v>
      </c>
      <c r="S2" s="20"/>
      <c r="T2" s="20"/>
    </row>
    <row r="3" spans="1:20" outlineLevel="1" x14ac:dyDescent="0.25">
      <c r="A3" s="70" t="s">
        <v>1400</v>
      </c>
      <c r="B3" s="20" t="s">
        <v>240</v>
      </c>
      <c r="C3" s="20"/>
      <c r="D3" s="20"/>
      <c r="E3" s="20" t="s">
        <v>233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39"/>
      <c r="Q3" s="20"/>
      <c r="R3" s="20"/>
      <c r="S3" s="20"/>
      <c r="T3" s="20"/>
    </row>
    <row r="4" spans="1:20" s="31" customFormat="1" outlineLevel="1" x14ac:dyDescent="0.25">
      <c r="A4" s="71" t="s">
        <v>241</v>
      </c>
      <c r="B4" s="72" t="s">
        <v>242</v>
      </c>
      <c r="C4" s="72" t="s">
        <v>243</v>
      </c>
      <c r="D4" s="72" t="s">
        <v>243</v>
      </c>
      <c r="E4" s="72" t="s">
        <v>242</v>
      </c>
      <c r="F4" s="72" t="s">
        <v>243</v>
      </c>
      <c r="G4" s="72" t="s">
        <v>243</v>
      </c>
      <c r="H4" s="72" t="s">
        <v>243</v>
      </c>
      <c r="I4" s="72"/>
      <c r="J4" s="72" t="s">
        <v>243</v>
      </c>
      <c r="K4" s="72" t="s">
        <v>243</v>
      </c>
      <c r="L4" s="72" t="s">
        <v>243</v>
      </c>
      <c r="M4" s="72" t="s">
        <v>243</v>
      </c>
      <c r="N4" s="72"/>
      <c r="O4" s="72" t="s">
        <v>243</v>
      </c>
      <c r="P4" s="46"/>
      <c r="Q4" s="72" t="s">
        <v>242</v>
      </c>
      <c r="R4" s="72" t="s">
        <v>242</v>
      </c>
      <c r="S4" s="72"/>
      <c r="T4" s="55" t="s">
        <v>246</v>
      </c>
    </row>
    <row r="5" spans="1:20" s="30" customFormat="1" ht="13.5" customHeight="1" outlineLevel="1" thickBot="1" x14ac:dyDescent="0.3">
      <c r="A5" s="73" t="s">
        <v>247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49"/>
      <c r="Q5" s="21"/>
      <c r="R5" s="21"/>
      <c r="S5" s="21"/>
      <c r="T5" s="21"/>
    </row>
    <row r="6" spans="1:20" ht="13.5" customHeight="1" thickTop="1" x14ac:dyDescent="0.25">
      <c r="B6" s="7" t="s">
        <v>233</v>
      </c>
      <c r="C6" s="7" t="s">
        <v>234</v>
      </c>
      <c r="D6" s="7" t="s">
        <v>1</v>
      </c>
      <c r="E6" s="8" t="s">
        <v>1402</v>
      </c>
      <c r="F6" s="7" t="s">
        <v>762</v>
      </c>
      <c r="G6" s="7" t="s">
        <v>2046</v>
      </c>
      <c r="H6" s="7" t="s">
        <v>1528</v>
      </c>
      <c r="I6" s="7" t="s">
        <v>767</v>
      </c>
      <c r="J6" s="7" t="s">
        <v>2051</v>
      </c>
      <c r="K6" s="7" t="s">
        <v>2048</v>
      </c>
      <c r="L6" s="7" t="s">
        <v>2052</v>
      </c>
      <c r="M6" s="7" t="s">
        <v>2053</v>
      </c>
      <c r="N6" s="7" t="s">
        <v>2022</v>
      </c>
      <c r="O6" s="7" t="s">
        <v>1825</v>
      </c>
      <c r="P6" s="32" t="s">
        <v>28</v>
      </c>
      <c r="Q6" s="23" t="s">
        <v>248</v>
      </c>
      <c r="R6" s="23" t="s">
        <v>237</v>
      </c>
      <c r="S6" s="10" t="s">
        <v>769</v>
      </c>
    </row>
    <row r="7" spans="1:20" x14ac:dyDescent="0.25">
      <c r="A7" s="74" t="s">
        <v>251</v>
      </c>
      <c r="B7" s="4" t="s">
        <v>2054</v>
      </c>
      <c r="C7" t="s">
        <v>2055</v>
      </c>
      <c r="D7" s="2" t="s">
        <v>255</v>
      </c>
      <c r="E7" s="2" t="s">
        <v>2056</v>
      </c>
      <c r="F7" s="2" t="s">
        <v>772</v>
      </c>
      <c r="G7" s="2" t="s">
        <v>774</v>
      </c>
      <c r="H7" s="2" t="s">
        <v>778</v>
      </c>
      <c r="I7" t="s">
        <v>779</v>
      </c>
      <c r="J7" t="s">
        <v>2057</v>
      </c>
      <c r="K7" t="s">
        <v>2058</v>
      </c>
      <c r="L7" t="s">
        <v>2059</v>
      </c>
      <c r="M7" t="s">
        <v>2060</v>
      </c>
      <c r="N7" t="s">
        <v>2061</v>
      </c>
      <c r="O7" s="1">
        <v>96769346</v>
      </c>
      <c r="P7" s="4" t="s">
        <v>2062</v>
      </c>
      <c r="Q7" t="s">
        <v>2063</v>
      </c>
      <c r="R7" t="s">
        <v>782</v>
      </c>
      <c r="S7">
        <v>0</v>
      </c>
    </row>
    <row r="8" spans="1:20" x14ac:dyDescent="0.25">
      <c r="B8" s="4" t="s">
        <v>2064</v>
      </c>
      <c r="C8" t="s">
        <v>2055</v>
      </c>
      <c r="D8" s="2" t="s">
        <v>255</v>
      </c>
      <c r="E8" s="2" t="s">
        <v>2056</v>
      </c>
      <c r="F8" s="2" t="s">
        <v>787</v>
      </c>
      <c r="G8" s="2" t="s">
        <v>789</v>
      </c>
      <c r="H8" s="2" t="s">
        <v>778</v>
      </c>
      <c r="I8" t="s">
        <v>779</v>
      </c>
      <c r="J8" t="s">
        <v>2057</v>
      </c>
      <c r="K8" t="s">
        <v>2058</v>
      </c>
      <c r="L8" t="s">
        <v>2059</v>
      </c>
      <c r="M8" t="s">
        <v>2060</v>
      </c>
      <c r="N8" t="s">
        <v>2061</v>
      </c>
      <c r="O8" s="1" t="s">
        <v>799</v>
      </c>
      <c r="P8" s="4" t="s">
        <v>2065</v>
      </c>
      <c r="Q8" t="s">
        <v>2066</v>
      </c>
      <c r="R8" t="s">
        <v>2067</v>
      </c>
      <c r="S8">
        <v>98</v>
      </c>
    </row>
    <row r="9" spans="1:20" x14ac:dyDescent="0.25">
      <c r="B9" s="4" t="s">
        <v>2068</v>
      </c>
      <c r="C9" t="s">
        <v>2069</v>
      </c>
      <c r="D9" s="2" t="s">
        <v>255</v>
      </c>
      <c r="E9" s="2" t="s">
        <v>2056</v>
      </c>
      <c r="F9" s="2" t="s">
        <v>772</v>
      </c>
      <c r="G9" s="2" t="s">
        <v>774</v>
      </c>
      <c r="H9" s="2" t="s">
        <v>778</v>
      </c>
      <c r="I9" t="s">
        <v>779</v>
      </c>
      <c r="J9" t="s">
        <v>2057</v>
      </c>
      <c r="K9" t="s">
        <v>2070</v>
      </c>
      <c r="L9" t="s">
        <v>2059</v>
      </c>
      <c r="M9" t="s">
        <v>2060</v>
      </c>
      <c r="O9" s="1">
        <v>96769347</v>
      </c>
      <c r="P9" s="4" t="s">
        <v>2071</v>
      </c>
      <c r="Q9" t="s">
        <v>2063</v>
      </c>
      <c r="R9" t="s">
        <v>782</v>
      </c>
      <c r="S9">
        <v>0</v>
      </c>
    </row>
    <row r="10" spans="1:20" x14ac:dyDescent="0.25">
      <c r="B10" s="4" t="s">
        <v>2072</v>
      </c>
      <c r="C10" t="s">
        <v>2069</v>
      </c>
      <c r="D10" s="2" t="s">
        <v>255</v>
      </c>
      <c r="E10" s="2" t="s">
        <v>2056</v>
      </c>
      <c r="F10" s="2" t="s">
        <v>787</v>
      </c>
      <c r="G10" s="2" t="s">
        <v>789</v>
      </c>
      <c r="H10" s="2" t="s">
        <v>778</v>
      </c>
      <c r="I10" t="s">
        <v>779</v>
      </c>
      <c r="J10" s="4" t="s">
        <v>2057</v>
      </c>
      <c r="K10" t="s">
        <v>2070</v>
      </c>
      <c r="L10" t="s">
        <v>2059</v>
      </c>
      <c r="M10" t="s">
        <v>2060</v>
      </c>
      <c r="O10" s="1" t="s">
        <v>799</v>
      </c>
      <c r="P10" s="4" t="s">
        <v>2073</v>
      </c>
      <c r="Q10" t="s">
        <v>2066</v>
      </c>
      <c r="R10" t="s">
        <v>2067</v>
      </c>
      <c r="S10">
        <v>98</v>
      </c>
    </row>
    <row r="11" spans="1:20" x14ac:dyDescent="0.25">
      <c r="B11" s="4" t="s">
        <v>2074</v>
      </c>
      <c r="C11" t="s">
        <v>2075</v>
      </c>
      <c r="D11" s="2" t="s">
        <v>255</v>
      </c>
      <c r="E11" s="2" t="s">
        <v>2056</v>
      </c>
      <c r="F11" s="2" t="s">
        <v>772</v>
      </c>
      <c r="G11" s="2" t="s">
        <v>774</v>
      </c>
      <c r="H11" s="2" t="s">
        <v>778</v>
      </c>
      <c r="I11" t="s">
        <v>779</v>
      </c>
      <c r="J11" t="s">
        <v>2057</v>
      </c>
      <c r="K11" t="s">
        <v>2058</v>
      </c>
      <c r="L11" t="s">
        <v>2059</v>
      </c>
      <c r="M11" t="s">
        <v>2060</v>
      </c>
      <c r="N11" t="s">
        <v>2061</v>
      </c>
      <c r="O11" s="1">
        <v>96769348</v>
      </c>
      <c r="P11" s="4" t="s">
        <v>2076</v>
      </c>
      <c r="Q11" t="s">
        <v>2063</v>
      </c>
      <c r="R11" t="s">
        <v>782</v>
      </c>
      <c r="S11">
        <v>0</v>
      </c>
    </row>
    <row r="12" spans="1:20" x14ac:dyDescent="0.25">
      <c r="B12" s="4" t="s">
        <v>2077</v>
      </c>
      <c r="C12" t="s">
        <v>2075</v>
      </c>
      <c r="D12" s="2" t="s">
        <v>255</v>
      </c>
      <c r="E12" s="2" t="s">
        <v>2056</v>
      </c>
      <c r="F12" s="2" t="s">
        <v>787</v>
      </c>
      <c r="G12" s="2" t="s">
        <v>789</v>
      </c>
      <c r="H12" s="2" t="s">
        <v>778</v>
      </c>
      <c r="I12" t="s">
        <v>779</v>
      </c>
      <c r="J12" t="s">
        <v>2057</v>
      </c>
      <c r="K12" t="s">
        <v>2058</v>
      </c>
      <c r="L12" t="s">
        <v>2059</v>
      </c>
      <c r="M12" t="s">
        <v>2060</v>
      </c>
      <c r="N12" t="s">
        <v>2061</v>
      </c>
      <c r="O12" s="1" t="s">
        <v>799</v>
      </c>
      <c r="P12" s="4" t="s">
        <v>2078</v>
      </c>
      <c r="Q12" t="s">
        <v>2066</v>
      </c>
      <c r="R12" t="s">
        <v>2067</v>
      </c>
      <c r="S12">
        <v>98</v>
      </c>
    </row>
    <row r="13" spans="1:20" x14ac:dyDescent="0.25">
      <c r="B13" s="4" t="s">
        <v>2079</v>
      </c>
      <c r="C13" t="s">
        <v>2080</v>
      </c>
      <c r="D13" s="2" t="s">
        <v>255</v>
      </c>
      <c r="E13" s="2" t="s">
        <v>2056</v>
      </c>
      <c r="F13" s="2" t="s">
        <v>772</v>
      </c>
      <c r="G13" s="2" t="s">
        <v>774</v>
      </c>
      <c r="H13" s="2" t="s">
        <v>778</v>
      </c>
      <c r="I13" t="s">
        <v>779</v>
      </c>
      <c r="J13" t="s">
        <v>2057</v>
      </c>
      <c r="K13" t="s">
        <v>2070</v>
      </c>
      <c r="L13" t="s">
        <v>2059</v>
      </c>
      <c r="M13" t="s">
        <v>2060</v>
      </c>
      <c r="O13" s="1">
        <v>96769349</v>
      </c>
      <c r="P13" s="4" t="s">
        <v>2081</v>
      </c>
      <c r="Q13" t="s">
        <v>2063</v>
      </c>
      <c r="R13" t="s">
        <v>782</v>
      </c>
      <c r="S13">
        <v>0</v>
      </c>
    </row>
    <row r="14" spans="1:20" x14ac:dyDescent="0.25">
      <c r="B14" s="4" t="s">
        <v>2082</v>
      </c>
      <c r="C14" t="s">
        <v>2080</v>
      </c>
      <c r="D14" s="2" t="s">
        <v>255</v>
      </c>
      <c r="E14" s="2" t="s">
        <v>2056</v>
      </c>
      <c r="F14" s="2" t="s">
        <v>787</v>
      </c>
      <c r="G14" s="2" t="s">
        <v>789</v>
      </c>
      <c r="H14" s="2" t="s">
        <v>778</v>
      </c>
      <c r="I14" t="s">
        <v>779</v>
      </c>
      <c r="J14" t="s">
        <v>2057</v>
      </c>
      <c r="K14" t="s">
        <v>2070</v>
      </c>
      <c r="L14" t="s">
        <v>2059</v>
      </c>
      <c r="M14" t="s">
        <v>2060</v>
      </c>
      <c r="O14" s="1" t="s">
        <v>799</v>
      </c>
      <c r="P14" s="4" t="s">
        <v>2083</v>
      </c>
      <c r="Q14" t="s">
        <v>2066</v>
      </c>
      <c r="R14" t="s">
        <v>2067</v>
      </c>
      <c r="S14">
        <v>98</v>
      </c>
    </row>
    <row r="15" spans="1:20" x14ac:dyDescent="0.25">
      <c r="B15" s="4" t="s">
        <v>2084</v>
      </c>
      <c r="C15" t="s">
        <v>2085</v>
      </c>
      <c r="D15" s="2" t="s">
        <v>259</v>
      </c>
      <c r="E15" s="2" t="s">
        <v>2056</v>
      </c>
      <c r="F15" s="2" t="s">
        <v>772</v>
      </c>
      <c r="G15" s="2" t="s">
        <v>774</v>
      </c>
      <c r="H15" s="2" t="s">
        <v>778</v>
      </c>
      <c r="I15" t="s">
        <v>779</v>
      </c>
      <c r="J15" t="s">
        <v>2086</v>
      </c>
      <c r="K15" t="s">
        <v>2058</v>
      </c>
      <c r="L15" t="s">
        <v>2087</v>
      </c>
      <c r="M15" t="s">
        <v>2088</v>
      </c>
      <c r="N15" t="s">
        <v>2089</v>
      </c>
      <c r="O15" s="1">
        <v>96769350</v>
      </c>
      <c r="P15" s="4" t="s">
        <v>2090</v>
      </c>
      <c r="Q15" t="s">
        <v>2091</v>
      </c>
      <c r="R15" t="s">
        <v>782</v>
      </c>
      <c r="S15">
        <v>0</v>
      </c>
    </row>
    <row r="16" spans="1:20" x14ac:dyDescent="0.25">
      <c r="B16" s="4" t="s">
        <v>2092</v>
      </c>
      <c r="C16" t="s">
        <v>2085</v>
      </c>
      <c r="D16" s="2" t="s">
        <v>259</v>
      </c>
      <c r="E16" s="2" t="s">
        <v>2056</v>
      </c>
      <c r="F16" s="2" t="s">
        <v>772</v>
      </c>
      <c r="G16" s="2" t="s">
        <v>774</v>
      </c>
      <c r="H16" s="2" t="s">
        <v>778</v>
      </c>
      <c r="I16" t="s">
        <v>779</v>
      </c>
      <c r="J16" t="s">
        <v>2086</v>
      </c>
      <c r="K16" t="s">
        <v>2058</v>
      </c>
      <c r="L16" t="s">
        <v>2087</v>
      </c>
      <c r="M16" t="s">
        <v>2093</v>
      </c>
      <c r="N16" t="s">
        <v>2089</v>
      </c>
      <c r="O16" s="1">
        <v>96769351</v>
      </c>
      <c r="P16" s="4" t="s">
        <v>2094</v>
      </c>
      <c r="Q16" t="s">
        <v>2091</v>
      </c>
      <c r="R16" t="s">
        <v>782</v>
      </c>
      <c r="S16">
        <v>0</v>
      </c>
    </row>
    <row r="17" spans="2:19" x14ac:dyDescent="0.25">
      <c r="B17" s="4" t="s">
        <v>2095</v>
      </c>
      <c r="C17" t="s">
        <v>2096</v>
      </c>
      <c r="D17" s="2" t="s">
        <v>259</v>
      </c>
      <c r="E17" s="2" t="s">
        <v>2056</v>
      </c>
      <c r="F17" s="2" t="s">
        <v>772</v>
      </c>
      <c r="G17" s="2" t="s">
        <v>774</v>
      </c>
      <c r="H17" s="2" t="s">
        <v>778</v>
      </c>
      <c r="I17" t="s">
        <v>779</v>
      </c>
      <c r="J17" t="s">
        <v>2086</v>
      </c>
      <c r="K17" t="s">
        <v>2070</v>
      </c>
      <c r="L17" t="s">
        <v>2087</v>
      </c>
      <c r="M17" t="s">
        <v>2088</v>
      </c>
      <c r="O17" s="1">
        <v>96769352</v>
      </c>
      <c r="P17" s="4" t="s">
        <v>2097</v>
      </c>
      <c r="Q17" t="s">
        <v>2091</v>
      </c>
      <c r="R17" t="s">
        <v>782</v>
      </c>
      <c r="S17">
        <v>0</v>
      </c>
    </row>
    <row r="18" spans="2:19" x14ac:dyDescent="0.25">
      <c r="B18" s="4" t="s">
        <v>2098</v>
      </c>
      <c r="C18" t="s">
        <v>2096</v>
      </c>
      <c r="D18" s="2" t="s">
        <v>259</v>
      </c>
      <c r="E18" s="2" t="s">
        <v>2056</v>
      </c>
      <c r="F18" s="2" t="s">
        <v>772</v>
      </c>
      <c r="G18" s="2" t="s">
        <v>774</v>
      </c>
      <c r="H18" s="2" t="s">
        <v>778</v>
      </c>
      <c r="I18" t="s">
        <v>779</v>
      </c>
      <c r="J18" t="s">
        <v>2086</v>
      </c>
      <c r="K18" t="s">
        <v>2070</v>
      </c>
      <c r="L18" t="s">
        <v>2087</v>
      </c>
      <c r="M18" t="s">
        <v>2093</v>
      </c>
      <c r="O18" s="1">
        <v>96769353</v>
      </c>
      <c r="P18" s="4" t="s">
        <v>2099</v>
      </c>
      <c r="Q18" t="s">
        <v>2091</v>
      </c>
      <c r="R18" t="s">
        <v>782</v>
      </c>
      <c r="S18">
        <v>0</v>
      </c>
    </row>
    <row r="19" spans="2:19" x14ac:dyDescent="0.25">
      <c r="B19" s="4" t="s">
        <v>2100</v>
      </c>
      <c r="C19" t="s">
        <v>2101</v>
      </c>
      <c r="D19" s="2" t="s">
        <v>259</v>
      </c>
      <c r="E19" s="2" t="s">
        <v>2056</v>
      </c>
      <c r="F19" s="2" t="s">
        <v>772</v>
      </c>
      <c r="G19" s="2" t="s">
        <v>774</v>
      </c>
      <c r="H19" s="2" t="s">
        <v>778</v>
      </c>
      <c r="I19" t="s">
        <v>2102</v>
      </c>
      <c r="J19" t="s">
        <v>2103</v>
      </c>
      <c r="K19" t="s">
        <v>2058</v>
      </c>
      <c r="L19" t="s">
        <v>2104</v>
      </c>
      <c r="M19" t="s">
        <v>2105</v>
      </c>
      <c r="N19" t="s">
        <v>2027</v>
      </c>
      <c r="O19" s="1">
        <v>96769354</v>
      </c>
      <c r="P19" s="4" t="s">
        <v>2106</v>
      </c>
      <c r="Q19" t="s">
        <v>2107</v>
      </c>
      <c r="R19" t="s">
        <v>2067</v>
      </c>
      <c r="S19">
        <v>98</v>
      </c>
    </row>
    <row r="20" spans="2:19" x14ac:dyDescent="0.25">
      <c r="B20" s="4" t="s">
        <v>2108</v>
      </c>
      <c r="C20" t="s">
        <v>2101</v>
      </c>
      <c r="D20" s="2" t="s">
        <v>259</v>
      </c>
      <c r="E20" s="2" t="s">
        <v>2056</v>
      </c>
      <c r="F20" s="2" t="s">
        <v>772</v>
      </c>
      <c r="G20" s="2" t="s">
        <v>774</v>
      </c>
      <c r="H20" s="2" t="s">
        <v>778</v>
      </c>
      <c r="I20" t="s">
        <v>2102</v>
      </c>
      <c r="J20" t="s">
        <v>2103</v>
      </c>
      <c r="K20" t="s">
        <v>2058</v>
      </c>
      <c r="L20" t="s">
        <v>2109</v>
      </c>
      <c r="M20" t="s">
        <v>2110</v>
      </c>
      <c r="N20" t="s">
        <v>2027</v>
      </c>
      <c r="O20" s="1">
        <v>96769355</v>
      </c>
      <c r="P20" s="4" t="s">
        <v>2111</v>
      </c>
      <c r="Q20" t="s">
        <v>2107</v>
      </c>
      <c r="R20" t="s">
        <v>2067</v>
      </c>
      <c r="S20">
        <v>98</v>
      </c>
    </row>
    <row r="21" spans="2:19" x14ac:dyDescent="0.25">
      <c r="B21" s="4" t="s">
        <v>2112</v>
      </c>
      <c r="C21" t="s">
        <v>2101</v>
      </c>
      <c r="D21" s="2" t="s">
        <v>259</v>
      </c>
      <c r="E21" s="2" t="s">
        <v>2056</v>
      </c>
      <c r="F21" s="2" t="s">
        <v>772</v>
      </c>
      <c r="G21" s="2" t="s">
        <v>774</v>
      </c>
      <c r="H21" s="2" t="s">
        <v>778</v>
      </c>
      <c r="I21" t="s">
        <v>950</v>
      </c>
      <c r="J21" t="s">
        <v>2086</v>
      </c>
      <c r="K21" t="s">
        <v>2058</v>
      </c>
      <c r="L21" t="s">
        <v>2104</v>
      </c>
      <c r="M21" t="s">
        <v>2105</v>
      </c>
      <c r="O21" s="1">
        <v>96769356</v>
      </c>
      <c r="P21" s="4" t="s">
        <v>2113</v>
      </c>
      <c r="Q21" t="s">
        <v>2107</v>
      </c>
      <c r="R21" t="s">
        <v>782</v>
      </c>
      <c r="S21">
        <v>0</v>
      </c>
    </row>
    <row r="22" spans="2:19" x14ac:dyDescent="0.25">
      <c r="B22" s="4" t="s">
        <v>2114</v>
      </c>
      <c r="C22" t="s">
        <v>2101</v>
      </c>
      <c r="D22" s="2" t="s">
        <v>259</v>
      </c>
      <c r="E22" s="2" t="s">
        <v>2056</v>
      </c>
      <c r="F22" s="2" t="s">
        <v>772</v>
      </c>
      <c r="G22" s="2" t="s">
        <v>774</v>
      </c>
      <c r="H22" s="2" t="s">
        <v>778</v>
      </c>
      <c r="I22" t="s">
        <v>950</v>
      </c>
      <c r="J22" t="s">
        <v>2086</v>
      </c>
      <c r="K22" t="s">
        <v>2058</v>
      </c>
      <c r="L22" t="s">
        <v>2109</v>
      </c>
      <c r="M22" t="s">
        <v>2110</v>
      </c>
      <c r="O22" s="1">
        <v>96769357</v>
      </c>
      <c r="P22" s="4" t="s">
        <v>2115</v>
      </c>
      <c r="Q22" t="s">
        <v>2107</v>
      </c>
      <c r="R22" t="s">
        <v>782</v>
      </c>
      <c r="S22">
        <v>0</v>
      </c>
    </row>
    <row r="23" spans="2:19" x14ac:dyDescent="0.25">
      <c r="B23" s="4" t="s">
        <v>2116</v>
      </c>
      <c r="C23" t="s">
        <v>2101</v>
      </c>
      <c r="D23" s="2" t="s">
        <v>259</v>
      </c>
      <c r="E23" s="2" t="s">
        <v>2056</v>
      </c>
      <c r="F23" s="2" t="s">
        <v>787</v>
      </c>
      <c r="G23" s="2" t="s">
        <v>789</v>
      </c>
      <c r="H23" s="2" t="s">
        <v>778</v>
      </c>
      <c r="I23" t="s">
        <v>950</v>
      </c>
      <c r="J23" t="s">
        <v>2086</v>
      </c>
      <c r="K23" t="s">
        <v>2058</v>
      </c>
      <c r="L23" t="s">
        <v>2104</v>
      </c>
      <c r="M23" t="s">
        <v>2105</v>
      </c>
      <c r="O23" s="1" t="s">
        <v>799</v>
      </c>
      <c r="P23" s="4" t="s">
        <v>2117</v>
      </c>
      <c r="Q23" t="s">
        <v>2118</v>
      </c>
      <c r="R23" t="s">
        <v>2067</v>
      </c>
      <c r="S23">
        <v>98</v>
      </c>
    </row>
    <row r="24" spans="2:19" x14ac:dyDescent="0.25">
      <c r="B24" s="4" t="s">
        <v>2119</v>
      </c>
      <c r="C24" t="s">
        <v>2101</v>
      </c>
      <c r="D24" s="2" t="s">
        <v>259</v>
      </c>
      <c r="E24" s="2" t="s">
        <v>2056</v>
      </c>
      <c r="F24" s="2" t="s">
        <v>787</v>
      </c>
      <c r="G24" s="2" t="s">
        <v>789</v>
      </c>
      <c r="H24" s="2" t="s">
        <v>778</v>
      </c>
      <c r="I24" t="s">
        <v>950</v>
      </c>
      <c r="J24" t="s">
        <v>2086</v>
      </c>
      <c r="K24" t="s">
        <v>2058</v>
      </c>
      <c r="L24" t="s">
        <v>2109</v>
      </c>
      <c r="M24" t="s">
        <v>2110</v>
      </c>
      <c r="O24" s="1" t="s">
        <v>799</v>
      </c>
      <c r="P24" s="4" t="s">
        <v>2120</v>
      </c>
      <c r="Q24" t="s">
        <v>2118</v>
      </c>
      <c r="R24" t="s">
        <v>2067</v>
      </c>
      <c r="S24">
        <v>98</v>
      </c>
    </row>
    <row r="25" spans="2:19" x14ac:dyDescent="0.25">
      <c r="B25" s="4" t="s">
        <v>2121</v>
      </c>
      <c r="C25" t="s">
        <v>2101</v>
      </c>
      <c r="D25" s="2" t="s">
        <v>259</v>
      </c>
      <c r="E25" s="2" t="s">
        <v>2056</v>
      </c>
      <c r="F25" s="2" t="s">
        <v>772</v>
      </c>
      <c r="G25" s="2" t="s">
        <v>774</v>
      </c>
      <c r="H25" s="2" t="s">
        <v>778</v>
      </c>
      <c r="I25" t="s">
        <v>779</v>
      </c>
      <c r="J25" t="s">
        <v>2122</v>
      </c>
      <c r="K25" t="s">
        <v>2058</v>
      </c>
      <c r="L25" t="s">
        <v>2104</v>
      </c>
      <c r="M25" t="s">
        <v>2105</v>
      </c>
      <c r="O25">
        <v>98903023</v>
      </c>
      <c r="P25" s="4" t="s">
        <v>2123</v>
      </c>
      <c r="Q25" t="s">
        <v>2107</v>
      </c>
      <c r="R25" t="s">
        <v>2067</v>
      </c>
      <c r="S25">
        <v>98</v>
      </c>
    </row>
    <row r="26" spans="2:19" x14ac:dyDescent="0.25">
      <c r="B26" s="4" t="s">
        <v>2124</v>
      </c>
      <c r="C26" t="s">
        <v>2101</v>
      </c>
      <c r="D26" s="2" t="s">
        <v>259</v>
      </c>
      <c r="E26" s="2" t="s">
        <v>2056</v>
      </c>
      <c r="F26" s="2" t="s">
        <v>772</v>
      </c>
      <c r="G26" s="2" t="s">
        <v>774</v>
      </c>
      <c r="H26" s="2" t="s">
        <v>778</v>
      </c>
      <c r="I26" t="s">
        <v>779</v>
      </c>
      <c r="J26" t="s">
        <v>2122</v>
      </c>
      <c r="K26" t="s">
        <v>2058</v>
      </c>
      <c r="L26" t="s">
        <v>2109</v>
      </c>
      <c r="M26" t="s">
        <v>2110</v>
      </c>
      <c r="O26" s="1" t="s">
        <v>799</v>
      </c>
      <c r="P26" s="4" t="s">
        <v>2125</v>
      </c>
      <c r="Q26" t="s">
        <v>2107</v>
      </c>
      <c r="R26" t="s">
        <v>2067</v>
      </c>
      <c r="S26">
        <v>98</v>
      </c>
    </row>
    <row r="27" spans="2:19" x14ac:dyDescent="0.25">
      <c r="B27" s="4" t="s">
        <v>2126</v>
      </c>
      <c r="C27" t="s">
        <v>2101</v>
      </c>
      <c r="D27" s="2" t="s">
        <v>259</v>
      </c>
      <c r="E27" s="2" t="s">
        <v>2056</v>
      </c>
      <c r="F27" s="2" t="s">
        <v>772</v>
      </c>
      <c r="G27" s="2" t="s">
        <v>774</v>
      </c>
      <c r="H27" s="2" t="s">
        <v>778</v>
      </c>
      <c r="I27" t="s">
        <v>950</v>
      </c>
      <c r="J27" t="s">
        <v>2127</v>
      </c>
      <c r="K27" t="s">
        <v>2058</v>
      </c>
      <c r="L27" t="s">
        <v>2104</v>
      </c>
      <c r="M27" t="s">
        <v>2105</v>
      </c>
      <c r="O27" s="1">
        <v>96769358</v>
      </c>
      <c r="P27" s="4" t="s">
        <v>2128</v>
      </c>
      <c r="Q27" t="s">
        <v>2107</v>
      </c>
      <c r="R27" t="s">
        <v>782</v>
      </c>
      <c r="S27">
        <v>0</v>
      </c>
    </row>
    <row r="28" spans="2:19" x14ac:dyDescent="0.25">
      <c r="B28" s="4" t="s">
        <v>2129</v>
      </c>
      <c r="C28" t="s">
        <v>2101</v>
      </c>
      <c r="D28" s="2" t="s">
        <v>259</v>
      </c>
      <c r="E28" s="2" t="s">
        <v>2056</v>
      </c>
      <c r="F28" s="2" t="s">
        <v>772</v>
      </c>
      <c r="G28" s="2" t="s">
        <v>774</v>
      </c>
      <c r="H28" s="2" t="s">
        <v>778</v>
      </c>
      <c r="I28" t="s">
        <v>950</v>
      </c>
      <c r="J28" t="s">
        <v>2127</v>
      </c>
      <c r="K28" t="s">
        <v>2058</v>
      </c>
      <c r="L28" t="s">
        <v>2109</v>
      </c>
      <c r="M28" t="s">
        <v>2110</v>
      </c>
      <c r="O28" s="1">
        <v>96769359</v>
      </c>
      <c r="P28" s="4" t="s">
        <v>2130</v>
      </c>
      <c r="Q28" t="s">
        <v>2107</v>
      </c>
      <c r="R28" t="s">
        <v>782</v>
      </c>
      <c r="S28">
        <v>0</v>
      </c>
    </row>
    <row r="29" spans="2:19" x14ac:dyDescent="0.25">
      <c r="B29" s="4" t="s">
        <v>2131</v>
      </c>
      <c r="C29" t="s">
        <v>2101</v>
      </c>
      <c r="D29" s="2" t="s">
        <v>259</v>
      </c>
      <c r="E29" s="2" t="s">
        <v>2056</v>
      </c>
      <c r="F29" s="2" t="s">
        <v>787</v>
      </c>
      <c r="G29" s="2" t="s">
        <v>789</v>
      </c>
      <c r="H29" s="2" t="s">
        <v>778</v>
      </c>
      <c r="I29" t="s">
        <v>950</v>
      </c>
      <c r="J29" t="s">
        <v>2127</v>
      </c>
      <c r="K29" t="s">
        <v>2058</v>
      </c>
      <c r="L29" t="s">
        <v>2104</v>
      </c>
      <c r="M29" t="s">
        <v>2105</v>
      </c>
      <c r="O29" s="1">
        <v>98189804</v>
      </c>
      <c r="P29" s="4" t="s">
        <v>2132</v>
      </c>
      <c r="Q29" t="s">
        <v>2118</v>
      </c>
      <c r="R29" t="s">
        <v>2067</v>
      </c>
      <c r="S29">
        <v>98</v>
      </c>
    </row>
    <row r="30" spans="2:19" x14ac:dyDescent="0.25">
      <c r="B30" s="4" t="s">
        <v>2133</v>
      </c>
      <c r="C30" t="s">
        <v>2101</v>
      </c>
      <c r="D30" s="2" t="s">
        <v>259</v>
      </c>
      <c r="E30" s="2" t="s">
        <v>2056</v>
      </c>
      <c r="F30" s="2" t="s">
        <v>787</v>
      </c>
      <c r="G30" s="2" t="s">
        <v>789</v>
      </c>
      <c r="H30" s="2" t="s">
        <v>778</v>
      </c>
      <c r="I30" t="s">
        <v>950</v>
      </c>
      <c r="J30" t="s">
        <v>2127</v>
      </c>
      <c r="K30" t="s">
        <v>2058</v>
      </c>
      <c r="L30" t="s">
        <v>2109</v>
      </c>
      <c r="M30" t="s">
        <v>2110</v>
      </c>
      <c r="O30" s="1">
        <v>96769359</v>
      </c>
      <c r="P30" s="4" t="s">
        <v>2134</v>
      </c>
      <c r="Q30" t="s">
        <v>2118</v>
      </c>
      <c r="R30" t="s">
        <v>2067</v>
      </c>
      <c r="S30">
        <v>98</v>
      </c>
    </row>
    <row r="31" spans="2:19" x14ac:dyDescent="0.25">
      <c r="B31" s="4" t="s">
        <v>2135</v>
      </c>
      <c r="C31" t="s">
        <v>1829</v>
      </c>
      <c r="D31" s="2" t="s">
        <v>259</v>
      </c>
      <c r="E31" s="2" t="s">
        <v>2056</v>
      </c>
      <c r="F31" s="2" t="s">
        <v>772</v>
      </c>
      <c r="G31" s="2" t="s">
        <v>774</v>
      </c>
      <c r="H31" s="2" t="s">
        <v>778</v>
      </c>
      <c r="I31" t="s">
        <v>2102</v>
      </c>
      <c r="J31" t="s">
        <v>2103</v>
      </c>
      <c r="K31" t="s">
        <v>2058</v>
      </c>
      <c r="L31" t="s">
        <v>2136</v>
      </c>
      <c r="O31" s="1">
        <v>96769362</v>
      </c>
      <c r="P31" s="4" t="s">
        <v>2137</v>
      </c>
      <c r="Q31" t="s">
        <v>2138</v>
      </c>
      <c r="R31" t="s">
        <v>2067</v>
      </c>
      <c r="S31">
        <v>98</v>
      </c>
    </row>
    <row r="32" spans="2:19" x14ac:dyDescent="0.25">
      <c r="B32" s="4" t="s">
        <v>2139</v>
      </c>
      <c r="C32" t="s">
        <v>1829</v>
      </c>
      <c r="D32" s="2" t="s">
        <v>259</v>
      </c>
      <c r="E32" s="2" t="s">
        <v>2056</v>
      </c>
      <c r="F32" s="2" t="s">
        <v>772</v>
      </c>
      <c r="G32" s="2" t="s">
        <v>774</v>
      </c>
      <c r="H32" s="2" t="s">
        <v>778</v>
      </c>
      <c r="I32" t="s">
        <v>950</v>
      </c>
      <c r="J32" t="s">
        <v>2086</v>
      </c>
      <c r="K32" t="s">
        <v>2058</v>
      </c>
      <c r="L32" t="s">
        <v>2136</v>
      </c>
      <c r="O32" s="1">
        <v>96769363</v>
      </c>
      <c r="P32" s="4" t="s">
        <v>2140</v>
      </c>
      <c r="Q32" t="s">
        <v>2138</v>
      </c>
      <c r="R32" t="s">
        <v>782</v>
      </c>
      <c r="S32">
        <v>0</v>
      </c>
    </row>
    <row r="33" spans="2:19" x14ac:dyDescent="0.25">
      <c r="B33" s="4" t="s">
        <v>2141</v>
      </c>
      <c r="C33" t="s">
        <v>1829</v>
      </c>
      <c r="D33" s="2" t="s">
        <v>259</v>
      </c>
      <c r="E33" s="2" t="s">
        <v>2056</v>
      </c>
      <c r="F33" s="2" t="s">
        <v>787</v>
      </c>
      <c r="G33" s="2" t="s">
        <v>789</v>
      </c>
      <c r="H33" s="2" t="s">
        <v>778</v>
      </c>
      <c r="I33" t="s">
        <v>950</v>
      </c>
      <c r="J33" t="s">
        <v>2086</v>
      </c>
      <c r="K33" t="s">
        <v>2058</v>
      </c>
      <c r="L33" t="s">
        <v>2136</v>
      </c>
      <c r="O33" s="1">
        <v>96769364</v>
      </c>
      <c r="P33" s="4" t="s">
        <v>2142</v>
      </c>
      <c r="Q33" t="s">
        <v>2143</v>
      </c>
      <c r="R33" t="s">
        <v>2067</v>
      </c>
      <c r="S33">
        <v>98</v>
      </c>
    </row>
    <row r="34" spans="2:19" x14ac:dyDescent="0.25">
      <c r="B34" s="4" t="s">
        <v>2144</v>
      </c>
      <c r="C34" t="s">
        <v>1829</v>
      </c>
      <c r="D34" s="2" t="s">
        <v>259</v>
      </c>
      <c r="E34" s="2" t="s">
        <v>2056</v>
      </c>
      <c r="F34" s="2" t="s">
        <v>772</v>
      </c>
      <c r="G34" s="2" t="s">
        <v>774</v>
      </c>
      <c r="H34" s="2" t="s">
        <v>778</v>
      </c>
      <c r="I34" t="s">
        <v>779</v>
      </c>
      <c r="J34" t="s">
        <v>2122</v>
      </c>
      <c r="K34" t="s">
        <v>2058</v>
      </c>
      <c r="L34" t="s">
        <v>2136</v>
      </c>
      <c r="O34" s="1">
        <v>96769365</v>
      </c>
      <c r="P34" s="4" t="s">
        <v>2145</v>
      </c>
      <c r="Q34" t="s">
        <v>2138</v>
      </c>
      <c r="R34" t="s">
        <v>2067</v>
      </c>
      <c r="S34">
        <v>98</v>
      </c>
    </row>
    <row r="35" spans="2:19" x14ac:dyDescent="0.25">
      <c r="B35" s="4" t="s">
        <v>2146</v>
      </c>
      <c r="C35" t="s">
        <v>1829</v>
      </c>
      <c r="D35" s="2" t="s">
        <v>259</v>
      </c>
      <c r="E35" s="2" t="s">
        <v>2056</v>
      </c>
      <c r="F35" s="2" t="s">
        <v>772</v>
      </c>
      <c r="G35" s="2" t="s">
        <v>774</v>
      </c>
      <c r="H35" s="2" t="s">
        <v>778</v>
      </c>
      <c r="I35" t="s">
        <v>950</v>
      </c>
      <c r="J35" t="s">
        <v>2127</v>
      </c>
      <c r="K35" t="s">
        <v>2058</v>
      </c>
      <c r="L35" t="s">
        <v>2136</v>
      </c>
      <c r="O35" s="1">
        <v>96769366</v>
      </c>
      <c r="P35" s="4" t="s">
        <v>2147</v>
      </c>
      <c r="Q35" t="s">
        <v>2138</v>
      </c>
      <c r="R35" t="s">
        <v>782</v>
      </c>
      <c r="S35">
        <v>0</v>
      </c>
    </row>
    <row r="36" spans="2:19" x14ac:dyDescent="0.25">
      <c r="B36" s="4" t="s">
        <v>2148</v>
      </c>
      <c r="C36" t="s">
        <v>1829</v>
      </c>
      <c r="D36" s="2" t="s">
        <v>259</v>
      </c>
      <c r="E36" s="2" t="s">
        <v>2056</v>
      </c>
      <c r="F36" s="2" t="s">
        <v>787</v>
      </c>
      <c r="G36" s="2" t="s">
        <v>789</v>
      </c>
      <c r="H36" s="2" t="s">
        <v>778</v>
      </c>
      <c r="I36" t="s">
        <v>950</v>
      </c>
      <c r="J36" t="s">
        <v>2127</v>
      </c>
      <c r="K36" t="s">
        <v>2058</v>
      </c>
      <c r="L36" t="s">
        <v>2136</v>
      </c>
      <c r="O36" s="1">
        <v>96769367</v>
      </c>
      <c r="P36" s="4" t="s">
        <v>2149</v>
      </c>
      <c r="Q36" t="s">
        <v>2138</v>
      </c>
      <c r="R36" t="s">
        <v>2067</v>
      </c>
      <c r="S36">
        <v>98</v>
      </c>
    </row>
    <row r="37" spans="2:19" x14ac:dyDescent="0.25">
      <c r="B37" s="4" t="s">
        <v>2150</v>
      </c>
      <c r="C37" t="s">
        <v>2151</v>
      </c>
      <c r="D37" s="2" t="s">
        <v>259</v>
      </c>
      <c r="E37" s="2" t="s">
        <v>2056</v>
      </c>
      <c r="F37" s="2" t="s">
        <v>772</v>
      </c>
      <c r="G37" s="2" t="s">
        <v>774</v>
      </c>
      <c r="H37" s="2" t="s">
        <v>778</v>
      </c>
      <c r="I37" t="s">
        <v>779</v>
      </c>
      <c r="J37" t="s">
        <v>2086</v>
      </c>
      <c r="K37" t="s">
        <v>2058</v>
      </c>
      <c r="L37" t="s">
        <v>803</v>
      </c>
      <c r="M37" t="s">
        <v>2088</v>
      </c>
      <c r="N37" t="s">
        <v>2061</v>
      </c>
      <c r="O37" s="1">
        <v>96769368</v>
      </c>
      <c r="P37" s="4" t="s">
        <v>2152</v>
      </c>
      <c r="Q37" t="s">
        <v>2091</v>
      </c>
      <c r="R37" t="s">
        <v>782</v>
      </c>
      <c r="S37">
        <v>0</v>
      </c>
    </row>
    <row r="38" spans="2:19" x14ac:dyDescent="0.25">
      <c r="B38" s="4" t="s">
        <v>2153</v>
      </c>
      <c r="C38" t="s">
        <v>2154</v>
      </c>
      <c r="D38" t="s">
        <v>286</v>
      </c>
      <c r="E38" s="2" t="s">
        <v>2056</v>
      </c>
      <c r="F38" s="2" t="s">
        <v>772</v>
      </c>
      <c r="G38" s="2" t="s">
        <v>774</v>
      </c>
      <c r="H38" s="2" t="s">
        <v>778</v>
      </c>
      <c r="I38" t="s">
        <v>779</v>
      </c>
      <c r="J38" t="s">
        <v>2086</v>
      </c>
      <c r="K38" t="s">
        <v>2155</v>
      </c>
      <c r="L38" t="s">
        <v>2156</v>
      </c>
      <c r="M38" t="s">
        <v>2157</v>
      </c>
      <c r="O38" s="1">
        <v>96769369</v>
      </c>
      <c r="P38" s="4" t="s">
        <v>2158</v>
      </c>
      <c r="Q38" t="s">
        <v>2159</v>
      </c>
      <c r="R38" t="s">
        <v>782</v>
      </c>
      <c r="S38">
        <v>0</v>
      </c>
    </row>
    <row r="39" spans="2:19" x14ac:dyDescent="0.25">
      <c r="B39" s="4" t="s">
        <v>2160</v>
      </c>
      <c r="C39" t="s">
        <v>2154</v>
      </c>
      <c r="D39" t="s">
        <v>286</v>
      </c>
      <c r="E39" s="2" t="s">
        <v>2056</v>
      </c>
      <c r="F39" s="2" t="s">
        <v>772</v>
      </c>
      <c r="G39" s="2" t="s">
        <v>774</v>
      </c>
      <c r="H39" s="2" t="s">
        <v>778</v>
      </c>
      <c r="I39" t="s">
        <v>779</v>
      </c>
      <c r="J39" t="s">
        <v>2086</v>
      </c>
      <c r="K39" t="s">
        <v>2155</v>
      </c>
      <c r="L39" t="s">
        <v>2156</v>
      </c>
      <c r="M39" t="s">
        <v>2161</v>
      </c>
      <c r="O39" s="1">
        <v>96769370</v>
      </c>
      <c r="P39" s="4" t="s">
        <v>2162</v>
      </c>
      <c r="Q39" t="s">
        <v>2159</v>
      </c>
      <c r="R39" t="s">
        <v>782</v>
      </c>
      <c r="S39">
        <v>0</v>
      </c>
    </row>
    <row r="40" spans="2:19" x14ac:dyDescent="0.25">
      <c r="B40" s="4" t="s">
        <v>2163</v>
      </c>
      <c r="C40" t="s">
        <v>1628</v>
      </c>
      <c r="D40" s="2" t="s">
        <v>286</v>
      </c>
      <c r="E40" s="2" t="s">
        <v>2056</v>
      </c>
      <c r="F40" s="2" t="s">
        <v>772</v>
      </c>
      <c r="G40" s="2" t="s">
        <v>774</v>
      </c>
      <c r="H40" s="2" t="s">
        <v>778</v>
      </c>
      <c r="I40" t="s">
        <v>779</v>
      </c>
      <c r="J40" t="s">
        <v>2086</v>
      </c>
      <c r="K40" t="s">
        <v>2155</v>
      </c>
      <c r="L40" t="s">
        <v>2156</v>
      </c>
      <c r="M40" t="s">
        <v>2157</v>
      </c>
      <c r="O40" s="1">
        <v>96769371</v>
      </c>
      <c r="P40" s="4" t="s">
        <v>2164</v>
      </c>
      <c r="Q40" t="s">
        <v>2159</v>
      </c>
      <c r="R40" t="s">
        <v>782</v>
      </c>
      <c r="S40">
        <v>0</v>
      </c>
    </row>
    <row r="41" spans="2:19" x14ac:dyDescent="0.25">
      <c r="B41" s="4" t="s">
        <v>2165</v>
      </c>
      <c r="C41" t="s">
        <v>1628</v>
      </c>
      <c r="D41" s="2" t="s">
        <v>286</v>
      </c>
      <c r="E41" s="2" t="s">
        <v>2056</v>
      </c>
      <c r="F41" s="2" t="s">
        <v>772</v>
      </c>
      <c r="G41" s="2" t="s">
        <v>774</v>
      </c>
      <c r="H41" s="2" t="s">
        <v>778</v>
      </c>
      <c r="I41" t="s">
        <v>779</v>
      </c>
      <c r="J41" t="s">
        <v>2086</v>
      </c>
      <c r="K41" t="s">
        <v>2155</v>
      </c>
      <c r="L41" t="s">
        <v>2156</v>
      </c>
      <c r="M41" t="s">
        <v>2161</v>
      </c>
      <c r="O41" s="1">
        <v>96769372</v>
      </c>
      <c r="P41" s="4" t="s">
        <v>2166</v>
      </c>
      <c r="Q41" t="s">
        <v>2159</v>
      </c>
      <c r="R41" t="s">
        <v>782</v>
      </c>
      <c r="S41">
        <v>0</v>
      </c>
    </row>
    <row r="42" spans="2:19" x14ac:dyDescent="0.25">
      <c r="B42" s="4" t="s">
        <v>2167</v>
      </c>
      <c r="C42" t="s">
        <v>2154</v>
      </c>
      <c r="D42" t="s">
        <v>286</v>
      </c>
      <c r="E42" s="2" t="s">
        <v>2056</v>
      </c>
      <c r="F42" s="2" t="s">
        <v>772</v>
      </c>
      <c r="G42" s="2" t="s">
        <v>774</v>
      </c>
      <c r="H42" s="2" t="s">
        <v>778</v>
      </c>
      <c r="I42" t="s">
        <v>779</v>
      </c>
      <c r="J42" t="s">
        <v>2086</v>
      </c>
      <c r="K42" t="s">
        <v>2155</v>
      </c>
      <c r="L42" t="s">
        <v>2168</v>
      </c>
      <c r="M42" t="s">
        <v>2169</v>
      </c>
      <c r="O42" s="1">
        <v>96769373</v>
      </c>
      <c r="P42" s="4" t="s">
        <v>2170</v>
      </c>
      <c r="Q42" t="s">
        <v>2171</v>
      </c>
      <c r="R42" t="s">
        <v>782</v>
      </c>
      <c r="S42">
        <v>0</v>
      </c>
    </row>
    <row r="43" spans="2:19" x14ac:dyDescent="0.25">
      <c r="B43" s="4" t="s">
        <v>2172</v>
      </c>
      <c r="C43" t="s">
        <v>2154</v>
      </c>
      <c r="D43" t="s">
        <v>286</v>
      </c>
      <c r="E43" s="2" t="s">
        <v>2056</v>
      </c>
      <c r="F43" s="2" t="s">
        <v>772</v>
      </c>
      <c r="G43" s="2" t="s">
        <v>774</v>
      </c>
      <c r="H43" s="2" t="s">
        <v>778</v>
      </c>
      <c r="I43" t="s">
        <v>779</v>
      </c>
      <c r="J43" t="s">
        <v>2086</v>
      </c>
      <c r="K43" t="s">
        <v>2155</v>
      </c>
      <c r="L43" t="s">
        <v>2168</v>
      </c>
      <c r="M43" t="s">
        <v>2173</v>
      </c>
      <c r="O43" s="1">
        <v>96769374</v>
      </c>
      <c r="P43" s="4" t="s">
        <v>2174</v>
      </c>
      <c r="Q43" t="s">
        <v>2171</v>
      </c>
      <c r="R43" t="s">
        <v>782</v>
      </c>
      <c r="S43">
        <v>0</v>
      </c>
    </row>
    <row r="44" spans="2:19" x14ac:dyDescent="0.25">
      <c r="B44" s="4" t="s">
        <v>2175</v>
      </c>
      <c r="C44" t="s">
        <v>2154</v>
      </c>
      <c r="D44" t="s">
        <v>286</v>
      </c>
      <c r="E44" s="2" t="s">
        <v>2056</v>
      </c>
      <c r="F44" s="2" t="s">
        <v>787</v>
      </c>
      <c r="G44" s="2" t="s">
        <v>789</v>
      </c>
      <c r="H44" s="2" t="s">
        <v>778</v>
      </c>
      <c r="I44" t="s">
        <v>950</v>
      </c>
      <c r="J44" t="s">
        <v>2086</v>
      </c>
      <c r="K44" t="s">
        <v>2155</v>
      </c>
      <c r="L44" t="s">
        <v>2168</v>
      </c>
      <c r="M44" t="s">
        <v>2169</v>
      </c>
      <c r="O44" s="1">
        <v>96769375</v>
      </c>
      <c r="P44" s="4" t="s">
        <v>2176</v>
      </c>
      <c r="Q44" t="s">
        <v>2177</v>
      </c>
      <c r="R44" t="s">
        <v>2067</v>
      </c>
      <c r="S44">
        <v>98</v>
      </c>
    </row>
    <row r="45" spans="2:19" x14ac:dyDescent="0.25">
      <c r="B45" s="4" t="s">
        <v>2178</v>
      </c>
      <c r="C45" t="s">
        <v>2154</v>
      </c>
      <c r="D45" t="s">
        <v>286</v>
      </c>
      <c r="E45" s="2" t="s">
        <v>2056</v>
      </c>
      <c r="F45" s="2" t="s">
        <v>787</v>
      </c>
      <c r="G45" s="2" t="s">
        <v>789</v>
      </c>
      <c r="H45" s="2" t="s">
        <v>778</v>
      </c>
      <c r="I45" t="s">
        <v>950</v>
      </c>
      <c r="J45" t="s">
        <v>2086</v>
      </c>
      <c r="K45" t="s">
        <v>2155</v>
      </c>
      <c r="L45" t="s">
        <v>2168</v>
      </c>
      <c r="M45" t="s">
        <v>2173</v>
      </c>
      <c r="O45" s="1">
        <v>96769376</v>
      </c>
      <c r="P45" s="4" t="s">
        <v>2179</v>
      </c>
      <c r="Q45" t="s">
        <v>2177</v>
      </c>
      <c r="R45" t="s">
        <v>2067</v>
      </c>
      <c r="S45">
        <v>98</v>
      </c>
    </row>
    <row r="46" spans="2:19" x14ac:dyDescent="0.25">
      <c r="B46" s="4" t="s">
        <v>2180</v>
      </c>
      <c r="C46" t="s">
        <v>2181</v>
      </c>
      <c r="D46" t="s">
        <v>286</v>
      </c>
      <c r="E46" s="2" t="s">
        <v>2056</v>
      </c>
      <c r="F46" s="2" t="s">
        <v>772</v>
      </c>
      <c r="G46" s="2" t="s">
        <v>774</v>
      </c>
      <c r="H46" s="2" t="s">
        <v>778</v>
      </c>
      <c r="I46" t="s">
        <v>779</v>
      </c>
      <c r="J46" t="s">
        <v>2103</v>
      </c>
      <c r="K46" t="s">
        <v>2058</v>
      </c>
      <c r="L46" t="s">
        <v>2182</v>
      </c>
      <c r="M46" t="s">
        <v>2169</v>
      </c>
      <c r="O46" s="1">
        <v>96769377</v>
      </c>
      <c r="P46" s="4" t="s">
        <v>2183</v>
      </c>
      <c r="Q46" t="s">
        <v>2171</v>
      </c>
      <c r="R46" t="s">
        <v>2067</v>
      </c>
      <c r="S46">
        <v>98</v>
      </c>
    </row>
    <row r="47" spans="2:19" x14ac:dyDescent="0.25">
      <c r="B47" s="4" t="s">
        <v>2184</v>
      </c>
      <c r="C47" t="s">
        <v>2181</v>
      </c>
      <c r="D47" t="s">
        <v>286</v>
      </c>
      <c r="E47" s="2" t="s">
        <v>2056</v>
      </c>
      <c r="F47" s="2" t="s">
        <v>772</v>
      </c>
      <c r="G47" s="2" t="s">
        <v>774</v>
      </c>
      <c r="H47" s="2" t="s">
        <v>778</v>
      </c>
      <c r="I47" t="s">
        <v>779</v>
      </c>
      <c r="J47" t="s">
        <v>2103</v>
      </c>
      <c r="K47" t="s">
        <v>2058</v>
      </c>
      <c r="L47" t="s">
        <v>2182</v>
      </c>
      <c r="M47" t="s">
        <v>2173</v>
      </c>
      <c r="O47" s="1">
        <v>96769378</v>
      </c>
      <c r="P47" s="4" t="s">
        <v>2185</v>
      </c>
      <c r="Q47" t="s">
        <v>2171</v>
      </c>
      <c r="R47" t="s">
        <v>2067</v>
      </c>
      <c r="S47">
        <v>98</v>
      </c>
    </row>
    <row r="48" spans="2:19" x14ac:dyDescent="0.25">
      <c r="B48" s="4" t="s">
        <v>2186</v>
      </c>
      <c r="C48" t="s">
        <v>2154</v>
      </c>
      <c r="D48" t="s">
        <v>286</v>
      </c>
      <c r="E48" s="2" t="s">
        <v>2056</v>
      </c>
      <c r="F48" s="2" t="s">
        <v>772</v>
      </c>
      <c r="G48" s="2" t="s">
        <v>774</v>
      </c>
      <c r="H48" s="2" t="s">
        <v>778</v>
      </c>
      <c r="I48" t="s">
        <v>779</v>
      </c>
      <c r="J48" t="s">
        <v>2187</v>
      </c>
      <c r="K48" t="s">
        <v>2155</v>
      </c>
      <c r="L48" t="s">
        <v>2168</v>
      </c>
      <c r="M48" t="s">
        <v>2169</v>
      </c>
      <c r="O48" s="1">
        <v>96769379</v>
      </c>
      <c r="P48" s="4" t="s">
        <v>2188</v>
      </c>
      <c r="Q48" t="s">
        <v>2171</v>
      </c>
      <c r="R48" t="s">
        <v>2067</v>
      </c>
      <c r="S48">
        <v>98</v>
      </c>
    </row>
    <row r="49" spans="2:19" x14ac:dyDescent="0.25">
      <c r="B49" s="4" t="s">
        <v>2189</v>
      </c>
      <c r="C49" t="s">
        <v>2154</v>
      </c>
      <c r="D49" t="s">
        <v>286</v>
      </c>
      <c r="E49" s="2" t="s">
        <v>2056</v>
      </c>
      <c r="F49" s="2" t="s">
        <v>772</v>
      </c>
      <c r="G49" s="2" t="s">
        <v>774</v>
      </c>
      <c r="H49" s="2" t="s">
        <v>778</v>
      </c>
      <c r="I49" t="s">
        <v>779</v>
      </c>
      <c r="J49" t="s">
        <v>2187</v>
      </c>
      <c r="K49" t="s">
        <v>2155</v>
      </c>
      <c r="L49" t="s">
        <v>2168</v>
      </c>
      <c r="M49" t="s">
        <v>2173</v>
      </c>
      <c r="O49" s="1">
        <v>96769380</v>
      </c>
      <c r="P49" s="4" t="s">
        <v>2190</v>
      </c>
      <c r="Q49" t="s">
        <v>2171</v>
      </c>
      <c r="R49" t="s">
        <v>2067</v>
      </c>
      <c r="S49">
        <v>98</v>
      </c>
    </row>
    <row r="50" spans="2:19" x14ac:dyDescent="0.25">
      <c r="B50" s="4" t="s">
        <v>2191</v>
      </c>
      <c r="C50" t="s">
        <v>2154</v>
      </c>
      <c r="D50" t="s">
        <v>286</v>
      </c>
      <c r="E50" s="2" t="s">
        <v>2056</v>
      </c>
      <c r="F50" s="2" t="s">
        <v>772</v>
      </c>
      <c r="G50" s="2" t="s">
        <v>774</v>
      </c>
      <c r="H50" s="2" t="s">
        <v>778</v>
      </c>
      <c r="I50" t="s">
        <v>779</v>
      </c>
      <c r="J50" t="s">
        <v>2192</v>
      </c>
      <c r="K50" t="s">
        <v>2155</v>
      </c>
      <c r="L50" t="s">
        <v>2168</v>
      </c>
      <c r="M50" t="s">
        <v>2169</v>
      </c>
      <c r="O50" s="1">
        <v>96769381</v>
      </c>
      <c r="P50" s="4" t="s">
        <v>2193</v>
      </c>
      <c r="Q50" t="s">
        <v>2171</v>
      </c>
      <c r="R50" t="s">
        <v>782</v>
      </c>
      <c r="S50">
        <v>0</v>
      </c>
    </row>
    <row r="51" spans="2:19" x14ac:dyDescent="0.25">
      <c r="B51" s="4" t="s">
        <v>2194</v>
      </c>
      <c r="C51" t="s">
        <v>2154</v>
      </c>
      <c r="D51" t="s">
        <v>286</v>
      </c>
      <c r="E51" s="2" t="s">
        <v>2056</v>
      </c>
      <c r="F51" s="2" t="s">
        <v>772</v>
      </c>
      <c r="G51" s="2" t="s">
        <v>774</v>
      </c>
      <c r="H51" s="2" t="s">
        <v>778</v>
      </c>
      <c r="I51" t="s">
        <v>779</v>
      </c>
      <c r="J51" t="s">
        <v>2192</v>
      </c>
      <c r="K51" t="s">
        <v>2155</v>
      </c>
      <c r="L51" t="s">
        <v>2168</v>
      </c>
      <c r="M51" t="s">
        <v>2173</v>
      </c>
      <c r="O51" s="1">
        <v>96769382</v>
      </c>
      <c r="P51" s="4" t="s">
        <v>2195</v>
      </c>
      <c r="Q51" t="s">
        <v>2171</v>
      </c>
      <c r="R51" t="s">
        <v>782</v>
      </c>
      <c r="S51">
        <v>0</v>
      </c>
    </row>
    <row r="52" spans="2:19" x14ac:dyDescent="0.25">
      <c r="B52" s="4" t="s">
        <v>2196</v>
      </c>
      <c r="C52" t="s">
        <v>2154</v>
      </c>
      <c r="D52" t="s">
        <v>286</v>
      </c>
      <c r="E52" s="2" t="s">
        <v>2056</v>
      </c>
      <c r="F52" s="2" t="s">
        <v>787</v>
      </c>
      <c r="G52" s="2" t="s">
        <v>789</v>
      </c>
      <c r="H52" s="2" t="s">
        <v>778</v>
      </c>
      <c r="I52" t="s">
        <v>950</v>
      </c>
      <c r="J52" t="s">
        <v>2192</v>
      </c>
      <c r="K52" t="s">
        <v>2155</v>
      </c>
      <c r="L52" t="s">
        <v>2168</v>
      </c>
      <c r="M52" t="s">
        <v>2169</v>
      </c>
      <c r="O52" s="1">
        <v>96769383</v>
      </c>
      <c r="P52" s="4" t="s">
        <v>2197</v>
      </c>
      <c r="Q52" t="s">
        <v>2177</v>
      </c>
      <c r="R52" t="s">
        <v>2067</v>
      </c>
      <c r="S52">
        <v>98</v>
      </c>
    </row>
    <row r="53" spans="2:19" x14ac:dyDescent="0.25">
      <c r="B53" s="4" t="s">
        <v>2198</v>
      </c>
      <c r="C53" t="s">
        <v>2154</v>
      </c>
      <c r="D53" t="s">
        <v>286</v>
      </c>
      <c r="E53" s="2" t="s">
        <v>2056</v>
      </c>
      <c r="F53" s="2" t="s">
        <v>787</v>
      </c>
      <c r="G53" s="2" t="s">
        <v>789</v>
      </c>
      <c r="H53" s="2" t="s">
        <v>778</v>
      </c>
      <c r="I53" t="s">
        <v>950</v>
      </c>
      <c r="J53" t="s">
        <v>2192</v>
      </c>
      <c r="K53" t="s">
        <v>2155</v>
      </c>
      <c r="L53" t="s">
        <v>2168</v>
      </c>
      <c r="M53" t="s">
        <v>2173</v>
      </c>
      <c r="O53" s="1">
        <v>96769384</v>
      </c>
      <c r="P53" s="4" t="s">
        <v>2199</v>
      </c>
      <c r="Q53" t="s">
        <v>2177</v>
      </c>
      <c r="R53" t="s">
        <v>2067</v>
      </c>
      <c r="S53">
        <v>98</v>
      </c>
    </row>
    <row r="54" spans="2:19" x14ac:dyDescent="0.25">
      <c r="B54" s="4" t="s">
        <v>2200</v>
      </c>
      <c r="C54" t="s">
        <v>1628</v>
      </c>
      <c r="D54" t="s">
        <v>286</v>
      </c>
      <c r="E54" s="2" t="s">
        <v>2056</v>
      </c>
      <c r="F54" s="2" t="s">
        <v>772</v>
      </c>
      <c r="G54" s="2" t="s">
        <v>774</v>
      </c>
      <c r="H54" s="2" t="s">
        <v>778</v>
      </c>
      <c r="I54" t="s">
        <v>779</v>
      </c>
      <c r="J54" t="s">
        <v>2086</v>
      </c>
      <c r="K54" t="s">
        <v>2155</v>
      </c>
      <c r="L54" t="s">
        <v>2168</v>
      </c>
      <c r="M54" t="s">
        <v>2169</v>
      </c>
      <c r="O54" s="1">
        <v>96769385</v>
      </c>
      <c r="P54" s="4" t="s">
        <v>2201</v>
      </c>
      <c r="Q54" t="s">
        <v>2171</v>
      </c>
      <c r="R54" t="s">
        <v>782</v>
      </c>
      <c r="S54">
        <v>0</v>
      </c>
    </row>
    <row r="55" spans="2:19" x14ac:dyDescent="0.25">
      <c r="B55" s="4" t="s">
        <v>2202</v>
      </c>
      <c r="C55" t="s">
        <v>1628</v>
      </c>
      <c r="D55" t="s">
        <v>286</v>
      </c>
      <c r="E55" s="2" t="s">
        <v>2056</v>
      </c>
      <c r="F55" s="2" t="s">
        <v>772</v>
      </c>
      <c r="G55" s="2" t="s">
        <v>774</v>
      </c>
      <c r="H55" s="2" t="s">
        <v>778</v>
      </c>
      <c r="I55" t="s">
        <v>779</v>
      </c>
      <c r="J55" t="s">
        <v>2086</v>
      </c>
      <c r="K55" t="s">
        <v>2155</v>
      </c>
      <c r="L55" t="s">
        <v>2168</v>
      </c>
      <c r="M55" t="s">
        <v>2173</v>
      </c>
      <c r="O55" s="1">
        <v>96769386</v>
      </c>
      <c r="P55" s="4" t="s">
        <v>2203</v>
      </c>
      <c r="Q55" t="s">
        <v>2171</v>
      </c>
      <c r="R55" t="s">
        <v>782</v>
      </c>
      <c r="S55">
        <v>0</v>
      </c>
    </row>
    <row r="56" spans="2:19" x14ac:dyDescent="0.25">
      <c r="B56" s="4" t="s">
        <v>2204</v>
      </c>
      <c r="C56" t="s">
        <v>1628</v>
      </c>
      <c r="D56" t="s">
        <v>286</v>
      </c>
      <c r="E56" s="2" t="s">
        <v>2056</v>
      </c>
      <c r="F56" s="2" t="s">
        <v>787</v>
      </c>
      <c r="G56" s="2" t="s">
        <v>789</v>
      </c>
      <c r="H56" s="2" t="s">
        <v>778</v>
      </c>
      <c r="I56" t="s">
        <v>950</v>
      </c>
      <c r="J56" t="s">
        <v>2086</v>
      </c>
      <c r="K56" t="s">
        <v>2155</v>
      </c>
      <c r="L56" t="s">
        <v>2168</v>
      </c>
      <c r="M56" t="s">
        <v>2169</v>
      </c>
      <c r="O56" s="1">
        <v>96769387</v>
      </c>
      <c r="P56" s="4" t="s">
        <v>2205</v>
      </c>
      <c r="Q56" t="s">
        <v>2177</v>
      </c>
      <c r="R56" t="s">
        <v>2067</v>
      </c>
      <c r="S56">
        <v>98</v>
      </c>
    </row>
    <row r="57" spans="2:19" x14ac:dyDescent="0.25">
      <c r="B57" s="4" t="s">
        <v>2206</v>
      </c>
      <c r="C57" t="s">
        <v>1628</v>
      </c>
      <c r="D57" t="s">
        <v>286</v>
      </c>
      <c r="E57" s="2" t="s">
        <v>2056</v>
      </c>
      <c r="F57" s="2" t="s">
        <v>787</v>
      </c>
      <c r="G57" s="2" t="s">
        <v>789</v>
      </c>
      <c r="H57" s="2" t="s">
        <v>778</v>
      </c>
      <c r="I57" t="s">
        <v>950</v>
      </c>
      <c r="J57" t="s">
        <v>2086</v>
      </c>
      <c r="K57" t="s">
        <v>2155</v>
      </c>
      <c r="L57" t="s">
        <v>2168</v>
      </c>
      <c r="M57" t="s">
        <v>2173</v>
      </c>
      <c r="O57" s="1">
        <v>96769388</v>
      </c>
      <c r="P57" s="4" t="s">
        <v>2207</v>
      </c>
      <c r="Q57" t="s">
        <v>2177</v>
      </c>
      <c r="R57" t="s">
        <v>2067</v>
      </c>
      <c r="S57">
        <v>98</v>
      </c>
    </row>
    <row r="58" spans="2:19" x14ac:dyDescent="0.25">
      <c r="B58" s="4" t="s">
        <v>2208</v>
      </c>
      <c r="C58" t="s">
        <v>1628</v>
      </c>
      <c r="D58" t="s">
        <v>286</v>
      </c>
      <c r="E58" s="2" t="s">
        <v>2056</v>
      </c>
      <c r="F58" s="2" t="s">
        <v>772</v>
      </c>
      <c r="G58" s="2" t="s">
        <v>774</v>
      </c>
      <c r="H58" s="2" t="s">
        <v>778</v>
      </c>
      <c r="I58" t="s">
        <v>779</v>
      </c>
      <c r="J58" t="s">
        <v>2103</v>
      </c>
      <c r="K58" t="s">
        <v>2155</v>
      </c>
      <c r="L58" t="s">
        <v>2168</v>
      </c>
      <c r="M58" t="s">
        <v>2169</v>
      </c>
      <c r="O58" s="1">
        <v>96769389</v>
      </c>
      <c r="P58" s="4" t="s">
        <v>2209</v>
      </c>
      <c r="Q58" t="s">
        <v>2171</v>
      </c>
      <c r="R58" t="s">
        <v>2067</v>
      </c>
      <c r="S58">
        <v>98</v>
      </c>
    </row>
    <row r="59" spans="2:19" x14ac:dyDescent="0.25">
      <c r="B59" s="4" t="s">
        <v>2210</v>
      </c>
      <c r="C59" t="s">
        <v>1628</v>
      </c>
      <c r="D59" t="s">
        <v>286</v>
      </c>
      <c r="E59" s="2" t="s">
        <v>2056</v>
      </c>
      <c r="F59" s="2" t="s">
        <v>772</v>
      </c>
      <c r="G59" s="2" t="s">
        <v>774</v>
      </c>
      <c r="H59" s="2" t="s">
        <v>778</v>
      </c>
      <c r="I59" t="s">
        <v>779</v>
      </c>
      <c r="J59" t="s">
        <v>2103</v>
      </c>
      <c r="K59" t="s">
        <v>2155</v>
      </c>
      <c r="L59" t="s">
        <v>2168</v>
      </c>
      <c r="M59" t="s">
        <v>2173</v>
      </c>
      <c r="O59" s="1">
        <v>96769390</v>
      </c>
      <c r="P59" s="4" t="s">
        <v>2211</v>
      </c>
      <c r="Q59" t="s">
        <v>2171</v>
      </c>
      <c r="R59" t="s">
        <v>2067</v>
      </c>
      <c r="S59">
        <v>98</v>
      </c>
    </row>
    <row r="60" spans="2:19" x14ac:dyDescent="0.25">
      <c r="B60" s="4" t="s">
        <v>2212</v>
      </c>
      <c r="C60" t="s">
        <v>1628</v>
      </c>
      <c r="D60" t="s">
        <v>286</v>
      </c>
      <c r="E60" s="2" t="s">
        <v>2056</v>
      </c>
      <c r="F60" s="2" t="s">
        <v>772</v>
      </c>
      <c r="G60" s="2" t="s">
        <v>774</v>
      </c>
      <c r="H60" s="2" t="s">
        <v>778</v>
      </c>
      <c r="I60" t="s">
        <v>779</v>
      </c>
      <c r="J60" t="s">
        <v>2187</v>
      </c>
      <c r="K60" t="s">
        <v>2155</v>
      </c>
      <c r="L60" t="s">
        <v>2168</v>
      </c>
      <c r="M60" t="s">
        <v>2169</v>
      </c>
      <c r="O60" s="1">
        <v>96769391</v>
      </c>
      <c r="P60" s="4" t="s">
        <v>2213</v>
      </c>
      <c r="Q60" t="s">
        <v>2171</v>
      </c>
      <c r="R60" t="s">
        <v>2067</v>
      </c>
      <c r="S60">
        <v>98</v>
      </c>
    </row>
    <row r="61" spans="2:19" x14ac:dyDescent="0.25">
      <c r="B61" s="4" t="s">
        <v>2214</v>
      </c>
      <c r="C61" t="s">
        <v>1628</v>
      </c>
      <c r="D61" t="s">
        <v>286</v>
      </c>
      <c r="E61" s="2" t="s">
        <v>2056</v>
      </c>
      <c r="F61" s="2" t="s">
        <v>772</v>
      </c>
      <c r="G61" s="2" t="s">
        <v>774</v>
      </c>
      <c r="H61" s="2" t="s">
        <v>778</v>
      </c>
      <c r="I61" t="s">
        <v>779</v>
      </c>
      <c r="J61" t="s">
        <v>2187</v>
      </c>
      <c r="K61" t="s">
        <v>2155</v>
      </c>
      <c r="L61" t="s">
        <v>2168</v>
      </c>
      <c r="M61" t="s">
        <v>2173</v>
      </c>
      <c r="O61" s="1">
        <v>96769392</v>
      </c>
      <c r="P61" s="4" t="s">
        <v>2215</v>
      </c>
      <c r="Q61" t="s">
        <v>2171</v>
      </c>
      <c r="R61" t="s">
        <v>2067</v>
      </c>
      <c r="S61">
        <v>98</v>
      </c>
    </row>
    <row r="62" spans="2:19" x14ac:dyDescent="0.25">
      <c r="B62" s="4" t="s">
        <v>2216</v>
      </c>
      <c r="C62" t="s">
        <v>1628</v>
      </c>
      <c r="D62" t="s">
        <v>286</v>
      </c>
      <c r="E62" s="2" t="s">
        <v>2056</v>
      </c>
      <c r="F62" s="2" t="s">
        <v>772</v>
      </c>
      <c r="G62" s="2" t="s">
        <v>774</v>
      </c>
      <c r="H62" s="2" t="s">
        <v>778</v>
      </c>
      <c r="I62" t="s">
        <v>779</v>
      </c>
      <c r="J62" t="s">
        <v>2192</v>
      </c>
      <c r="K62" t="s">
        <v>2155</v>
      </c>
      <c r="L62" t="s">
        <v>2168</v>
      </c>
      <c r="M62" t="s">
        <v>2169</v>
      </c>
      <c r="O62" s="1">
        <v>96769393</v>
      </c>
      <c r="P62" s="4" t="s">
        <v>2217</v>
      </c>
      <c r="Q62" t="s">
        <v>2171</v>
      </c>
      <c r="R62" t="s">
        <v>782</v>
      </c>
      <c r="S62">
        <v>0</v>
      </c>
    </row>
    <row r="63" spans="2:19" x14ac:dyDescent="0.25">
      <c r="B63" s="4" t="s">
        <v>2218</v>
      </c>
      <c r="C63" t="s">
        <v>1628</v>
      </c>
      <c r="D63" t="s">
        <v>286</v>
      </c>
      <c r="E63" s="2" t="s">
        <v>2056</v>
      </c>
      <c r="F63" s="2" t="s">
        <v>772</v>
      </c>
      <c r="G63" s="2" t="s">
        <v>774</v>
      </c>
      <c r="H63" s="2" t="s">
        <v>778</v>
      </c>
      <c r="I63" t="s">
        <v>779</v>
      </c>
      <c r="J63" t="s">
        <v>2192</v>
      </c>
      <c r="K63" t="s">
        <v>2155</v>
      </c>
      <c r="L63" t="s">
        <v>2168</v>
      </c>
      <c r="M63" t="s">
        <v>2173</v>
      </c>
      <c r="O63" s="1">
        <v>96769394</v>
      </c>
      <c r="P63" s="4" t="s">
        <v>2219</v>
      </c>
      <c r="Q63" t="s">
        <v>2171</v>
      </c>
      <c r="R63" t="s">
        <v>782</v>
      </c>
      <c r="S63">
        <v>0</v>
      </c>
    </row>
    <row r="64" spans="2:19" x14ac:dyDescent="0.25">
      <c r="B64" s="4" t="s">
        <v>2220</v>
      </c>
      <c r="C64" t="s">
        <v>1628</v>
      </c>
      <c r="D64" t="s">
        <v>286</v>
      </c>
      <c r="E64" s="2" t="s">
        <v>2056</v>
      </c>
      <c r="F64" s="2" t="s">
        <v>787</v>
      </c>
      <c r="G64" s="2" t="s">
        <v>789</v>
      </c>
      <c r="H64" s="2" t="s">
        <v>778</v>
      </c>
      <c r="I64" t="s">
        <v>950</v>
      </c>
      <c r="J64" t="s">
        <v>2192</v>
      </c>
      <c r="K64" t="s">
        <v>2155</v>
      </c>
      <c r="L64" t="s">
        <v>2168</v>
      </c>
      <c r="M64" t="s">
        <v>2169</v>
      </c>
      <c r="O64" s="1">
        <v>96769395</v>
      </c>
      <c r="P64" s="4" t="s">
        <v>2221</v>
      </c>
      <c r="Q64" t="s">
        <v>2177</v>
      </c>
      <c r="R64" t="s">
        <v>2067</v>
      </c>
      <c r="S64">
        <v>98</v>
      </c>
    </row>
    <row r="65" spans="2:19" x14ac:dyDescent="0.25">
      <c r="B65" s="4" t="s">
        <v>2222</v>
      </c>
      <c r="C65" t="s">
        <v>1628</v>
      </c>
      <c r="D65" t="s">
        <v>286</v>
      </c>
      <c r="E65" s="2" t="s">
        <v>2056</v>
      </c>
      <c r="F65" s="2" t="s">
        <v>787</v>
      </c>
      <c r="G65" s="2" t="s">
        <v>789</v>
      </c>
      <c r="H65" s="2" t="s">
        <v>778</v>
      </c>
      <c r="I65" t="s">
        <v>950</v>
      </c>
      <c r="J65" t="s">
        <v>2192</v>
      </c>
      <c r="K65" t="s">
        <v>2155</v>
      </c>
      <c r="L65" t="s">
        <v>2168</v>
      </c>
      <c r="M65" t="s">
        <v>2173</v>
      </c>
      <c r="O65" s="1">
        <v>96769396</v>
      </c>
      <c r="P65" s="4" t="s">
        <v>2223</v>
      </c>
      <c r="Q65" t="s">
        <v>2177</v>
      </c>
      <c r="R65" t="s">
        <v>2067</v>
      </c>
      <c r="S65">
        <v>98</v>
      </c>
    </row>
    <row r="66" spans="2:19" x14ac:dyDescent="0.25">
      <c r="B66" s="4" t="s">
        <v>2224</v>
      </c>
      <c r="C66" t="s">
        <v>2225</v>
      </c>
      <c r="D66" t="s">
        <v>286</v>
      </c>
      <c r="E66" s="2" t="s">
        <v>2056</v>
      </c>
      <c r="F66" s="2" t="s">
        <v>772</v>
      </c>
      <c r="G66" s="2" t="s">
        <v>774</v>
      </c>
      <c r="H66" s="2" t="s">
        <v>778</v>
      </c>
      <c r="I66" t="s">
        <v>779</v>
      </c>
      <c r="J66" t="s">
        <v>2086</v>
      </c>
      <c r="K66" t="s">
        <v>2058</v>
      </c>
      <c r="L66" t="s">
        <v>2136</v>
      </c>
      <c r="O66" s="1">
        <v>96769397</v>
      </c>
      <c r="P66" s="4" t="s">
        <v>2226</v>
      </c>
      <c r="Q66" t="s">
        <v>2227</v>
      </c>
      <c r="R66" t="s">
        <v>782</v>
      </c>
      <c r="S66">
        <v>0</v>
      </c>
    </row>
    <row r="67" spans="2:19" x14ac:dyDescent="0.25">
      <c r="B67" s="4" t="s">
        <v>2228</v>
      </c>
      <c r="C67" t="s">
        <v>2225</v>
      </c>
      <c r="D67" t="s">
        <v>286</v>
      </c>
      <c r="E67" s="2" t="s">
        <v>2056</v>
      </c>
      <c r="F67" s="2" t="s">
        <v>787</v>
      </c>
      <c r="G67" s="2" t="s">
        <v>789</v>
      </c>
      <c r="H67" s="2" t="s">
        <v>778</v>
      </c>
      <c r="I67" t="s">
        <v>950</v>
      </c>
      <c r="J67" t="s">
        <v>2086</v>
      </c>
      <c r="K67" t="s">
        <v>2058</v>
      </c>
      <c r="L67" t="s">
        <v>2136</v>
      </c>
      <c r="O67" s="1">
        <v>96769398</v>
      </c>
      <c r="P67" s="4" t="s">
        <v>2229</v>
      </c>
      <c r="Q67" t="s">
        <v>2230</v>
      </c>
      <c r="R67" t="s">
        <v>2067</v>
      </c>
      <c r="S67">
        <v>98</v>
      </c>
    </row>
    <row r="68" spans="2:19" x14ac:dyDescent="0.25">
      <c r="B68" s="4" t="s">
        <v>2231</v>
      </c>
      <c r="C68" t="s">
        <v>2225</v>
      </c>
      <c r="D68" t="s">
        <v>286</v>
      </c>
      <c r="E68" s="2" t="s">
        <v>2056</v>
      </c>
      <c r="F68" s="2" t="s">
        <v>772</v>
      </c>
      <c r="G68" s="2" t="s">
        <v>774</v>
      </c>
      <c r="H68" s="2" t="s">
        <v>778</v>
      </c>
      <c r="I68" t="s">
        <v>779</v>
      </c>
      <c r="J68" t="s">
        <v>2103</v>
      </c>
      <c r="K68" t="s">
        <v>2058</v>
      </c>
      <c r="L68" t="s">
        <v>2136</v>
      </c>
      <c r="O68" s="1">
        <v>96769399</v>
      </c>
      <c r="P68" s="4" t="s">
        <v>2232</v>
      </c>
      <c r="Q68" t="s">
        <v>2227</v>
      </c>
      <c r="R68" t="s">
        <v>2067</v>
      </c>
      <c r="S68">
        <v>98</v>
      </c>
    </row>
    <row r="69" spans="2:19" x14ac:dyDescent="0.25">
      <c r="B69" s="4" t="s">
        <v>2233</v>
      </c>
      <c r="C69" t="s">
        <v>2225</v>
      </c>
      <c r="D69" t="s">
        <v>286</v>
      </c>
      <c r="E69" s="2" t="s">
        <v>2056</v>
      </c>
      <c r="F69" s="2" t="s">
        <v>772</v>
      </c>
      <c r="G69" s="2" t="s">
        <v>774</v>
      </c>
      <c r="H69" s="2" t="s">
        <v>778</v>
      </c>
      <c r="I69" t="s">
        <v>779</v>
      </c>
      <c r="J69" t="s">
        <v>2187</v>
      </c>
      <c r="K69" t="s">
        <v>2058</v>
      </c>
      <c r="L69" t="s">
        <v>2136</v>
      </c>
      <c r="O69" s="1">
        <v>96769400</v>
      </c>
      <c r="P69" s="4" t="s">
        <v>2234</v>
      </c>
      <c r="Q69" t="s">
        <v>2227</v>
      </c>
      <c r="R69" t="s">
        <v>2067</v>
      </c>
      <c r="S69">
        <v>98</v>
      </c>
    </row>
    <row r="70" spans="2:19" x14ac:dyDescent="0.25">
      <c r="B70" s="4" t="s">
        <v>2235</v>
      </c>
      <c r="C70" t="s">
        <v>2225</v>
      </c>
      <c r="D70" t="s">
        <v>286</v>
      </c>
      <c r="E70" s="2" t="s">
        <v>2056</v>
      </c>
      <c r="F70" s="2" t="s">
        <v>772</v>
      </c>
      <c r="G70" s="2" t="s">
        <v>774</v>
      </c>
      <c r="H70" s="2" t="s">
        <v>778</v>
      </c>
      <c r="I70" t="s">
        <v>779</v>
      </c>
      <c r="J70" t="s">
        <v>2192</v>
      </c>
      <c r="K70" t="s">
        <v>2058</v>
      </c>
      <c r="L70" t="s">
        <v>2136</v>
      </c>
      <c r="O70" s="1">
        <v>96769401</v>
      </c>
      <c r="P70" s="4" t="s">
        <v>2236</v>
      </c>
      <c r="Q70" t="s">
        <v>2227</v>
      </c>
      <c r="R70" t="s">
        <v>782</v>
      </c>
      <c r="S70">
        <v>0</v>
      </c>
    </row>
    <row r="71" spans="2:19" x14ac:dyDescent="0.25">
      <c r="B71" s="4" t="s">
        <v>2237</v>
      </c>
      <c r="C71" t="s">
        <v>2225</v>
      </c>
      <c r="D71" t="s">
        <v>286</v>
      </c>
      <c r="E71" s="2" t="s">
        <v>2056</v>
      </c>
      <c r="F71" s="2" t="s">
        <v>787</v>
      </c>
      <c r="G71" s="2" t="s">
        <v>789</v>
      </c>
      <c r="H71" s="2" t="s">
        <v>778</v>
      </c>
      <c r="I71" t="s">
        <v>950</v>
      </c>
      <c r="J71" t="s">
        <v>2192</v>
      </c>
      <c r="K71" t="s">
        <v>2058</v>
      </c>
      <c r="L71" t="s">
        <v>2136</v>
      </c>
      <c r="O71" s="1">
        <v>96769402</v>
      </c>
      <c r="P71" s="4" t="s">
        <v>2238</v>
      </c>
      <c r="Q71" t="s">
        <v>2230</v>
      </c>
      <c r="R71" t="s">
        <v>2067</v>
      </c>
      <c r="S71">
        <v>98</v>
      </c>
    </row>
    <row r="72" spans="2:19" x14ac:dyDescent="0.25">
      <c r="B72" s="4" t="s">
        <v>2239</v>
      </c>
      <c r="C72" t="s">
        <v>694</v>
      </c>
      <c r="D72" t="s">
        <v>286</v>
      </c>
      <c r="E72" s="2" t="s">
        <v>2056</v>
      </c>
      <c r="F72" s="2" t="s">
        <v>772</v>
      </c>
      <c r="G72" s="2" t="s">
        <v>774</v>
      </c>
      <c r="H72" s="2" t="s">
        <v>778</v>
      </c>
      <c r="I72" t="s">
        <v>779</v>
      </c>
      <c r="J72" t="s">
        <v>2086</v>
      </c>
      <c r="K72" t="s">
        <v>2058</v>
      </c>
      <c r="L72" t="s">
        <v>2136</v>
      </c>
      <c r="O72" s="1">
        <v>96769403</v>
      </c>
      <c r="P72" s="4" t="s">
        <v>2240</v>
      </c>
      <c r="Q72" t="s">
        <v>2227</v>
      </c>
      <c r="R72" t="s">
        <v>782</v>
      </c>
      <c r="S72">
        <v>0</v>
      </c>
    </row>
    <row r="73" spans="2:19" x14ac:dyDescent="0.25">
      <c r="B73" s="4" t="s">
        <v>2241</v>
      </c>
      <c r="C73" t="s">
        <v>694</v>
      </c>
      <c r="D73" t="s">
        <v>286</v>
      </c>
      <c r="E73" s="2" t="s">
        <v>2056</v>
      </c>
      <c r="F73" s="2" t="s">
        <v>787</v>
      </c>
      <c r="G73" s="2" t="s">
        <v>789</v>
      </c>
      <c r="H73" s="2" t="s">
        <v>778</v>
      </c>
      <c r="I73" t="s">
        <v>950</v>
      </c>
      <c r="J73" t="s">
        <v>2086</v>
      </c>
      <c r="K73" t="s">
        <v>2058</v>
      </c>
      <c r="L73" t="s">
        <v>2136</v>
      </c>
      <c r="O73" s="1">
        <v>96769404</v>
      </c>
      <c r="P73" s="4" t="s">
        <v>2242</v>
      </c>
      <c r="Q73" t="s">
        <v>2230</v>
      </c>
      <c r="R73" t="s">
        <v>2067</v>
      </c>
      <c r="S73">
        <v>98</v>
      </c>
    </row>
    <row r="74" spans="2:19" x14ac:dyDescent="0.25">
      <c r="B74" s="4" t="s">
        <v>2243</v>
      </c>
      <c r="C74" t="s">
        <v>694</v>
      </c>
      <c r="D74" t="s">
        <v>286</v>
      </c>
      <c r="E74" s="2" t="s">
        <v>2056</v>
      </c>
      <c r="F74" s="2" t="s">
        <v>772</v>
      </c>
      <c r="G74" s="2" t="s">
        <v>774</v>
      </c>
      <c r="H74" s="2" t="s">
        <v>778</v>
      </c>
      <c r="I74" t="s">
        <v>779</v>
      </c>
      <c r="J74" t="s">
        <v>2103</v>
      </c>
      <c r="K74" t="s">
        <v>2058</v>
      </c>
      <c r="L74" t="s">
        <v>2136</v>
      </c>
      <c r="O74" s="1">
        <v>96769405</v>
      </c>
      <c r="P74" s="4" t="s">
        <v>2244</v>
      </c>
      <c r="Q74" t="s">
        <v>2227</v>
      </c>
      <c r="R74" t="s">
        <v>2067</v>
      </c>
      <c r="S74">
        <v>98</v>
      </c>
    </row>
    <row r="75" spans="2:19" x14ac:dyDescent="0.25">
      <c r="B75" s="4" t="s">
        <v>2245</v>
      </c>
      <c r="C75" t="s">
        <v>694</v>
      </c>
      <c r="D75" t="s">
        <v>286</v>
      </c>
      <c r="E75" s="2" t="s">
        <v>2056</v>
      </c>
      <c r="F75" s="2" t="s">
        <v>772</v>
      </c>
      <c r="G75" s="2" t="s">
        <v>774</v>
      </c>
      <c r="H75" s="2" t="s">
        <v>778</v>
      </c>
      <c r="I75" t="s">
        <v>779</v>
      </c>
      <c r="J75" t="s">
        <v>2187</v>
      </c>
      <c r="K75" t="s">
        <v>2058</v>
      </c>
      <c r="L75" t="s">
        <v>2136</v>
      </c>
      <c r="O75" s="1">
        <v>96769406</v>
      </c>
      <c r="P75" s="4" t="s">
        <v>2246</v>
      </c>
      <c r="Q75" t="s">
        <v>2227</v>
      </c>
      <c r="R75" t="s">
        <v>2067</v>
      </c>
      <c r="S75">
        <v>98</v>
      </c>
    </row>
    <row r="76" spans="2:19" x14ac:dyDescent="0.25">
      <c r="B76" s="4" t="s">
        <v>2247</v>
      </c>
      <c r="C76" t="s">
        <v>694</v>
      </c>
      <c r="D76" t="s">
        <v>286</v>
      </c>
      <c r="E76" s="2" t="s">
        <v>2056</v>
      </c>
      <c r="F76" s="2" t="s">
        <v>772</v>
      </c>
      <c r="G76" s="2" t="s">
        <v>774</v>
      </c>
      <c r="H76" s="2" t="s">
        <v>778</v>
      </c>
      <c r="I76" t="s">
        <v>779</v>
      </c>
      <c r="J76" t="s">
        <v>2192</v>
      </c>
      <c r="K76" t="s">
        <v>2058</v>
      </c>
      <c r="L76" t="s">
        <v>2136</v>
      </c>
      <c r="O76" s="1">
        <v>96769407</v>
      </c>
      <c r="P76" s="4" t="s">
        <v>2248</v>
      </c>
      <c r="Q76" t="s">
        <v>2227</v>
      </c>
      <c r="R76" t="s">
        <v>782</v>
      </c>
      <c r="S76">
        <v>0</v>
      </c>
    </row>
    <row r="77" spans="2:19" x14ac:dyDescent="0.25">
      <c r="B77" s="4" t="s">
        <v>2249</v>
      </c>
      <c r="C77" t="s">
        <v>694</v>
      </c>
      <c r="D77" t="s">
        <v>286</v>
      </c>
      <c r="E77" s="2" t="s">
        <v>2056</v>
      </c>
      <c r="F77" s="2" t="s">
        <v>787</v>
      </c>
      <c r="G77" s="2" t="s">
        <v>789</v>
      </c>
      <c r="H77" s="2" t="s">
        <v>778</v>
      </c>
      <c r="I77" t="s">
        <v>950</v>
      </c>
      <c r="J77" t="s">
        <v>2192</v>
      </c>
      <c r="K77" t="s">
        <v>2058</v>
      </c>
      <c r="L77" t="s">
        <v>2136</v>
      </c>
      <c r="O77" s="1">
        <v>96769408</v>
      </c>
      <c r="P77" s="4" t="s">
        <v>2250</v>
      </c>
      <c r="Q77" t="s">
        <v>2230</v>
      </c>
      <c r="R77" t="s">
        <v>2067</v>
      </c>
      <c r="S77">
        <v>98</v>
      </c>
    </row>
    <row r="78" spans="2:19" x14ac:dyDescent="0.25">
      <c r="B78" s="4" t="s">
        <v>2251</v>
      </c>
      <c r="C78" t="s">
        <v>2252</v>
      </c>
      <c r="D78" s="2" t="s">
        <v>321</v>
      </c>
      <c r="E78" s="2" t="s">
        <v>2056</v>
      </c>
      <c r="F78" s="2" t="s">
        <v>772</v>
      </c>
      <c r="G78" s="2" t="s">
        <v>774</v>
      </c>
      <c r="H78" s="2" t="s">
        <v>778</v>
      </c>
      <c r="I78" t="s">
        <v>779</v>
      </c>
      <c r="J78" t="s">
        <v>2086</v>
      </c>
      <c r="K78" t="s">
        <v>2155</v>
      </c>
      <c r="L78" t="s">
        <v>2156</v>
      </c>
      <c r="M78" t="s">
        <v>2157</v>
      </c>
      <c r="N78" t="s">
        <v>2253</v>
      </c>
      <c r="O78" s="1">
        <v>96769409</v>
      </c>
      <c r="P78" s="4" t="s">
        <v>2254</v>
      </c>
      <c r="Q78" t="s">
        <v>2255</v>
      </c>
      <c r="R78" t="s">
        <v>782</v>
      </c>
      <c r="S78">
        <v>0</v>
      </c>
    </row>
    <row r="79" spans="2:19" ht="12" customHeight="1" x14ac:dyDescent="0.25">
      <c r="B79" s="4" t="s">
        <v>2256</v>
      </c>
      <c r="C79" t="s">
        <v>2252</v>
      </c>
      <c r="D79" s="2" t="s">
        <v>321</v>
      </c>
      <c r="E79" s="2" t="s">
        <v>2056</v>
      </c>
      <c r="F79" s="2" t="s">
        <v>772</v>
      </c>
      <c r="G79" s="2" t="s">
        <v>774</v>
      </c>
      <c r="H79" s="2" t="s">
        <v>778</v>
      </c>
      <c r="I79" t="s">
        <v>779</v>
      </c>
      <c r="J79" t="s">
        <v>2086</v>
      </c>
      <c r="K79" t="s">
        <v>2155</v>
      </c>
      <c r="L79" t="s">
        <v>2156</v>
      </c>
      <c r="M79" t="s">
        <v>2161</v>
      </c>
      <c r="N79" t="s">
        <v>2253</v>
      </c>
      <c r="O79" s="1">
        <v>96769410</v>
      </c>
      <c r="P79" s="4" t="s">
        <v>2257</v>
      </c>
      <c r="Q79" t="s">
        <v>2255</v>
      </c>
      <c r="R79" t="s">
        <v>782</v>
      </c>
      <c r="S79">
        <v>0</v>
      </c>
    </row>
    <row r="80" spans="2:19" x14ac:dyDescent="0.25">
      <c r="B80" s="4" t="s">
        <v>2258</v>
      </c>
      <c r="C80" t="s">
        <v>2252</v>
      </c>
      <c r="D80" s="2" t="s">
        <v>321</v>
      </c>
      <c r="E80" s="2" t="s">
        <v>2056</v>
      </c>
      <c r="F80" s="2" t="s">
        <v>772</v>
      </c>
      <c r="G80" s="2" t="s">
        <v>774</v>
      </c>
      <c r="H80" s="2" t="s">
        <v>778</v>
      </c>
      <c r="I80" t="s">
        <v>779</v>
      </c>
      <c r="J80" t="s">
        <v>2086</v>
      </c>
      <c r="K80" t="s">
        <v>2155</v>
      </c>
      <c r="L80" t="s">
        <v>2168</v>
      </c>
      <c r="M80" t="s">
        <v>2169</v>
      </c>
      <c r="N80" t="s">
        <v>2253</v>
      </c>
      <c r="O80" s="1">
        <v>96769411</v>
      </c>
      <c r="P80" s="4" t="s">
        <v>2259</v>
      </c>
      <c r="Q80" t="s">
        <v>2260</v>
      </c>
      <c r="R80" t="s">
        <v>782</v>
      </c>
      <c r="S80">
        <v>0</v>
      </c>
    </row>
    <row r="81" spans="2:19" x14ac:dyDescent="0.25">
      <c r="B81" s="4" t="s">
        <v>2261</v>
      </c>
      <c r="C81" t="s">
        <v>2252</v>
      </c>
      <c r="D81" s="2" t="s">
        <v>321</v>
      </c>
      <c r="E81" s="2" t="s">
        <v>2056</v>
      </c>
      <c r="F81" s="2" t="s">
        <v>772</v>
      </c>
      <c r="G81" s="2" t="s">
        <v>774</v>
      </c>
      <c r="H81" s="2" t="s">
        <v>778</v>
      </c>
      <c r="I81" t="s">
        <v>779</v>
      </c>
      <c r="J81" t="s">
        <v>2086</v>
      </c>
      <c r="K81" t="s">
        <v>2155</v>
      </c>
      <c r="L81" t="s">
        <v>2168</v>
      </c>
      <c r="M81" t="s">
        <v>2173</v>
      </c>
      <c r="N81" t="s">
        <v>2262</v>
      </c>
      <c r="O81" s="1">
        <v>96769412</v>
      </c>
      <c r="P81" s="4" t="s">
        <v>2263</v>
      </c>
      <c r="Q81" t="s">
        <v>2260</v>
      </c>
      <c r="R81" t="s">
        <v>782</v>
      </c>
      <c r="S81">
        <v>0</v>
      </c>
    </row>
    <row r="82" spans="2:19" x14ac:dyDescent="0.25">
      <c r="B82" s="4" t="s">
        <v>2264</v>
      </c>
      <c r="C82" t="s">
        <v>2252</v>
      </c>
      <c r="D82" s="2" t="s">
        <v>321</v>
      </c>
      <c r="E82" s="2" t="s">
        <v>2056</v>
      </c>
      <c r="F82" s="2" t="s">
        <v>787</v>
      </c>
      <c r="G82" s="2" t="s">
        <v>789</v>
      </c>
      <c r="H82" s="2" t="s">
        <v>778</v>
      </c>
      <c r="I82" t="s">
        <v>950</v>
      </c>
      <c r="J82" t="s">
        <v>2086</v>
      </c>
      <c r="K82" t="s">
        <v>2155</v>
      </c>
      <c r="L82" t="s">
        <v>2168</v>
      </c>
      <c r="M82" t="s">
        <v>2169</v>
      </c>
      <c r="N82" t="s">
        <v>2262</v>
      </c>
      <c r="O82" s="1">
        <v>96769413</v>
      </c>
      <c r="P82" s="4" t="s">
        <v>2265</v>
      </c>
      <c r="Q82" t="s">
        <v>2266</v>
      </c>
      <c r="R82" t="s">
        <v>2067</v>
      </c>
      <c r="S82">
        <v>98</v>
      </c>
    </row>
    <row r="83" spans="2:19" x14ac:dyDescent="0.25">
      <c r="B83" s="4" t="s">
        <v>2267</v>
      </c>
      <c r="C83" t="s">
        <v>2252</v>
      </c>
      <c r="D83" s="2" t="s">
        <v>321</v>
      </c>
      <c r="E83" s="2" t="s">
        <v>2056</v>
      </c>
      <c r="F83" s="2" t="s">
        <v>787</v>
      </c>
      <c r="G83" s="2" t="s">
        <v>789</v>
      </c>
      <c r="H83" s="2" t="s">
        <v>778</v>
      </c>
      <c r="I83" t="s">
        <v>950</v>
      </c>
      <c r="J83" t="s">
        <v>2086</v>
      </c>
      <c r="K83" t="s">
        <v>2155</v>
      </c>
      <c r="L83" t="s">
        <v>2168</v>
      </c>
      <c r="M83" t="s">
        <v>2173</v>
      </c>
      <c r="O83" s="1">
        <v>96769414</v>
      </c>
      <c r="P83" s="4" t="s">
        <v>2268</v>
      </c>
      <c r="Q83" t="s">
        <v>2266</v>
      </c>
      <c r="R83" t="s">
        <v>2067</v>
      </c>
      <c r="S83">
        <v>98</v>
      </c>
    </row>
    <row r="84" spans="2:19" x14ac:dyDescent="0.25">
      <c r="B84" s="4" t="s">
        <v>2269</v>
      </c>
      <c r="C84" t="s">
        <v>2270</v>
      </c>
      <c r="D84" s="2" t="s">
        <v>321</v>
      </c>
      <c r="E84" s="2" t="s">
        <v>2056</v>
      </c>
      <c r="F84" s="2" t="s">
        <v>772</v>
      </c>
      <c r="G84" s="2" t="s">
        <v>774</v>
      </c>
      <c r="H84" s="2" t="s">
        <v>778</v>
      </c>
      <c r="I84" t="s">
        <v>779</v>
      </c>
      <c r="J84" t="s">
        <v>2103</v>
      </c>
      <c r="K84" t="s">
        <v>2058</v>
      </c>
      <c r="L84" t="s">
        <v>2182</v>
      </c>
      <c r="M84" t="s">
        <v>2169</v>
      </c>
      <c r="O84" s="1">
        <v>96769415</v>
      </c>
      <c r="P84" s="4" t="s">
        <v>2271</v>
      </c>
      <c r="Q84" t="s">
        <v>2260</v>
      </c>
      <c r="R84" t="s">
        <v>2067</v>
      </c>
      <c r="S84">
        <v>98</v>
      </c>
    </row>
    <row r="85" spans="2:19" x14ac:dyDescent="0.25">
      <c r="B85" s="4" t="s">
        <v>2272</v>
      </c>
      <c r="C85" t="s">
        <v>2270</v>
      </c>
      <c r="D85" s="2" t="s">
        <v>321</v>
      </c>
      <c r="E85" s="2" t="s">
        <v>2056</v>
      </c>
      <c r="F85" s="2" t="s">
        <v>772</v>
      </c>
      <c r="G85" s="2" t="s">
        <v>774</v>
      </c>
      <c r="H85" s="2" t="s">
        <v>778</v>
      </c>
      <c r="I85" t="s">
        <v>779</v>
      </c>
      <c r="J85" t="s">
        <v>2103</v>
      </c>
      <c r="K85" t="s">
        <v>2058</v>
      </c>
      <c r="L85" t="s">
        <v>2182</v>
      </c>
      <c r="M85" t="s">
        <v>2173</v>
      </c>
      <c r="O85" s="1">
        <v>96769416</v>
      </c>
      <c r="P85" s="4" t="s">
        <v>2273</v>
      </c>
      <c r="Q85" t="s">
        <v>2260</v>
      </c>
      <c r="R85" t="s">
        <v>2067</v>
      </c>
      <c r="S85">
        <v>98</v>
      </c>
    </row>
    <row r="86" spans="2:19" x14ac:dyDescent="0.25">
      <c r="B86" s="4" t="s">
        <v>2274</v>
      </c>
      <c r="C86" t="s">
        <v>2252</v>
      </c>
      <c r="D86" s="2" t="s">
        <v>321</v>
      </c>
      <c r="E86" s="2" t="s">
        <v>2056</v>
      </c>
      <c r="F86" s="2" t="s">
        <v>772</v>
      </c>
      <c r="G86" s="2" t="s">
        <v>774</v>
      </c>
      <c r="H86" s="2" t="s">
        <v>778</v>
      </c>
      <c r="I86" t="s">
        <v>779</v>
      </c>
      <c r="J86" t="s">
        <v>2127</v>
      </c>
      <c r="K86" t="s">
        <v>2155</v>
      </c>
      <c r="L86" t="s">
        <v>2168</v>
      </c>
      <c r="M86" t="s">
        <v>2169</v>
      </c>
      <c r="O86" s="1">
        <v>96769417</v>
      </c>
      <c r="P86" s="4" t="s">
        <v>2275</v>
      </c>
      <c r="Q86" t="s">
        <v>2260</v>
      </c>
      <c r="R86" t="s">
        <v>782</v>
      </c>
      <c r="S86">
        <v>0</v>
      </c>
    </row>
    <row r="87" spans="2:19" x14ac:dyDescent="0.25">
      <c r="B87" s="4" t="s">
        <v>2276</v>
      </c>
      <c r="C87" t="s">
        <v>2252</v>
      </c>
      <c r="D87" s="2" t="s">
        <v>321</v>
      </c>
      <c r="E87" s="2" t="s">
        <v>2056</v>
      </c>
      <c r="F87" s="2" t="s">
        <v>772</v>
      </c>
      <c r="G87" s="2" t="s">
        <v>774</v>
      </c>
      <c r="H87" s="2" t="s">
        <v>778</v>
      </c>
      <c r="I87" t="s">
        <v>779</v>
      </c>
      <c r="J87" t="s">
        <v>2127</v>
      </c>
      <c r="K87" t="s">
        <v>2155</v>
      </c>
      <c r="L87" t="s">
        <v>2168</v>
      </c>
      <c r="M87" t="s">
        <v>2173</v>
      </c>
      <c r="O87" s="1">
        <v>96769418</v>
      </c>
      <c r="P87" s="4" t="s">
        <v>2277</v>
      </c>
      <c r="Q87" t="s">
        <v>2260</v>
      </c>
      <c r="R87" t="s">
        <v>782</v>
      </c>
      <c r="S87">
        <v>0</v>
      </c>
    </row>
    <row r="88" spans="2:19" x14ac:dyDescent="0.25">
      <c r="B88" s="4" t="s">
        <v>2278</v>
      </c>
      <c r="C88" t="s">
        <v>2252</v>
      </c>
      <c r="D88" s="2" t="s">
        <v>321</v>
      </c>
      <c r="E88" s="2" t="s">
        <v>2056</v>
      </c>
      <c r="F88" s="2" t="s">
        <v>787</v>
      </c>
      <c r="G88" s="2" t="s">
        <v>789</v>
      </c>
      <c r="H88" s="2" t="s">
        <v>778</v>
      </c>
      <c r="I88" t="s">
        <v>950</v>
      </c>
      <c r="J88" t="s">
        <v>2127</v>
      </c>
      <c r="K88" t="s">
        <v>2155</v>
      </c>
      <c r="L88" t="s">
        <v>2168</v>
      </c>
      <c r="M88" t="s">
        <v>2169</v>
      </c>
      <c r="O88" s="1">
        <v>96769419</v>
      </c>
      <c r="P88" s="4" t="s">
        <v>2279</v>
      </c>
      <c r="Q88" t="s">
        <v>2266</v>
      </c>
      <c r="R88" t="s">
        <v>2067</v>
      </c>
      <c r="S88">
        <v>98</v>
      </c>
    </row>
    <row r="89" spans="2:19" x14ac:dyDescent="0.25">
      <c r="B89" s="4" t="s">
        <v>2280</v>
      </c>
      <c r="C89" t="s">
        <v>2252</v>
      </c>
      <c r="D89" s="2" t="s">
        <v>321</v>
      </c>
      <c r="E89" s="2" t="s">
        <v>2056</v>
      </c>
      <c r="F89" s="2" t="s">
        <v>787</v>
      </c>
      <c r="G89" s="2" t="s">
        <v>789</v>
      </c>
      <c r="H89" s="2" t="s">
        <v>778</v>
      </c>
      <c r="I89" t="s">
        <v>950</v>
      </c>
      <c r="J89" t="s">
        <v>2127</v>
      </c>
      <c r="K89" t="s">
        <v>2155</v>
      </c>
      <c r="L89" t="s">
        <v>2168</v>
      </c>
      <c r="M89" t="s">
        <v>2173</v>
      </c>
      <c r="O89" s="1">
        <v>96769420</v>
      </c>
      <c r="P89" s="4" t="s">
        <v>2281</v>
      </c>
      <c r="Q89" t="s">
        <v>2266</v>
      </c>
      <c r="R89" t="s">
        <v>2067</v>
      </c>
      <c r="S89">
        <v>98</v>
      </c>
    </row>
    <row r="90" spans="2:19" x14ac:dyDescent="0.25">
      <c r="B90" s="4" t="s">
        <v>2282</v>
      </c>
      <c r="C90" t="s">
        <v>2283</v>
      </c>
      <c r="D90" s="2" t="s">
        <v>321</v>
      </c>
      <c r="E90" s="2" t="s">
        <v>2056</v>
      </c>
      <c r="F90" s="2" t="s">
        <v>772</v>
      </c>
      <c r="G90" s="2" t="s">
        <v>774</v>
      </c>
      <c r="H90" s="2" t="s">
        <v>778</v>
      </c>
      <c r="I90" t="s">
        <v>779</v>
      </c>
      <c r="J90" t="s">
        <v>2086</v>
      </c>
      <c r="K90" t="s">
        <v>2058</v>
      </c>
      <c r="L90" t="s">
        <v>2136</v>
      </c>
      <c r="O90" s="1">
        <v>96769421</v>
      </c>
      <c r="P90" s="4" t="s">
        <v>2284</v>
      </c>
      <c r="Q90" t="s">
        <v>2285</v>
      </c>
      <c r="R90" t="s">
        <v>782</v>
      </c>
      <c r="S90">
        <v>0</v>
      </c>
    </row>
    <row r="91" spans="2:19" x14ac:dyDescent="0.25">
      <c r="B91" s="4" t="s">
        <v>2286</v>
      </c>
      <c r="C91" t="s">
        <v>2283</v>
      </c>
      <c r="D91" s="2" t="s">
        <v>321</v>
      </c>
      <c r="E91" s="2" t="s">
        <v>2056</v>
      </c>
      <c r="F91" s="2" t="s">
        <v>787</v>
      </c>
      <c r="G91" s="2" t="s">
        <v>789</v>
      </c>
      <c r="H91" s="2" t="s">
        <v>778</v>
      </c>
      <c r="I91" t="s">
        <v>950</v>
      </c>
      <c r="J91" t="s">
        <v>2086</v>
      </c>
      <c r="K91" t="s">
        <v>2058</v>
      </c>
      <c r="L91" t="s">
        <v>2136</v>
      </c>
      <c r="O91" s="1">
        <v>96769422</v>
      </c>
      <c r="P91" s="4" t="s">
        <v>2287</v>
      </c>
      <c r="Q91" t="s">
        <v>2288</v>
      </c>
      <c r="R91" t="s">
        <v>2067</v>
      </c>
      <c r="S91">
        <v>98</v>
      </c>
    </row>
    <row r="92" spans="2:19" x14ac:dyDescent="0.25">
      <c r="B92" s="4" t="s">
        <v>2289</v>
      </c>
      <c r="C92" t="s">
        <v>2283</v>
      </c>
      <c r="D92" s="2" t="s">
        <v>321</v>
      </c>
      <c r="E92" s="2" t="s">
        <v>2056</v>
      </c>
      <c r="F92" s="2" t="s">
        <v>772</v>
      </c>
      <c r="G92" s="2" t="s">
        <v>774</v>
      </c>
      <c r="H92" s="2" t="s">
        <v>778</v>
      </c>
      <c r="I92" t="s">
        <v>779</v>
      </c>
      <c r="J92" t="s">
        <v>2103</v>
      </c>
      <c r="K92" t="s">
        <v>2058</v>
      </c>
      <c r="L92" t="s">
        <v>2136</v>
      </c>
      <c r="O92" s="1">
        <v>96769423</v>
      </c>
      <c r="P92" s="4" t="s">
        <v>2290</v>
      </c>
      <c r="Q92" t="s">
        <v>2285</v>
      </c>
      <c r="R92" t="s">
        <v>2067</v>
      </c>
      <c r="S92">
        <v>98</v>
      </c>
    </row>
    <row r="93" spans="2:19" x14ac:dyDescent="0.25">
      <c r="B93" s="4" t="s">
        <v>2291</v>
      </c>
      <c r="C93" t="s">
        <v>2283</v>
      </c>
      <c r="D93" s="2" t="s">
        <v>321</v>
      </c>
      <c r="E93" s="2" t="s">
        <v>2056</v>
      </c>
      <c r="F93" s="2" t="s">
        <v>772</v>
      </c>
      <c r="G93" s="2" t="s">
        <v>774</v>
      </c>
      <c r="H93" s="2" t="s">
        <v>778</v>
      </c>
      <c r="I93" t="s">
        <v>779</v>
      </c>
      <c r="J93" t="s">
        <v>2127</v>
      </c>
      <c r="K93" t="s">
        <v>2058</v>
      </c>
      <c r="L93" t="s">
        <v>2136</v>
      </c>
      <c r="N93" t="s">
        <v>2292</v>
      </c>
      <c r="O93" s="1">
        <v>96769424</v>
      </c>
      <c r="P93" s="4" t="s">
        <v>2293</v>
      </c>
      <c r="Q93" t="s">
        <v>2285</v>
      </c>
      <c r="R93" t="s">
        <v>782</v>
      </c>
      <c r="S93">
        <v>0</v>
      </c>
    </row>
    <row r="94" spans="2:19" x14ac:dyDescent="0.25">
      <c r="B94" s="4" t="s">
        <v>2294</v>
      </c>
      <c r="C94" t="s">
        <v>2283</v>
      </c>
      <c r="D94" s="2" t="s">
        <v>321</v>
      </c>
      <c r="E94" s="2" t="s">
        <v>2056</v>
      </c>
      <c r="F94" s="2" t="s">
        <v>787</v>
      </c>
      <c r="G94" s="2" t="s">
        <v>789</v>
      </c>
      <c r="H94" s="2" t="s">
        <v>778</v>
      </c>
      <c r="I94" t="s">
        <v>950</v>
      </c>
      <c r="J94" t="s">
        <v>2127</v>
      </c>
      <c r="K94" t="s">
        <v>2058</v>
      </c>
      <c r="L94" t="s">
        <v>2136</v>
      </c>
      <c r="N94" t="s">
        <v>2292</v>
      </c>
      <c r="O94" s="1">
        <v>96769425</v>
      </c>
      <c r="P94" s="4" t="s">
        <v>2295</v>
      </c>
      <c r="Q94" t="s">
        <v>2288</v>
      </c>
      <c r="R94" t="s">
        <v>2067</v>
      </c>
      <c r="S94">
        <v>98</v>
      </c>
    </row>
    <row r="95" spans="2:19" x14ac:dyDescent="0.25">
      <c r="B95" s="4" t="s">
        <v>2296</v>
      </c>
      <c r="C95" t="s">
        <v>2297</v>
      </c>
      <c r="D95" s="2" t="s">
        <v>398</v>
      </c>
      <c r="E95" s="2" t="s">
        <v>2056</v>
      </c>
      <c r="F95" s="2" t="s">
        <v>772</v>
      </c>
      <c r="G95" s="2" t="s">
        <v>774</v>
      </c>
      <c r="H95" s="2" t="s">
        <v>778</v>
      </c>
      <c r="I95" t="s">
        <v>779</v>
      </c>
      <c r="J95" t="s">
        <v>2086</v>
      </c>
      <c r="K95" t="s">
        <v>2155</v>
      </c>
      <c r="L95" t="s">
        <v>2298</v>
      </c>
      <c r="M95" t="s">
        <v>2299</v>
      </c>
      <c r="N95" t="s">
        <v>2027</v>
      </c>
      <c r="O95" s="1">
        <v>96769426</v>
      </c>
      <c r="P95" s="4" t="s">
        <v>2300</v>
      </c>
      <c r="Q95" t="s">
        <v>2301</v>
      </c>
      <c r="R95" t="s">
        <v>782</v>
      </c>
      <c r="S95">
        <v>0</v>
      </c>
    </row>
    <row r="96" spans="2:19" x14ac:dyDescent="0.25">
      <c r="B96" s="4" t="s">
        <v>2302</v>
      </c>
      <c r="C96" t="s">
        <v>2297</v>
      </c>
      <c r="D96" s="2" t="s">
        <v>398</v>
      </c>
      <c r="E96" s="2" t="s">
        <v>2056</v>
      </c>
      <c r="F96" s="2" t="s">
        <v>772</v>
      </c>
      <c r="G96" s="2" t="s">
        <v>774</v>
      </c>
      <c r="H96" s="2" t="s">
        <v>778</v>
      </c>
      <c r="I96" t="s">
        <v>779</v>
      </c>
      <c r="J96" t="s">
        <v>2086</v>
      </c>
      <c r="K96" t="s">
        <v>2155</v>
      </c>
      <c r="L96" t="s">
        <v>2298</v>
      </c>
      <c r="M96" t="s">
        <v>2303</v>
      </c>
      <c r="N96" t="s">
        <v>2089</v>
      </c>
      <c r="O96" s="1">
        <v>96769427</v>
      </c>
      <c r="P96" s="4" t="s">
        <v>2304</v>
      </c>
      <c r="Q96" t="s">
        <v>2301</v>
      </c>
      <c r="R96" t="s">
        <v>782</v>
      </c>
      <c r="S96">
        <v>0</v>
      </c>
    </row>
    <row r="97" spans="2:19" x14ac:dyDescent="0.25">
      <c r="B97" s="4" t="s">
        <v>2305</v>
      </c>
      <c r="C97" t="s">
        <v>2297</v>
      </c>
      <c r="D97" s="2" t="s">
        <v>398</v>
      </c>
      <c r="E97" s="2" t="s">
        <v>2056</v>
      </c>
      <c r="F97" s="2" t="s">
        <v>772</v>
      </c>
      <c r="G97" s="2" t="s">
        <v>774</v>
      </c>
      <c r="H97" s="2" t="s">
        <v>778</v>
      </c>
      <c r="I97" t="s">
        <v>779</v>
      </c>
      <c r="J97" t="s">
        <v>2086</v>
      </c>
      <c r="K97" t="s">
        <v>2155</v>
      </c>
      <c r="L97" t="s">
        <v>2298</v>
      </c>
      <c r="M97" t="s">
        <v>2306</v>
      </c>
      <c r="O97" s="1">
        <v>96769428</v>
      </c>
      <c r="P97" s="4" t="s">
        <v>2307</v>
      </c>
      <c r="Q97" t="s">
        <v>2301</v>
      </c>
      <c r="R97" t="s">
        <v>782</v>
      </c>
      <c r="S97">
        <v>0</v>
      </c>
    </row>
    <row r="98" spans="2:19" x14ac:dyDescent="0.25">
      <c r="B98" s="4" t="s">
        <v>2308</v>
      </c>
      <c r="C98" t="s">
        <v>2297</v>
      </c>
      <c r="D98" s="2" t="s">
        <v>398</v>
      </c>
      <c r="E98" s="2" t="s">
        <v>2056</v>
      </c>
      <c r="F98" s="2" t="s">
        <v>787</v>
      </c>
      <c r="G98" s="2" t="s">
        <v>789</v>
      </c>
      <c r="H98" s="2" t="s">
        <v>778</v>
      </c>
      <c r="I98" t="s">
        <v>950</v>
      </c>
      <c r="J98" t="s">
        <v>2086</v>
      </c>
      <c r="K98" t="s">
        <v>2155</v>
      </c>
      <c r="L98" t="s">
        <v>2298</v>
      </c>
      <c r="M98" t="s">
        <v>2299</v>
      </c>
      <c r="N98" t="s">
        <v>2089</v>
      </c>
      <c r="O98" s="1">
        <v>96769429</v>
      </c>
      <c r="P98" s="4" t="s">
        <v>2309</v>
      </c>
      <c r="Q98" t="s">
        <v>2310</v>
      </c>
      <c r="R98" t="s">
        <v>2067</v>
      </c>
      <c r="S98">
        <v>98</v>
      </c>
    </row>
    <row r="99" spans="2:19" x14ac:dyDescent="0.25">
      <c r="B99" s="4" t="s">
        <v>2311</v>
      </c>
      <c r="C99" t="s">
        <v>2297</v>
      </c>
      <c r="D99" s="2" t="s">
        <v>398</v>
      </c>
      <c r="E99" s="2" t="s">
        <v>2056</v>
      </c>
      <c r="F99" s="2" t="s">
        <v>787</v>
      </c>
      <c r="G99" s="2" t="s">
        <v>789</v>
      </c>
      <c r="H99" s="2" t="s">
        <v>778</v>
      </c>
      <c r="I99" t="s">
        <v>950</v>
      </c>
      <c r="J99" t="s">
        <v>2086</v>
      </c>
      <c r="K99" t="s">
        <v>2155</v>
      </c>
      <c r="L99" t="s">
        <v>2298</v>
      </c>
      <c r="M99" t="s">
        <v>2303</v>
      </c>
      <c r="N99" t="s">
        <v>2253</v>
      </c>
      <c r="O99" s="1">
        <v>96769430</v>
      </c>
      <c r="P99" s="4" t="s">
        <v>2312</v>
      </c>
      <c r="Q99" t="s">
        <v>2310</v>
      </c>
      <c r="R99" t="s">
        <v>2067</v>
      </c>
      <c r="S99">
        <v>98</v>
      </c>
    </row>
    <row r="100" spans="2:19" x14ac:dyDescent="0.25">
      <c r="B100" s="4" t="s">
        <v>2313</v>
      </c>
      <c r="C100" t="s">
        <v>2297</v>
      </c>
      <c r="D100" s="2" t="s">
        <v>398</v>
      </c>
      <c r="E100" s="2" t="s">
        <v>2056</v>
      </c>
      <c r="F100" s="2" t="s">
        <v>787</v>
      </c>
      <c r="G100" s="2" t="s">
        <v>789</v>
      </c>
      <c r="H100" s="2" t="s">
        <v>778</v>
      </c>
      <c r="I100" t="s">
        <v>950</v>
      </c>
      <c r="J100" t="s">
        <v>2086</v>
      </c>
      <c r="K100" t="s">
        <v>2155</v>
      </c>
      <c r="L100" t="s">
        <v>2298</v>
      </c>
      <c r="M100" t="s">
        <v>2306</v>
      </c>
      <c r="O100" s="1">
        <v>96769431</v>
      </c>
      <c r="P100" s="4" t="s">
        <v>2314</v>
      </c>
      <c r="Q100" t="s">
        <v>2310</v>
      </c>
      <c r="R100" t="s">
        <v>2067</v>
      </c>
      <c r="S100">
        <v>98</v>
      </c>
    </row>
    <row r="101" spans="2:19" x14ac:dyDescent="0.25">
      <c r="B101" s="4" t="s">
        <v>2315</v>
      </c>
      <c r="C101" t="s">
        <v>2297</v>
      </c>
      <c r="D101" s="2" t="s">
        <v>398</v>
      </c>
      <c r="E101" s="2" t="s">
        <v>2056</v>
      </c>
      <c r="F101" s="2" t="s">
        <v>772</v>
      </c>
      <c r="G101" s="2" t="s">
        <v>774</v>
      </c>
      <c r="H101" s="2" t="s">
        <v>778</v>
      </c>
      <c r="I101" t="s">
        <v>779</v>
      </c>
      <c r="J101" t="s">
        <v>2103</v>
      </c>
      <c r="K101" t="s">
        <v>2058</v>
      </c>
      <c r="L101" t="s">
        <v>2316</v>
      </c>
      <c r="M101" t="s">
        <v>2299</v>
      </c>
      <c r="N101" t="s">
        <v>2253</v>
      </c>
      <c r="O101" s="1">
        <v>96769432</v>
      </c>
      <c r="P101" s="4" t="s">
        <v>2317</v>
      </c>
      <c r="Q101" t="s">
        <v>2301</v>
      </c>
      <c r="R101" t="s">
        <v>2067</v>
      </c>
      <c r="S101">
        <v>98</v>
      </c>
    </row>
    <row r="102" spans="2:19" x14ac:dyDescent="0.25">
      <c r="B102" s="4" t="s">
        <v>2318</v>
      </c>
      <c r="C102" t="s">
        <v>2297</v>
      </c>
      <c r="D102" s="2" t="s">
        <v>398</v>
      </c>
      <c r="E102" s="2" t="s">
        <v>2056</v>
      </c>
      <c r="F102" s="2" t="s">
        <v>772</v>
      </c>
      <c r="G102" s="2" t="s">
        <v>774</v>
      </c>
      <c r="H102" s="2" t="s">
        <v>778</v>
      </c>
      <c r="I102" t="s">
        <v>779</v>
      </c>
      <c r="J102" t="s">
        <v>2103</v>
      </c>
      <c r="K102" t="s">
        <v>2058</v>
      </c>
      <c r="L102" t="s">
        <v>2316</v>
      </c>
      <c r="M102" t="s">
        <v>2303</v>
      </c>
      <c r="N102" t="s">
        <v>2253</v>
      </c>
      <c r="O102" s="1">
        <v>96769433</v>
      </c>
      <c r="P102" s="4" t="s">
        <v>2319</v>
      </c>
      <c r="Q102" t="s">
        <v>2301</v>
      </c>
      <c r="R102" t="s">
        <v>2067</v>
      </c>
      <c r="S102">
        <v>98</v>
      </c>
    </row>
    <row r="103" spans="2:19" x14ac:dyDescent="0.25">
      <c r="B103" s="4" t="s">
        <v>2320</v>
      </c>
      <c r="C103" t="s">
        <v>2297</v>
      </c>
      <c r="D103" s="2" t="s">
        <v>398</v>
      </c>
      <c r="E103" s="2" t="s">
        <v>2056</v>
      </c>
      <c r="F103" s="2" t="s">
        <v>772</v>
      </c>
      <c r="G103" s="2" t="s">
        <v>774</v>
      </c>
      <c r="H103" s="2" t="s">
        <v>778</v>
      </c>
      <c r="I103" t="s">
        <v>779</v>
      </c>
      <c r="J103" t="s">
        <v>2103</v>
      </c>
      <c r="K103" t="s">
        <v>2058</v>
      </c>
      <c r="L103" t="s">
        <v>2316</v>
      </c>
      <c r="M103" t="s">
        <v>2306</v>
      </c>
      <c r="O103" s="1">
        <v>96769434</v>
      </c>
      <c r="P103" s="4" t="s">
        <v>2321</v>
      </c>
      <c r="Q103" t="s">
        <v>2301</v>
      </c>
      <c r="R103" t="s">
        <v>2067</v>
      </c>
      <c r="S103">
        <v>98</v>
      </c>
    </row>
    <row r="104" spans="2:19" x14ac:dyDescent="0.25">
      <c r="B104" s="4" t="s">
        <v>2322</v>
      </c>
      <c r="C104" t="s">
        <v>2297</v>
      </c>
      <c r="D104" s="2" t="s">
        <v>398</v>
      </c>
      <c r="E104" s="2" t="s">
        <v>2056</v>
      </c>
      <c r="F104" s="2" t="s">
        <v>772</v>
      </c>
      <c r="G104" s="2" t="s">
        <v>774</v>
      </c>
      <c r="H104" s="2" t="s">
        <v>778</v>
      </c>
      <c r="I104" t="s">
        <v>779</v>
      </c>
      <c r="J104" t="s">
        <v>2192</v>
      </c>
      <c r="K104" t="s">
        <v>2155</v>
      </c>
      <c r="L104" t="s">
        <v>2298</v>
      </c>
      <c r="M104" t="s">
        <v>2299</v>
      </c>
      <c r="N104" t="s">
        <v>2253</v>
      </c>
      <c r="O104" s="1">
        <v>96769435</v>
      </c>
      <c r="P104" s="4" t="s">
        <v>2323</v>
      </c>
      <c r="Q104" t="s">
        <v>2301</v>
      </c>
      <c r="R104" t="s">
        <v>782</v>
      </c>
      <c r="S104">
        <v>0</v>
      </c>
    </row>
    <row r="105" spans="2:19" x14ac:dyDescent="0.25">
      <c r="B105" s="4" t="s">
        <v>2324</v>
      </c>
      <c r="C105" t="s">
        <v>2297</v>
      </c>
      <c r="D105" s="2" t="s">
        <v>398</v>
      </c>
      <c r="E105" s="2" t="s">
        <v>2056</v>
      </c>
      <c r="F105" s="2" t="s">
        <v>772</v>
      </c>
      <c r="G105" s="2" t="s">
        <v>774</v>
      </c>
      <c r="H105" s="2" t="s">
        <v>778</v>
      </c>
      <c r="I105" t="s">
        <v>779</v>
      </c>
      <c r="J105" t="s">
        <v>2192</v>
      </c>
      <c r="K105" t="s">
        <v>2155</v>
      </c>
      <c r="L105" t="s">
        <v>2298</v>
      </c>
      <c r="M105" t="s">
        <v>2303</v>
      </c>
      <c r="N105" t="s">
        <v>2262</v>
      </c>
      <c r="O105" s="1">
        <v>96769436</v>
      </c>
      <c r="P105" s="4" t="s">
        <v>2325</v>
      </c>
      <c r="Q105" t="s">
        <v>2301</v>
      </c>
      <c r="R105" t="s">
        <v>782</v>
      </c>
      <c r="S105">
        <v>0</v>
      </c>
    </row>
    <row r="106" spans="2:19" x14ac:dyDescent="0.25">
      <c r="B106" s="4" t="s">
        <v>2326</v>
      </c>
      <c r="C106" t="s">
        <v>2297</v>
      </c>
      <c r="D106" s="2" t="s">
        <v>398</v>
      </c>
      <c r="E106" s="2" t="s">
        <v>2056</v>
      </c>
      <c r="F106" s="2" t="s">
        <v>772</v>
      </c>
      <c r="G106" s="2" t="s">
        <v>774</v>
      </c>
      <c r="H106" s="2" t="s">
        <v>778</v>
      </c>
      <c r="I106" t="s">
        <v>779</v>
      </c>
      <c r="J106" t="s">
        <v>2192</v>
      </c>
      <c r="K106" t="s">
        <v>2155</v>
      </c>
      <c r="L106" t="s">
        <v>2298</v>
      </c>
      <c r="M106" t="s">
        <v>2306</v>
      </c>
      <c r="O106" s="1">
        <v>96769437</v>
      </c>
      <c r="P106" s="4" t="s">
        <v>2327</v>
      </c>
      <c r="Q106" t="s">
        <v>2301</v>
      </c>
      <c r="R106" t="s">
        <v>782</v>
      </c>
      <c r="S106">
        <v>0</v>
      </c>
    </row>
    <row r="107" spans="2:19" x14ac:dyDescent="0.25">
      <c r="B107" s="4" t="s">
        <v>2328</v>
      </c>
      <c r="C107" t="s">
        <v>2297</v>
      </c>
      <c r="D107" s="2" t="s">
        <v>398</v>
      </c>
      <c r="E107" s="2" t="s">
        <v>2056</v>
      </c>
      <c r="F107" s="2" t="s">
        <v>787</v>
      </c>
      <c r="G107" s="2" t="s">
        <v>789</v>
      </c>
      <c r="H107" s="2" t="s">
        <v>778</v>
      </c>
      <c r="I107" t="s">
        <v>950</v>
      </c>
      <c r="J107" t="s">
        <v>2192</v>
      </c>
      <c r="K107" t="s">
        <v>2155</v>
      </c>
      <c r="L107" t="s">
        <v>2298</v>
      </c>
      <c r="M107" t="s">
        <v>2299</v>
      </c>
      <c r="N107" t="s">
        <v>2262</v>
      </c>
      <c r="O107" s="1">
        <v>96769438</v>
      </c>
      <c r="P107" s="4" t="s">
        <v>2329</v>
      </c>
      <c r="Q107" t="s">
        <v>2310</v>
      </c>
      <c r="R107" t="s">
        <v>2067</v>
      </c>
      <c r="S107">
        <v>98</v>
      </c>
    </row>
    <row r="108" spans="2:19" x14ac:dyDescent="0.25">
      <c r="B108" s="4" t="s">
        <v>2330</v>
      </c>
      <c r="C108" t="s">
        <v>2297</v>
      </c>
      <c r="D108" s="2" t="s">
        <v>398</v>
      </c>
      <c r="E108" s="2" t="s">
        <v>2056</v>
      </c>
      <c r="F108" s="2" t="s">
        <v>787</v>
      </c>
      <c r="G108" s="2" t="s">
        <v>789</v>
      </c>
      <c r="H108" s="2" t="s">
        <v>778</v>
      </c>
      <c r="I108" t="s">
        <v>950</v>
      </c>
      <c r="J108" t="s">
        <v>2192</v>
      </c>
      <c r="K108" t="s">
        <v>2155</v>
      </c>
      <c r="L108" t="s">
        <v>2298</v>
      </c>
      <c r="M108" t="s">
        <v>2303</v>
      </c>
      <c r="N108" t="s">
        <v>2292</v>
      </c>
      <c r="O108" s="1">
        <v>96769439</v>
      </c>
      <c r="P108" s="4" t="s">
        <v>2331</v>
      </c>
      <c r="Q108" t="s">
        <v>2310</v>
      </c>
      <c r="R108" t="s">
        <v>2067</v>
      </c>
      <c r="S108">
        <v>98</v>
      </c>
    </row>
    <row r="109" spans="2:19" x14ac:dyDescent="0.25">
      <c r="B109" s="4" t="s">
        <v>2332</v>
      </c>
      <c r="C109" t="s">
        <v>2297</v>
      </c>
      <c r="D109" s="2" t="s">
        <v>398</v>
      </c>
      <c r="E109" s="2" t="s">
        <v>2056</v>
      </c>
      <c r="F109" s="2" t="s">
        <v>787</v>
      </c>
      <c r="G109" s="2" t="s">
        <v>789</v>
      </c>
      <c r="H109" s="2" t="s">
        <v>778</v>
      </c>
      <c r="I109" t="s">
        <v>950</v>
      </c>
      <c r="J109" t="s">
        <v>2192</v>
      </c>
      <c r="K109" t="s">
        <v>2155</v>
      </c>
      <c r="L109" t="s">
        <v>2298</v>
      </c>
      <c r="M109" t="s">
        <v>2306</v>
      </c>
      <c r="O109" s="1">
        <v>96769440</v>
      </c>
      <c r="P109" s="4" t="s">
        <v>2333</v>
      </c>
      <c r="Q109" t="s">
        <v>2310</v>
      </c>
      <c r="R109" t="s">
        <v>2067</v>
      </c>
      <c r="S109">
        <v>98</v>
      </c>
    </row>
    <row r="110" spans="2:19" x14ac:dyDescent="0.25">
      <c r="B110" s="4" t="s">
        <v>2334</v>
      </c>
      <c r="C110" t="s">
        <v>2297</v>
      </c>
      <c r="D110" s="2" t="s">
        <v>398</v>
      </c>
      <c r="E110" s="2" t="s">
        <v>2056</v>
      </c>
      <c r="F110" s="2" t="s">
        <v>772</v>
      </c>
      <c r="G110" s="2" t="s">
        <v>774</v>
      </c>
      <c r="H110" s="2" t="s">
        <v>778</v>
      </c>
      <c r="I110" t="s">
        <v>779</v>
      </c>
      <c r="J110" t="s">
        <v>2335</v>
      </c>
      <c r="K110" t="s">
        <v>2155</v>
      </c>
      <c r="L110" t="s">
        <v>2298</v>
      </c>
      <c r="M110" t="s">
        <v>2299</v>
      </c>
      <c r="N110" t="s">
        <v>2292</v>
      </c>
      <c r="O110" s="1">
        <v>96769441</v>
      </c>
      <c r="P110" s="4" t="s">
        <v>2336</v>
      </c>
      <c r="Q110" t="s">
        <v>2301</v>
      </c>
      <c r="R110" t="s">
        <v>2067</v>
      </c>
      <c r="S110">
        <v>98</v>
      </c>
    </row>
    <row r="111" spans="2:19" x14ac:dyDescent="0.25">
      <c r="B111" s="4" t="s">
        <v>2337</v>
      </c>
      <c r="C111" t="s">
        <v>2297</v>
      </c>
      <c r="D111" s="2" t="s">
        <v>398</v>
      </c>
      <c r="E111" s="2" t="s">
        <v>2056</v>
      </c>
      <c r="F111" s="2" t="s">
        <v>772</v>
      </c>
      <c r="G111" s="2" t="s">
        <v>774</v>
      </c>
      <c r="H111" s="2" t="s">
        <v>778</v>
      </c>
      <c r="I111" t="s">
        <v>779</v>
      </c>
      <c r="J111" t="s">
        <v>2335</v>
      </c>
      <c r="K111" t="s">
        <v>2155</v>
      </c>
      <c r="L111" t="s">
        <v>2298</v>
      </c>
      <c r="M111" t="s">
        <v>2303</v>
      </c>
      <c r="N111" t="s">
        <v>2027</v>
      </c>
      <c r="O111" s="1">
        <v>96769442</v>
      </c>
      <c r="P111" s="4" t="s">
        <v>2338</v>
      </c>
      <c r="Q111" t="s">
        <v>2301</v>
      </c>
      <c r="R111" t="s">
        <v>2067</v>
      </c>
      <c r="S111">
        <v>98</v>
      </c>
    </row>
    <row r="112" spans="2:19" x14ac:dyDescent="0.25">
      <c r="B112" s="4" t="s">
        <v>2339</v>
      </c>
      <c r="C112" t="s">
        <v>2297</v>
      </c>
      <c r="D112" s="2" t="s">
        <v>398</v>
      </c>
      <c r="E112" s="2" t="s">
        <v>2056</v>
      </c>
      <c r="F112" s="2" t="s">
        <v>772</v>
      </c>
      <c r="G112" s="2" t="s">
        <v>774</v>
      </c>
      <c r="H112" s="2" t="s">
        <v>778</v>
      </c>
      <c r="I112" t="s">
        <v>779</v>
      </c>
      <c r="J112" t="s">
        <v>2335</v>
      </c>
      <c r="K112" t="s">
        <v>2155</v>
      </c>
      <c r="L112" t="s">
        <v>2298</v>
      </c>
      <c r="M112" t="s">
        <v>2306</v>
      </c>
      <c r="N112" t="s">
        <v>2089</v>
      </c>
      <c r="O112" s="1">
        <v>96769443</v>
      </c>
      <c r="P112" s="4" t="s">
        <v>2340</v>
      </c>
      <c r="Q112" t="s">
        <v>2301</v>
      </c>
      <c r="R112" t="s">
        <v>2067</v>
      </c>
      <c r="S112">
        <v>98</v>
      </c>
    </row>
    <row r="113" spans="2:19" x14ac:dyDescent="0.25">
      <c r="B113" s="4" t="s">
        <v>2341</v>
      </c>
      <c r="C113" t="s">
        <v>1938</v>
      </c>
      <c r="D113" s="2" t="s">
        <v>398</v>
      </c>
      <c r="E113" s="2" t="s">
        <v>2056</v>
      </c>
      <c r="F113" s="2" t="s">
        <v>772</v>
      </c>
      <c r="G113" s="2" t="s">
        <v>774</v>
      </c>
      <c r="H113" s="2" t="s">
        <v>778</v>
      </c>
      <c r="I113" t="s">
        <v>779</v>
      </c>
      <c r="J113" t="s">
        <v>2086</v>
      </c>
      <c r="K113" t="s">
        <v>2058</v>
      </c>
      <c r="L113" t="s">
        <v>2136</v>
      </c>
      <c r="N113" t="s">
        <v>2089</v>
      </c>
      <c r="O113" s="1">
        <v>96769444</v>
      </c>
      <c r="P113" s="4" t="s">
        <v>2342</v>
      </c>
      <c r="Q113" t="s">
        <v>2343</v>
      </c>
      <c r="R113" t="s">
        <v>782</v>
      </c>
      <c r="S113">
        <v>0</v>
      </c>
    </row>
    <row r="114" spans="2:19" x14ac:dyDescent="0.25">
      <c r="B114" s="4" t="s">
        <v>2344</v>
      </c>
      <c r="C114" t="s">
        <v>1938</v>
      </c>
      <c r="D114" s="2" t="s">
        <v>398</v>
      </c>
      <c r="E114" s="2" t="s">
        <v>2056</v>
      </c>
      <c r="F114" s="2" t="s">
        <v>787</v>
      </c>
      <c r="G114" s="2" t="s">
        <v>789</v>
      </c>
      <c r="H114" s="2" t="s">
        <v>778</v>
      </c>
      <c r="I114" t="s">
        <v>950</v>
      </c>
      <c r="J114" t="s">
        <v>2086</v>
      </c>
      <c r="K114" t="s">
        <v>2058</v>
      </c>
      <c r="L114" t="s">
        <v>2136</v>
      </c>
      <c r="O114" s="1">
        <v>96769445</v>
      </c>
      <c r="P114" t="s">
        <v>2345</v>
      </c>
      <c r="Q114" t="s">
        <v>2346</v>
      </c>
      <c r="R114" t="s">
        <v>2067</v>
      </c>
      <c r="S114">
        <v>98</v>
      </c>
    </row>
    <row r="115" spans="2:19" x14ac:dyDescent="0.25">
      <c r="B115" s="4" t="s">
        <v>2347</v>
      </c>
      <c r="C115" t="s">
        <v>1938</v>
      </c>
      <c r="D115" s="2" t="s">
        <v>398</v>
      </c>
      <c r="E115" s="2" t="s">
        <v>2056</v>
      </c>
      <c r="F115" s="2" t="s">
        <v>772</v>
      </c>
      <c r="G115" s="2" t="s">
        <v>774</v>
      </c>
      <c r="H115" s="2" t="s">
        <v>778</v>
      </c>
      <c r="I115" t="s">
        <v>779</v>
      </c>
      <c r="J115" t="s">
        <v>2103</v>
      </c>
      <c r="K115" t="s">
        <v>2058</v>
      </c>
      <c r="L115" t="s">
        <v>2136</v>
      </c>
      <c r="O115" s="1">
        <v>96769446</v>
      </c>
      <c r="P115" t="s">
        <v>2348</v>
      </c>
      <c r="Q115" t="s">
        <v>2343</v>
      </c>
      <c r="R115" t="s">
        <v>2067</v>
      </c>
      <c r="S115">
        <v>98</v>
      </c>
    </row>
    <row r="116" spans="2:19" x14ac:dyDescent="0.25">
      <c r="B116" s="4" t="s">
        <v>2349</v>
      </c>
      <c r="C116" t="s">
        <v>1938</v>
      </c>
      <c r="D116" s="2" t="s">
        <v>398</v>
      </c>
      <c r="E116" s="2" t="s">
        <v>2056</v>
      </c>
      <c r="F116" s="2" t="s">
        <v>772</v>
      </c>
      <c r="G116" s="2" t="s">
        <v>774</v>
      </c>
      <c r="H116" s="2" t="s">
        <v>778</v>
      </c>
      <c r="I116" t="s">
        <v>779</v>
      </c>
      <c r="J116" t="s">
        <v>2192</v>
      </c>
      <c r="K116" t="s">
        <v>2058</v>
      </c>
      <c r="L116" t="s">
        <v>2136</v>
      </c>
      <c r="O116" s="1">
        <v>96769447</v>
      </c>
      <c r="P116" t="s">
        <v>2350</v>
      </c>
      <c r="Q116" t="s">
        <v>2343</v>
      </c>
      <c r="R116" t="s">
        <v>782</v>
      </c>
      <c r="S116">
        <v>0</v>
      </c>
    </row>
    <row r="117" spans="2:19" x14ac:dyDescent="0.25">
      <c r="B117" s="4" t="s">
        <v>2351</v>
      </c>
      <c r="C117" t="s">
        <v>1938</v>
      </c>
      <c r="D117" s="2" t="s">
        <v>398</v>
      </c>
      <c r="E117" s="2" t="s">
        <v>2056</v>
      </c>
      <c r="F117" s="2" t="s">
        <v>787</v>
      </c>
      <c r="G117" s="2" t="s">
        <v>789</v>
      </c>
      <c r="H117" s="2" t="s">
        <v>778</v>
      </c>
      <c r="I117" t="s">
        <v>950</v>
      </c>
      <c r="J117" t="s">
        <v>2192</v>
      </c>
      <c r="K117" t="s">
        <v>2058</v>
      </c>
      <c r="L117" t="s">
        <v>2136</v>
      </c>
      <c r="O117" s="1">
        <v>96769448</v>
      </c>
      <c r="P117" t="s">
        <v>2352</v>
      </c>
      <c r="Q117" t="s">
        <v>2346</v>
      </c>
      <c r="R117" t="s">
        <v>2067</v>
      </c>
      <c r="S117">
        <v>98</v>
      </c>
    </row>
    <row r="118" spans="2:19" x14ac:dyDescent="0.25">
      <c r="B118" s="4" t="s">
        <v>2353</v>
      </c>
      <c r="C118" t="s">
        <v>1938</v>
      </c>
      <c r="D118" s="2" t="s">
        <v>398</v>
      </c>
      <c r="E118" s="2" t="s">
        <v>2056</v>
      </c>
      <c r="F118" s="2" t="s">
        <v>772</v>
      </c>
      <c r="G118" s="2" t="s">
        <v>774</v>
      </c>
      <c r="H118" s="2" t="s">
        <v>778</v>
      </c>
      <c r="I118" t="s">
        <v>779</v>
      </c>
      <c r="J118" t="s">
        <v>2335</v>
      </c>
      <c r="K118" t="s">
        <v>2058</v>
      </c>
      <c r="L118" t="s">
        <v>2136</v>
      </c>
      <c r="N118" t="s">
        <v>2262</v>
      </c>
      <c r="O118" s="1">
        <v>96769449</v>
      </c>
      <c r="P118" t="s">
        <v>2354</v>
      </c>
      <c r="Q118" t="s">
        <v>2343</v>
      </c>
      <c r="R118" t="s">
        <v>2067</v>
      </c>
      <c r="S118">
        <v>98</v>
      </c>
    </row>
    <row r="119" spans="2:19" x14ac:dyDescent="0.25">
      <c r="B119" s="4" t="s">
        <v>2355</v>
      </c>
      <c r="C119" t="s">
        <v>1977</v>
      </c>
      <c r="D119" s="2" t="s">
        <v>735</v>
      </c>
      <c r="E119" s="2" t="s">
        <v>2056</v>
      </c>
      <c r="F119" s="2" t="s">
        <v>772</v>
      </c>
      <c r="G119" s="2" t="s">
        <v>774</v>
      </c>
      <c r="H119" s="2" t="s">
        <v>778</v>
      </c>
      <c r="I119" t="s">
        <v>950</v>
      </c>
      <c r="J119" t="s">
        <v>2192</v>
      </c>
      <c r="K119" t="s">
        <v>2058</v>
      </c>
      <c r="L119" t="s">
        <v>2136</v>
      </c>
      <c r="N119" t="s">
        <v>2089</v>
      </c>
      <c r="O119" s="1" t="s">
        <v>799</v>
      </c>
      <c r="P119" t="s">
        <v>2356</v>
      </c>
      <c r="Q119" t="s">
        <v>2357</v>
      </c>
      <c r="R119" t="s">
        <v>782</v>
      </c>
      <c r="S119">
        <v>0</v>
      </c>
    </row>
    <row r="120" spans="2:19" x14ac:dyDescent="0.25">
      <c r="B120" s="4" t="s">
        <v>2358</v>
      </c>
      <c r="C120" t="s">
        <v>1977</v>
      </c>
      <c r="D120" s="2" t="s">
        <v>735</v>
      </c>
      <c r="E120" s="2" t="s">
        <v>2056</v>
      </c>
      <c r="F120" s="2" t="s">
        <v>787</v>
      </c>
      <c r="G120" s="2" t="s">
        <v>789</v>
      </c>
      <c r="H120" s="2" t="s">
        <v>778</v>
      </c>
      <c r="I120" t="s">
        <v>950</v>
      </c>
      <c r="J120" t="s">
        <v>2192</v>
      </c>
      <c r="K120" t="s">
        <v>2058</v>
      </c>
      <c r="L120" t="s">
        <v>2136</v>
      </c>
      <c r="N120" t="s">
        <v>2089</v>
      </c>
      <c r="O120" s="1" t="s">
        <v>799</v>
      </c>
      <c r="P120" t="s">
        <v>2359</v>
      </c>
      <c r="Q120" t="s">
        <v>2360</v>
      </c>
      <c r="R120" t="s">
        <v>2067</v>
      </c>
      <c r="S120">
        <v>98</v>
      </c>
    </row>
    <row r="121" spans="2:19" x14ac:dyDescent="0.25">
      <c r="B121" s="4" t="s">
        <v>2361</v>
      </c>
      <c r="C121" t="s">
        <v>1977</v>
      </c>
      <c r="D121" s="2" t="s">
        <v>735</v>
      </c>
      <c r="E121" s="2" t="s">
        <v>2056</v>
      </c>
      <c r="F121" s="2" t="s">
        <v>772</v>
      </c>
      <c r="G121" s="2" t="s">
        <v>774</v>
      </c>
      <c r="H121" s="2" t="s">
        <v>778</v>
      </c>
      <c r="I121" t="s">
        <v>779</v>
      </c>
      <c r="J121" t="s">
        <v>2086</v>
      </c>
      <c r="K121" t="s">
        <v>2058</v>
      </c>
      <c r="L121" t="s">
        <v>2136</v>
      </c>
      <c r="N121" t="s">
        <v>2262</v>
      </c>
      <c r="O121" s="1">
        <v>96769450</v>
      </c>
      <c r="P121" s="4" t="s">
        <v>2362</v>
      </c>
      <c r="Q121" t="s">
        <v>2357</v>
      </c>
      <c r="R121" t="s">
        <v>782</v>
      </c>
      <c r="S121">
        <v>0</v>
      </c>
    </row>
    <row r="122" spans="2:19" x14ac:dyDescent="0.25">
      <c r="B122" s="4" t="s">
        <v>2363</v>
      </c>
      <c r="C122" t="s">
        <v>1977</v>
      </c>
      <c r="D122" s="2" t="s">
        <v>735</v>
      </c>
      <c r="E122" s="2" t="s">
        <v>2056</v>
      </c>
      <c r="F122" s="2" t="s">
        <v>787</v>
      </c>
      <c r="G122" s="2" t="s">
        <v>789</v>
      </c>
      <c r="H122" s="2" t="s">
        <v>778</v>
      </c>
      <c r="I122" t="s">
        <v>779</v>
      </c>
      <c r="J122" t="s">
        <v>2086</v>
      </c>
      <c r="K122" t="s">
        <v>2058</v>
      </c>
      <c r="L122" t="s">
        <v>2136</v>
      </c>
      <c r="N122" t="s">
        <v>2262</v>
      </c>
      <c r="O122" s="1" t="s">
        <v>799</v>
      </c>
      <c r="P122" s="4" t="s">
        <v>2364</v>
      </c>
      <c r="Q122" t="s">
        <v>2360</v>
      </c>
      <c r="R122" t="s">
        <v>2067</v>
      </c>
      <c r="S122">
        <v>98</v>
      </c>
    </row>
    <row r="123" spans="2:19" x14ac:dyDescent="0.25">
      <c r="B123" s="4" t="s">
        <v>2365</v>
      </c>
      <c r="C123" t="s">
        <v>1977</v>
      </c>
      <c r="D123" s="2" t="s">
        <v>735</v>
      </c>
      <c r="E123" s="2" t="s">
        <v>2056</v>
      </c>
      <c r="F123" s="2" t="s">
        <v>772</v>
      </c>
      <c r="G123" s="2" t="s">
        <v>774</v>
      </c>
      <c r="H123" s="2" t="s">
        <v>778</v>
      </c>
      <c r="I123" t="s">
        <v>779</v>
      </c>
      <c r="J123" t="s">
        <v>2187</v>
      </c>
      <c r="K123" t="s">
        <v>2058</v>
      </c>
      <c r="L123" t="s">
        <v>2136</v>
      </c>
      <c r="N123" t="s">
        <v>2292</v>
      </c>
      <c r="O123" s="1">
        <v>96769451</v>
      </c>
      <c r="P123" s="4" t="s">
        <v>2366</v>
      </c>
      <c r="Q123" t="s">
        <v>2357</v>
      </c>
      <c r="R123" t="s">
        <v>2067</v>
      </c>
      <c r="S123">
        <v>98</v>
      </c>
    </row>
    <row r="124" spans="2:19" x14ac:dyDescent="0.25">
      <c r="B124" s="4" t="s">
        <v>2367</v>
      </c>
      <c r="C124" t="s">
        <v>1977</v>
      </c>
      <c r="D124" s="2" t="s">
        <v>735</v>
      </c>
      <c r="E124" s="2" t="s">
        <v>2056</v>
      </c>
      <c r="F124" s="2" t="s">
        <v>772</v>
      </c>
      <c r="G124" s="2" t="s">
        <v>774</v>
      </c>
      <c r="H124" s="2" t="s">
        <v>778</v>
      </c>
      <c r="I124" t="s">
        <v>2102</v>
      </c>
      <c r="J124" t="s">
        <v>2103</v>
      </c>
      <c r="K124" t="s">
        <v>2058</v>
      </c>
      <c r="L124" t="s">
        <v>2136</v>
      </c>
      <c r="N124" t="s">
        <v>2027</v>
      </c>
      <c r="O124" s="1">
        <v>96769452</v>
      </c>
      <c r="P124" s="4" t="s">
        <v>2368</v>
      </c>
      <c r="Q124" t="s">
        <v>2357</v>
      </c>
      <c r="R124" t="s">
        <v>2067</v>
      </c>
      <c r="S124">
        <v>98</v>
      </c>
    </row>
    <row r="125" spans="2:19" x14ac:dyDescent="0.25">
      <c r="B125" s="4" t="s">
        <v>2369</v>
      </c>
      <c r="C125" t="s">
        <v>746</v>
      </c>
      <c r="D125" s="2" t="s">
        <v>748</v>
      </c>
      <c r="E125" s="2" t="s">
        <v>2056</v>
      </c>
      <c r="F125" s="2" t="s">
        <v>772</v>
      </c>
      <c r="G125" s="2" t="s">
        <v>774</v>
      </c>
      <c r="H125" s="2" t="s">
        <v>778</v>
      </c>
      <c r="I125" t="s">
        <v>779</v>
      </c>
      <c r="J125" t="s">
        <v>2335</v>
      </c>
      <c r="K125" t="s">
        <v>2058</v>
      </c>
      <c r="L125" t="s">
        <v>2136</v>
      </c>
      <c r="N125" t="s">
        <v>2262</v>
      </c>
      <c r="O125" s="1">
        <v>96769453</v>
      </c>
      <c r="P125" s="4" t="s">
        <v>2370</v>
      </c>
      <c r="Q125" t="s">
        <v>2371</v>
      </c>
      <c r="R125" t="s">
        <v>2067</v>
      </c>
      <c r="S125">
        <v>98</v>
      </c>
    </row>
    <row r="126" spans="2:19" x14ac:dyDescent="0.25">
      <c r="B126" s="4" t="s">
        <v>2372</v>
      </c>
      <c r="C126" t="s">
        <v>746</v>
      </c>
      <c r="D126" s="2" t="s">
        <v>748</v>
      </c>
      <c r="E126" s="2" t="s">
        <v>2056</v>
      </c>
      <c r="F126" s="2" t="s">
        <v>787</v>
      </c>
      <c r="G126" s="2" t="s">
        <v>789</v>
      </c>
      <c r="H126" s="2" t="s">
        <v>778</v>
      </c>
      <c r="I126" t="s">
        <v>779</v>
      </c>
      <c r="J126" t="s">
        <v>2335</v>
      </c>
      <c r="K126" t="s">
        <v>2058</v>
      </c>
      <c r="L126" t="s">
        <v>2136</v>
      </c>
      <c r="N126" t="s">
        <v>2262</v>
      </c>
      <c r="O126" s="1" t="s">
        <v>799</v>
      </c>
      <c r="P126" s="4" t="s">
        <v>2373</v>
      </c>
      <c r="Q126" t="s">
        <v>2374</v>
      </c>
      <c r="R126" t="s">
        <v>2067</v>
      </c>
      <c r="S126">
        <v>98</v>
      </c>
    </row>
    <row r="127" spans="2:19" x14ac:dyDescent="0.25">
      <c r="B127" s="4" t="s">
        <v>2375</v>
      </c>
      <c r="C127" t="s">
        <v>746</v>
      </c>
      <c r="D127" s="2" t="s">
        <v>748</v>
      </c>
      <c r="E127" s="2" t="s">
        <v>2056</v>
      </c>
      <c r="F127" s="2" t="s">
        <v>772</v>
      </c>
      <c r="G127" s="2" t="s">
        <v>774</v>
      </c>
      <c r="H127" s="2" t="s">
        <v>778</v>
      </c>
      <c r="I127" t="s">
        <v>2102</v>
      </c>
      <c r="J127" t="s">
        <v>2103</v>
      </c>
      <c r="K127" t="s">
        <v>2058</v>
      </c>
      <c r="L127" t="s">
        <v>2136</v>
      </c>
      <c r="N127" t="s">
        <v>2027</v>
      </c>
      <c r="O127" s="1">
        <v>96769454</v>
      </c>
      <c r="P127" s="4" t="s">
        <v>2376</v>
      </c>
      <c r="Q127" t="s">
        <v>2371</v>
      </c>
      <c r="R127" t="s">
        <v>2067</v>
      </c>
      <c r="S127">
        <v>98</v>
      </c>
    </row>
    <row r="128" spans="2:19" x14ac:dyDescent="0.25">
      <c r="B128" s="4" t="s">
        <v>2377</v>
      </c>
      <c r="C128" t="s">
        <v>746</v>
      </c>
      <c r="D128" s="2" t="s">
        <v>748</v>
      </c>
      <c r="E128" s="2" t="s">
        <v>2056</v>
      </c>
      <c r="F128" s="2" t="s">
        <v>787</v>
      </c>
      <c r="G128" s="2" t="s">
        <v>789</v>
      </c>
      <c r="H128" s="2" t="s">
        <v>778</v>
      </c>
      <c r="I128" t="s">
        <v>2102</v>
      </c>
      <c r="J128" t="s">
        <v>2103</v>
      </c>
      <c r="K128" t="s">
        <v>2058</v>
      </c>
      <c r="L128" t="s">
        <v>2136</v>
      </c>
      <c r="N128" t="s">
        <v>2027</v>
      </c>
      <c r="O128" s="1" t="s">
        <v>799</v>
      </c>
      <c r="P128" s="4" t="s">
        <v>2378</v>
      </c>
      <c r="Q128" t="s">
        <v>2374</v>
      </c>
      <c r="R128" t="s">
        <v>2067</v>
      </c>
      <c r="S128">
        <v>98</v>
      </c>
    </row>
    <row r="129" spans="1:19" s="86" customFormat="1" x14ac:dyDescent="0.25">
      <c r="A129" s="114"/>
      <c r="B129" s="115" t="s">
        <v>2379</v>
      </c>
      <c r="C129" s="86" t="s">
        <v>746</v>
      </c>
      <c r="D129" s="101" t="s">
        <v>748</v>
      </c>
      <c r="E129" s="101" t="s">
        <v>2056</v>
      </c>
      <c r="F129" s="101" t="s">
        <v>772</v>
      </c>
      <c r="G129" s="101" t="s">
        <v>774</v>
      </c>
      <c r="H129" s="101" t="s">
        <v>778</v>
      </c>
      <c r="I129" s="86" t="s">
        <v>779</v>
      </c>
      <c r="J129" s="115" t="s">
        <v>2380</v>
      </c>
      <c r="K129" s="86" t="s">
        <v>2058</v>
      </c>
      <c r="L129" s="86" t="s">
        <v>2136</v>
      </c>
      <c r="N129" s="86" t="s">
        <v>2262</v>
      </c>
      <c r="O129" s="99">
        <v>99352555</v>
      </c>
      <c r="P129" s="115" t="s">
        <v>2381</v>
      </c>
      <c r="Q129" s="86" t="s">
        <v>2371</v>
      </c>
      <c r="R129" s="86" t="s">
        <v>2067</v>
      </c>
      <c r="S129" s="86">
        <v>98</v>
      </c>
    </row>
    <row r="130" spans="1:19" x14ac:dyDescent="0.25">
      <c r="B130" s="4" t="s">
        <v>2382</v>
      </c>
      <c r="E130" s="2" t="s">
        <v>2056</v>
      </c>
      <c r="F130" s="2" t="s">
        <v>2013</v>
      </c>
      <c r="G130" s="2" t="s">
        <v>2383</v>
      </c>
      <c r="H130" s="2" t="s">
        <v>778</v>
      </c>
      <c r="K130" t="s">
        <v>2155</v>
      </c>
      <c r="O130" s="1" t="s">
        <v>799</v>
      </c>
      <c r="P130" s="4"/>
      <c r="Q130" t="s">
        <v>2384</v>
      </c>
      <c r="R130" t="s">
        <v>782</v>
      </c>
      <c r="S130">
        <v>999</v>
      </c>
    </row>
    <row r="131" spans="1:19" x14ac:dyDescent="0.25">
      <c r="B131" s="4" t="s">
        <v>2385</v>
      </c>
      <c r="C131" t="s">
        <v>2386</v>
      </c>
      <c r="D131" s="2" t="s">
        <v>259</v>
      </c>
      <c r="E131" s="2" t="s">
        <v>2056</v>
      </c>
      <c r="F131" s="2" t="s">
        <v>772</v>
      </c>
      <c r="G131" s="2" t="s">
        <v>774</v>
      </c>
      <c r="H131" s="2" t="s">
        <v>778</v>
      </c>
      <c r="I131" t="s">
        <v>779</v>
      </c>
      <c r="J131" t="s">
        <v>2086</v>
      </c>
      <c r="K131" t="s">
        <v>2070</v>
      </c>
      <c r="L131" t="s">
        <v>2387</v>
      </c>
      <c r="M131" t="s">
        <v>2088</v>
      </c>
      <c r="O131" s="1">
        <v>96769368</v>
      </c>
      <c r="P131" s="4" t="s">
        <v>2152</v>
      </c>
      <c r="Q131" t="s">
        <v>2091</v>
      </c>
      <c r="R131" t="s">
        <v>782</v>
      </c>
      <c r="S131">
        <v>0</v>
      </c>
    </row>
    <row r="132" spans="1:19" x14ac:dyDescent="0.25">
      <c r="B132" s="4" t="s">
        <v>2388</v>
      </c>
      <c r="C132" t="s">
        <v>2389</v>
      </c>
      <c r="D132" s="2" t="s">
        <v>259</v>
      </c>
      <c r="E132" s="2" t="s">
        <v>2056</v>
      </c>
      <c r="F132" s="2" t="s">
        <v>772</v>
      </c>
      <c r="G132" s="2" t="s">
        <v>774</v>
      </c>
      <c r="H132" s="2" t="s">
        <v>778</v>
      </c>
      <c r="I132" t="s">
        <v>779</v>
      </c>
      <c r="J132" t="s">
        <v>2086</v>
      </c>
      <c r="K132" t="s">
        <v>2058</v>
      </c>
      <c r="L132" t="s">
        <v>2087</v>
      </c>
      <c r="M132" t="s">
        <v>2088</v>
      </c>
      <c r="N132" s="1">
        <v>96769353</v>
      </c>
      <c r="O132">
        <v>96778076</v>
      </c>
      <c r="P132" s="4"/>
      <c r="Q132" t="s">
        <v>2091</v>
      </c>
      <c r="R132" t="s">
        <v>782</v>
      </c>
    </row>
    <row r="133" spans="1:19" x14ac:dyDescent="0.25">
      <c r="B133" s="4" t="s">
        <v>2390</v>
      </c>
      <c r="C133" t="s">
        <v>2389</v>
      </c>
      <c r="D133" s="2" t="s">
        <v>259</v>
      </c>
      <c r="E133" s="2" t="s">
        <v>2056</v>
      </c>
      <c r="F133" s="2" t="s">
        <v>772</v>
      </c>
      <c r="G133" s="2" t="s">
        <v>774</v>
      </c>
      <c r="H133" s="2" t="s">
        <v>778</v>
      </c>
      <c r="I133" t="s">
        <v>779</v>
      </c>
      <c r="J133" t="s">
        <v>2086</v>
      </c>
      <c r="K133" t="s">
        <v>2058</v>
      </c>
      <c r="L133" t="s">
        <v>2087</v>
      </c>
      <c r="M133" t="s">
        <v>2093</v>
      </c>
      <c r="O133" s="1">
        <v>96778082</v>
      </c>
      <c r="P133" s="4"/>
      <c r="Q133" t="s">
        <v>2091</v>
      </c>
      <c r="R133" t="s">
        <v>782</v>
      </c>
    </row>
    <row r="134" spans="1:19" x14ac:dyDescent="0.25">
      <c r="B134" s="4" t="s">
        <v>2391</v>
      </c>
      <c r="C134" t="s">
        <v>2055</v>
      </c>
      <c r="D134" s="2" t="s">
        <v>255</v>
      </c>
      <c r="E134" s="2" t="s">
        <v>2056</v>
      </c>
      <c r="F134" s="2" t="s">
        <v>772</v>
      </c>
      <c r="G134" s="2" t="s">
        <v>774</v>
      </c>
      <c r="H134" s="2" t="s">
        <v>798</v>
      </c>
      <c r="I134" t="s">
        <v>779</v>
      </c>
      <c r="J134" t="s">
        <v>2057</v>
      </c>
      <c r="K134" t="s">
        <v>2058</v>
      </c>
      <c r="L134" t="s">
        <v>2059</v>
      </c>
      <c r="M134" t="s">
        <v>2060</v>
      </c>
      <c r="N134" t="s">
        <v>2061</v>
      </c>
      <c r="O134" s="1" t="s">
        <v>799</v>
      </c>
      <c r="P134" s="4"/>
      <c r="Q134" t="s">
        <v>2063</v>
      </c>
      <c r="R134" t="s">
        <v>801</v>
      </c>
    </row>
    <row r="135" spans="1:19" x14ac:dyDescent="0.25">
      <c r="B135" s="4" t="s">
        <v>2392</v>
      </c>
      <c r="C135" t="s">
        <v>2055</v>
      </c>
      <c r="D135" s="2" t="s">
        <v>255</v>
      </c>
      <c r="E135" s="2" t="s">
        <v>2056</v>
      </c>
      <c r="F135" s="2" t="s">
        <v>787</v>
      </c>
      <c r="G135" s="2" t="s">
        <v>789</v>
      </c>
      <c r="H135" s="2" t="s">
        <v>798</v>
      </c>
      <c r="I135" t="s">
        <v>779</v>
      </c>
      <c r="J135" t="s">
        <v>2057</v>
      </c>
      <c r="K135" t="s">
        <v>2058</v>
      </c>
      <c r="L135" t="s">
        <v>2059</v>
      </c>
      <c r="M135" t="s">
        <v>2060</v>
      </c>
      <c r="N135" t="s">
        <v>2061</v>
      </c>
      <c r="O135" s="1" t="s">
        <v>799</v>
      </c>
      <c r="P135" s="4"/>
      <c r="Q135" t="s">
        <v>2066</v>
      </c>
      <c r="R135" t="s">
        <v>801</v>
      </c>
    </row>
    <row r="136" spans="1:19" x14ac:dyDescent="0.25">
      <c r="B136" s="4" t="s">
        <v>2393</v>
      </c>
      <c r="C136" t="s">
        <v>2069</v>
      </c>
      <c r="D136" s="2" t="s">
        <v>255</v>
      </c>
      <c r="E136" s="2" t="s">
        <v>2056</v>
      </c>
      <c r="F136" s="2" t="s">
        <v>772</v>
      </c>
      <c r="G136" s="2" t="s">
        <v>774</v>
      </c>
      <c r="H136" s="2" t="s">
        <v>798</v>
      </c>
      <c r="I136" t="s">
        <v>779</v>
      </c>
      <c r="J136" t="s">
        <v>2057</v>
      </c>
      <c r="K136" t="s">
        <v>2070</v>
      </c>
      <c r="L136" t="s">
        <v>2059</v>
      </c>
      <c r="M136" t="s">
        <v>2060</v>
      </c>
      <c r="O136" s="1" t="s">
        <v>799</v>
      </c>
      <c r="P136" s="4"/>
      <c r="Q136" t="s">
        <v>2063</v>
      </c>
      <c r="R136" t="s">
        <v>801</v>
      </c>
    </row>
    <row r="137" spans="1:19" x14ac:dyDescent="0.25">
      <c r="B137" s="4" t="s">
        <v>2394</v>
      </c>
      <c r="C137" t="s">
        <v>2069</v>
      </c>
      <c r="D137" s="2" t="s">
        <v>255</v>
      </c>
      <c r="E137" s="2" t="s">
        <v>2056</v>
      </c>
      <c r="F137" s="2" t="s">
        <v>787</v>
      </c>
      <c r="G137" s="2" t="s">
        <v>789</v>
      </c>
      <c r="H137" s="2" t="s">
        <v>798</v>
      </c>
      <c r="I137" t="s">
        <v>779</v>
      </c>
      <c r="J137" t="s">
        <v>2057</v>
      </c>
      <c r="K137" t="s">
        <v>2070</v>
      </c>
      <c r="L137" t="s">
        <v>2059</v>
      </c>
      <c r="M137" t="s">
        <v>2060</v>
      </c>
      <c r="O137" s="1" t="s">
        <v>799</v>
      </c>
      <c r="P137" s="4"/>
      <c r="Q137" t="s">
        <v>2066</v>
      </c>
      <c r="R137" t="s">
        <v>801</v>
      </c>
    </row>
    <row r="138" spans="1:19" x14ac:dyDescent="0.25">
      <c r="B138" s="4" t="s">
        <v>2395</v>
      </c>
      <c r="C138" t="s">
        <v>2075</v>
      </c>
      <c r="D138" s="2" t="s">
        <v>255</v>
      </c>
      <c r="E138" s="2" t="s">
        <v>2056</v>
      </c>
      <c r="F138" s="2" t="s">
        <v>772</v>
      </c>
      <c r="G138" s="2" t="s">
        <v>774</v>
      </c>
      <c r="H138" s="2" t="s">
        <v>798</v>
      </c>
      <c r="I138" t="s">
        <v>779</v>
      </c>
      <c r="J138" t="s">
        <v>2057</v>
      </c>
      <c r="K138" t="s">
        <v>2058</v>
      </c>
      <c r="L138" t="s">
        <v>2059</v>
      </c>
      <c r="M138" t="s">
        <v>2060</v>
      </c>
      <c r="N138" t="s">
        <v>2061</v>
      </c>
      <c r="O138" s="1" t="s">
        <v>799</v>
      </c>
      <c r="P138" s="4"/>
      <c r="Q138" t="s">
        <v>2063</v>
      </c>
      <c r="R138" t="s">
        <v>801</v>
      </c>
    </row>
    <row r="139" spans="1:19" x14ac:dyDescent="0.25">
      <c r="B139" s="4" t="s">
        <v>2396</v>
      </c>
      <c r="C139" t="s">
        <v>2075</v>
      </c>
      <c r="D139" s="2" t="s">
        <v>255</v>
      </c>
      <c r="E139" s="2" t="s">
        <v>2056</v>
      </c>
      <c r="F139" s="2" t="s">
        <v>787</v>
      </c>
      <c r="G139" s="2" t="s">
        <v>789</v>
      </c>
      <c r="H139" s="2" t="s">
        <v>798</v>
      </c>
      <c r="I139" t="s">
        <v>779</v>
      </c>
      <c r="J139" t="s">
        <v>2057</v>
      </c>
      <c r="K139" t="s">
        <v>2058</v>
      </c>
      <c r="L139" t="s">
        <v>2059</v>
      </c>
      <c r="M139" t="s">
        <v>2060</v>
      </c>
      <c r="N139" t="s">
        <v>2061</v>
      </c>
      <c r="O139" s="1" t="s">
        <v>799</v>
      </c>
      <c r="P139" s="4"/>
      <c r="Q139" t="s">
        <v>2066</v>
      </c>
      <c r="R139" t="s">
        <v>801</v>
      </c>
    </row>
    <row r="140" spans="1:19" x14ac:dyDescent="0.25">
      <c r="B140" s="4" t="s">
        <v>2397</v>
      </c>
      <c r="C140" t="s">
        <v>2080</v>
      </c>
      <c r="D140" s="2" t="s">
        <v>255</v>
      </c>
      <c r="E140" s="2" t="s">
        <v>2056</v>
      </c>
      <c r="F140" s="2" t="s">
        <v>772</v>
      </c>
      <c r="G140" s="2" t="s">
        <v>774</v>
      </c>
      <c r="H140" s="2" t="s">
        <v>798</v>
      </c>
      <c r="I140" t="s">
        <v>779</v>
      </c>
      <c r="J140" t="s">
        <v>2057</v>
      </c>
      <c r="K140" t="s">
        <v>2070</v>
      </c>
      <c r="L140" t="s">
        <v>2059</v>
      </c>
      <c r="M140" t="s">
        <v>2060</v>
      </c>
      <c r="O140" s="1" t="s">
        <v>799</v>
      </c>
      <c r="P140" s="4"/>
      <c r="Q140" t="s">
        <v>2063</v>
      </c>
      <c r="R140" t="s">
        <v>801</v>
      </c>
    </row>
    <row r="141" spans="1:19" x14ac:dyDescent="0.25">
      <c r="B141" s="4" t="s">
        <v>2398</v>
      </c>
      <c r="C141" t="s">
        <v>2080</v>
      </c>
      <c r="D141" s="2" t="s">
        <v>255</v>
      </c>
      <c r="E141" s="2" t="s">
        <v>2056</v>
      </c>
      <c r="F141" s="2" t="s">
        <v>787</v>
      </c>
      <c r="G141" s="2" t="s">
        <v>789</v>
      </c>
      <c r="H141" s="2" t="s">
        <v>798</v>
      </c>
      <c r="I141" t="s">
        <v>779</v>
      </c>
      <c r="J141" t="s">
        <v>2057</v>
      </c>
      <c r="K141" t="s">
        <v>2070</v>
      </c>
      <c r="L141" t="s">
        <v>2059</v>
      </c>
      <c r="M141" t="s">
        <v>2060</v>
      </c>
      <c r="O141" s="1" t="s">
        <v>799</v>
      </c>
      <c r="P141" s="4"/>
      <c r="Q141" t="s">
        <v>2066</v>
      </c>
      <c r="R141" t="s">
        <v>801</v>
      </c>
    </row>
    <row r="142" spans="1:19" x14ac:dyDescent="0.25">
      <c r="B142" s="4" t="s">
        <v>2399</v>
      </c>
      <c r="C142" t="s">
        <v>2085</v>
      </c>
      <c r="D142" s="2" t="s">
        <v>259</v>
      </c>
      <c r="E142" s="2" t="s">
        <v>2056</v>
      </c>
      <c r="F142" s="2" t="s">
        <v>772</v>
      </c>
      <c r="G142" s="2" t="s">
        <v>774</v>
      </c>
      <c r="H142" s="2" t="s">
        <v>798</v>
      </c>
      <c r="I142" t="s">
        <v>779</v>
      </c>
      <c r="J142" t="s">
        <v>2086</v>
      </c>
      <c r="K142" t="s">
        <v>2058</v>
      </c>
      <c r="L142" t="s">
        <v>2087</v>
      </c>
      <c r="M142" t="s">
        <v>2088</v>
      </c>
      <c r="N142" t="s">
        <v>2089</v>
      </c>
      <c r="O142" s="1">
        <v>96759595</v>
      </c>
      <c r="P142" s="4" t="s">
        <v>2400</v>
      </c>
      <c r="Q142" t="s">
        <v>2091</v>
      </c>
      <c r="R142" t="s">
        <v>801</v>
      </c>
    </row>
    <row r="143" spans="1:19" x14ac:dyDescent="0.25">
      <c r="B143" s="4" t="s">
        <v>2401</v>
      </c>
      <c r="C143" t="s">
        <v>2085</v>
      </c>
      <c r="D143" s="2" t="s">
        <v>259</v>
      </c>
      <c r="E143" s="2" t="s">
        <v>2056</v>
      </c>
      <c r="F143" s="2" t="s">
        <v>772</v>
      </c>
      <c r="G143" s="2" t="s">
        <v>774</v>
      </c>
      <c r="H143" s="2" t="s">
        <v>798</v>
      </c>
      <c r="I143" t="s">
        <v>779</v>
      </c>
      <c r="J143" t="s">
        <v>2086</v>
      </c>
      <c r="K143" t="s">
        <v>2058</v>
      </c>
      <c r="L143" t="s">
        <v>2087</v>
      </c>
      <c r="M143" t="s">
        <v>2093</v>
      </c>
      <c r="N143" t="s">
        <v>2089</v>
      </c>
      <c r="O143" s="1">
        <v>96759594</v>
      </c>
      <c r="P143" s="4" t="s">
        <v>2402</v>
      </c>
      <c r="Q143" t="s">
        <v>2091</v>
      </c>
      <c r="R143" t="s">
        <v>801</v>
      </c>
    </row>
    <row r="144" spans="1:19" x14ac:dyDescent="0.25">
      <c r="B144" s="4" t="s">
        <v>2403</v>
      </c>
      <c r="C144" t="s">
        <v>2096</v>
      </c>
      <c r="D144" s="2" t="s">
        <v>259</v>
      </c>
      <c r="E144" s="2" t="s">
        <v>2056</v>
      </c>
      <c r="F144" s="2" t="s">
        <v>772</v>
      </c>
      <c r="G144" s="2" t="s">
        <v>774</v>
      </c>
      <c r="H144" s="2" t="s">
        <v>798</v>
      </c>
      <c r="I144" t="s">
        <v>779</v>
      </c>
      <c r="J144" t="s">
        <v>2086</v>
      </c>
      <c r="K144" t="s">
        <v>2070</v>
      </c>
      <c r="L144" t="s">
        <v>2387</v>
      </c>
      <c r="M144" t="s">
        <v>2088</v>
      </c>
      <c r="O144" s="1" t="s">
        <v>799</v>
      </c>
      <c r="P144" s="4"/>
      <c r="Q144" t="s">
        <v>2091</v>
      </c>
      <c r="R144" t="s">
        <v>801</v>
      </c>
    </row>
    <row r="145" spans="2:18" x14ac:dyDescent="0.25">
      <c r="B145" s="4" t="s">
        <v>2404</v>
      </c>
      <c r="C145" t="s">
        <v>2096</v>
      </c>
      <c r="D145" s="2" t="s">
        <v>259</v>
      </c>
      <c r="E145" s="2" t="s">
        <v>2056</v>
      </c>
      <c r="F145" s="2" t="s">
        <v>772</v>
      </c>
      <c r="G145" s="2" t="s">
        <v>774</v>
      </c>
      <c r="H145" s="2" t="s">
        <v>798</v>
      </c>
      <c r="I145" t="s">
        <v>779</v>
      </c>
      <c r="J145" t="s">
        <v>2086</v>
      </c>
      <c r="K145" t="s">
        <v>2070</v>
      </c>
      <c r="L145" t="s">
        <v>2387</v>
      </c>
      <c r="M145" t="s">
        <v>2093</v>
      </c>
      <c r="O145" s="1" t="s">
        <v>799</v>
      </c>
      <c r="P145" s="4"/>
      <c r="Q145" t="s">
        <v>2091</v>
      </c>
      <c r="R145" t="s">
        <v>801</v>
      </c>
    </row>
    <row r="146" spans="2:18" x14ac:dyDescent="0.25">
      <c r="B146" s="4" t="s">
        <v>2405</v>
      </c>
      <c r="C146" t="s">
        <v>2101</v>
      </c>
      <c r="D146" s="2" t="s">
        <v>259</v>
      </c>
      <c r="E146" s="2" t="s">
        <v>2056</v>
      </c>
      <c r="F146" s="2" t="s">
        <v>772</v>
      </c>
      <c r="G146" s="2" t="s">
        <v>774</v>
      </c>
      <c r="H146" s="2" t="s">
        <v>798</v>
      </c>
      <c r="I146" t="s">
        <v>2102</v>
      </c>
      <c r="J146" t="s">
        <v>2103</v>
      </c>
      <c r="K146" t="s">
        <v>2058</v>
      </c>
      <c r="L146" t="s">
        <v>2104</v>
      </c>
      <c r="M146" t="s">
        <v>2105</v>
      </c>
      <c r="N146" t="s">
        <v>2027</v>
      </c>
      <c r="O146" s="1" t="s">
        <v>799</v>
      </c>
      <c r="P146" s="4"/>
      <c r="Q146" t="s">
        <v>2107</v>
      </c>
      <c r="R146" t="s">
        <v>801</v>
      </c>
    </row>
    <row r="147" spans="2:18" x14ac:dyDescent="0.25">
      <c r="B147" s="4" t="s">
        <v>2406</v>
      </c>
      <c r="C147" t="s">
        <v>2101</v>
      </c>
      <c r="D147" s="2" t="s">
        <v>259</v>
      </c>
      <c r="E147" s="2" t="s">
        <v>2056</v>
      </c>
      <c r="F147" s="2" t="s">
        <v>772</v>
      </c>
      <c r="G147" s="2" t="s">
        <v>774</v>
      </c>
      <c r="H147" s="2" t="s">
        <v>798</v>
      </c>
      <c r="I147" t="s">
        <v>2102</v>
      </c>
      <c r="J147" t="s">
        <v>2103</v>
      </c>
      <c r="K147" t="s">
        <v>2058</v>
      </c>
      <c r="L147" t="s">
        <v>2109</v>
      </c>
      <c r="M147" t="s">
        <v>2110</v>
      </c>
      <c r="N147" t="s">
        <v>2027</v>
      </c>
      <c r="O147" s="1" t="s">
        <v>799</v>
      </c>
      <c r="P147" s="4"/>
      <c r="Q147" t="s">
        <v>2107</v>
      </c>
      <c r="R147" t="s">
        <v>801</v>
      </c>
    </row>
    <row r="148" spans="2:18" x14ac:dyDescent="0.25">
      <c r="B148" s="4" t="s">
        <v>2407</v>
      </c>
      <c r="C148" t="s">
        <v>2101</v>
      </c>
      <c r="D148" s="2" t="s">
        <v>259</v>
      </c>
      <c r="E148" s="2" t="s">
        <v>2056</v>
      </c>
      <c r="F148" s="2" t="s">
        <v>772</v>
      </c>
      <c r="G148" s="2" t="s">
        <v>774</v>
      </c>
      <c r="H148" s="2" t="s">
        <v>798</v>
      </c>
      <c r="I148" t="s">
        <v>950</v>
      </c>
      <c r="J148" t="s">
        <v>2086</v>
      </c>
      <c r="K148" t="s">
        <v>2058</v>
      </c>
      <c r="L148" t="s">
        <v>2104</v>
      </c>
      <c r="M148" t="s">
        <v>2105</v>
      </c>
      <c r="O148" s="1" t="s">
        <v>799</v>
      </c>
      <c r="P148" s="4"/>
      <c r="Q148" t="s">
        <v>2107</v>
      </c>
      <c r="R148" t="s">
        <v>801</v>
      </c>
    </row>
    <row r="149" spans="2:18" x14ac:dyDescent="0.25">
      <c r="B149" s="4" t="s">
        <v>2408</v>
      </c>
      <c r="C149" t="s">
        <v>2101</v>
      </c>
      <c r="D149" s="2" t="s">
        <v>259</v>
      </c>
      <c r="E149" s="2" t="s">
        <v>2056</v>
      </c>
      <c r="F149" s="2" t="s">
        <v>772</v>
      </c>
      <c r="G149" s="2" t="s">
        <v>774</v>
      </c>
      <c r="H149" s="2" t="s">
        <v>798</v>
      </c>
      <c r="I149" t="s">
        <v>950</v>
      </c>
      <c r="J149" t="s">
        <v>2086</v>
      </c>
      <c r="K149" t="s">
        <v>2058</v>
      </c>
      <c r="L149" t="s">
        <v>2109</v>
      </c>
      <c r="M149" t="s">
        <v>2110</v>
      </c>
      <c r="O149" s="1" t="s">
        <v>799</v>
      </c>
      <c r="P149" s="4"/>
      <c r="Q149" t="s">
        <v>2107</v>
      </c>
      <c r="R149" t="s">
        <v>801</v>
      </c>
    </row>
    <row r="150" spans="2:18" x14ac:dyDescent="0.25">
      <c r="B150" s="4" t="s">
        <v>2409</v>
      </c>
      <c r="C150" t="s">
        <v>2101</v>
      </c>
      <c r="D150" s="2" t="s">
        <v>259</v>
      </c>
      <c r="E150" s="2" t="s">
        <v>2056</v>
      </c>
      <c r="F150" s="2" t="s">
        <v>787</v>
      </c>
      <c r="G150" s="2" t="s">
        <v>789</v>
      </c>
      <c r="H150" s="2" t="s">
        <v>798</v>
      </c>
      <c r="I150" t="s">
        <v>950</v>
      </c>
      <c r="J150" t="s">
        <v>2086</v>
      </c>
      <c r="K150" t="s">
        <v>2058</v>
      </c>
      <c r="L150" t="s">
        <v>2104</v>
      </c>
      <c r="M150" t="s">
        <v>2105</v>
      </c>
      <c r="O150" s="1" t="s">
        <v>799</v>
      </c>
      <c r="P150" s="4"/>
      <c r="Q150" t="s">
        <v>2118</v>
      </c>
      <c r="R150" t="s">
        <v>801</v>
      </c>
    </row>
    <row r="151" spans="2:18" x14ac:dyDescent="0.25">
      <c r="B151" s="4" t="s">
        <v>2410</v>
      </c>
      <c r="C151" t="s">
        <v>2101</v>
      </c>
      <c r="D151" s="2" t="s">
        <v>259</v>
      </c>
      <c r="E151" s="2" t="s">
        <v>2056</v>
      </c>
      <c r="F151" s="2" t="s">
        <v>787</v>
      </c>
      <c r="G151" s="2" t="s">
        <v>789</v>
      </c>
      <c r="H151" s="2" t="s">
        <v>798</v>
      </c>
      <c r="I151" t="s">
        <v>950</v>
      </c>
      <c r="J151" t="s">
        <v>2086</v>
      </c>
      <c r="K151" t="s">
        <v>2058</v>
      </c>
      <c r="L151" t="s">
        <v>2109</v>
      </c>
      <c r="M151" t="s">
        <v>2110</v>
      </c>
      <c r="O151" s="1" t="s">
        <v>799</v>
      </c>
      <c r="P151" s="4"/>
      <c r="Q151" t="s">
        <v>2118</v>
      </c>
      <c r="R151" t="s">
        <v>801</v>
      </c>
    </row>
    <row r="152" spans="2:18" x14ac:dyDescent="0.25">
      <c r="B152" s="4" t="s">
        <v>2411</v>
      </c>
      <c r="C152" t="s">
        <v>2101</v>
      </c>
      <c r="D152" s="2" t="s">
        <v>259</v>
      </c>
      <c r="E152" s="2" t="s">
        <v>2056</v>
      </c>
      <c r="F152" s="2" t="s">
        <v>772</v>
      </c>
      <c r="G152" s="2" t="s">
        <v>774</v>
      </c>
      <c r="H152" s="2" t="s">
        <v>798</v>
      </c>
      <c r="I152" t="s">
        <v>779</v>
      </c>
      <c r="J152" t="s">
        <v>2122</v>
      </c>
      <c r="K152" t="s">
        <v>2058</v>
      </c>
      <c r="L152" t="s">
        <v>2104</v>
      </c>
      <c r="M152" t="s">
        <v>2105</v>
      </c>
      <c r="O152" s="1" t="s">
        <v>799</v>
      </c>
      <c r="P152" s="4"/>
      <c r="Q152" t="s">
        <v>2107</v>
      </c>
      <c r="R152" t="s">
        <v>801</v>
      </c>
    </row>
    <row r="153" spans="2:18" x14ac:dyDescent="0.25">
      <c r="B153" s="4" t="s">
        <v>2412</v>
      </c>
      <c r="C153" t="s">
        <v>2101</v>
      </c>
      <c r="D153" s="2" t="s">
        <v>259</v>
      </c>
      <c r="E153" s="2" t="s">
        <v>2056</v>
      </c>
      <c r="F153" s="2" t="s">
        <v>772</v>
      </c>
      <c r="G153" s="2" t="s">
        <v>774</v>
      </c>
      <c r="H153" s="2" t="s">
        <v>798</v>
      </c>
      <c r="I153" t="s">
        <v>779</v>
      </c>
      <c r="J153" t="s">
        <v>2122</v>
      </c>
      <c r="K153" t="s">
        <v>2058</v>
      </c>
      <c r="L153" t="s">
        <v>2109</v>
      </c>
      <c r="M153" t="s">
        <v>2110</v>
      </c>
      <c r="O153" s="1" t="s">
        <v>799</v>
      </c>
      <c r="P153" s="4"/>
      <c r="Q153" t="s">
        <v>2107</v>
      </c>
      <c r="R153" t="s">
        <v>801</v>
      </c>
    </row>
    <row r="154" spans="2:18" x14ac:dyDescent="0.25">
      <c r="B154" s="4" t="s">
        <v>2413</v>
      </c>
      <c r="C154" t="s">
        <v>2101</v>
      </c>
      <c r="D154" s="2" t="s">
        <v>259</v>
      </c>
      <c r="E154" s="2" t="s">
        <v>2056</v>
      </c>
      <c r="F154" s="2" t="s">
        <v>772</v>
      </c>
      <c r="G154" s="2" t="s">
        <v>774</v>
      </c>
      <c r="H154" s="2" t="s">
        <v>798</v>
      </c>
      <c r="I154" t="s">
        <v>950</v>
      </c>
      <c r="J154" t="s">
        <v>2127</v>
      </c>
      <c r="K154" t="s">
        <v>2058</v>
      </c>
      <c r="L154" t="s">
        <v>2104</v>
      </c>
      <c r="M154" t="s">
        <v>2105</v>
      </c>
      <c r="O154" s="1" t="s">
        <v>799</v>
      </c>
      <c r="P154" s="4"/>
      <c r="Q154" t="s">
        <v>2107</v>
      </c>
      <c r="R154" t="s">
        <v>801</v>
      </c>
    </row>
    <row r="155" spans="2:18" x14ac:dyDescent="0.25">
      <c r="B155" s="4" t="s">
        <v>2414</v>
      </c>
      <c r="C155" t="s">
        <v>2101</v>
      </c>
      <c r="D155" s="2" t="s">
        <v>259</v>
      </c>
      <c r="E155" s="2" t="s">
        <v>2056</v>
      </c>
      <c r="F155" s="2" t="s">
        <v>772</v>
      </c>
      <c r="G155" s="2" t="s">
        <v>774</v>
      </c>
      <c r="H155" s="2" t="s">
        <v>798</v>
      </c>
      <c r="I155" t="s">
        <v>950</v>
      </c>
      <c r="J155" t="s">
        <v>2127</v>
      </c>
      <c r="K155" t="s">
        <v>2058</v>
      </c>
      <c r="L155" t="s">
        <v>2109</v>
      </c>
      <c r="M155" t="s">
        <v>2110</v>
      </c>
      <c r="O155" s="1" t="s">
        <v>799</v>
      </c>
      <c r="P155" s="4"/>
      <c r="Q155" t="s">
        <v>2107</v>
      </c>
      <c r="R155" t="s">
        <v>801</v>
      </c>
    </row>
    <row r="156" spans="2:18" x14ac:dyDescent="0.25">
      <c r="B156" s="4" t="s">
        <v>2415</v>
      </c>
      <c r="C156" t="s">
        <v>2101</v>
      </c>
      <c r="D156" s="2" t="s">
        <v>259</v>
      </c>
      <c r="E156" s="2" t="s">
        <v>2056</v>
      </c>
      <c r="F156" s="2" t="s">
        <v>787</v>
      </c>
      <c r="G156" s="2" t="s">
        <v>789</v>
      </c>
      <c r="H156" s="2" t="s">
        <v>798</v>
      </c>
      <c r="I156" t="s">
        <v>950</v>
      </c>
      <c r="J156" t="s">
        <v>2127</v>
      </c>
      <c r="K156" t="s">
        <v>2058</v>
      </c>
      <c r="L156" t="s">
        <v>2104</v>
      </c>
      <c r="M156" t="s">
        <v>2105</v>
      </c>
      <c r="O156" s="1" t="s">
        <v>799</v>
      </c>
      <c r="P156" s="4"/>
      <c r="Q156" t="s">
        <v>2118</v>
      </c>
      <c r="R156" t="s">
        <v>801</v>
      </c>
    </row>
    <row r="157" spans="2:18" x14ac:dyDescent="0.25">
      <c r="B157" s="4" t="s">
        <v>2416</v>
      </c>
      <c r="C157" t="s">
        <v>2101</v>
      </c>
      <c r="D157" s="2" t="s">
        <v>259</v>
      </c>
      <c r="E157" s="2" t="s">
        <v>2056</v>
      </c>
      <c r="F157" s="2" t="s">
        <v>787</v>
      </c>
      <c r="G157" s="2" t="s">
        <v>789</v>
      </c>
      <c r="H157" s="2" t="s">
        <v>798</v>
      </c>
      <c r="I157" t="s">
        <v>950</v>
      </c>
      <c r="J157" t="s">
        <v>2127</v>
      </c>
      <c r="K157" t="s">
        <v>2058</v>
      </c>
      <c r="L157" t="s">
        <v>2109</v>
      </c>
      <c r="M157" t="s">
        <v>2110</v>
      </c>
      <c r="O157" s="1" t="s">
        <v>799</v>
      </c>
      <c r="P157" s="4"/>
      <c r="Q157" t="s">
        <v>2118</v>
      </c>
      <c r="R157" t="s">
        <v>801</v>
      </c>
    </row>
    <row r="158" spans="2:18" x14ac:dyDescent="0.25">
      <c r="B158" s="4" t="s">
        <v>2417</v>
      </c>
      <c r="C158" t="s">
        <v>1829</v>
      </c>
      <c r="D158" s="2" t="s">
        <v>259</v>
      </c>
      <c r="E158" s="2" t="s">
        <v>2056</v>
      </c>
      <c r="F158" s="2" t="s">
        <v>772</v>
      </c>
      <c r="G158" s="2" t="s">
        <v>774</v>
      </c>
      <c r="H158" s="2" t="s">
        <v>798</v>
      </c>
      <c r="I158" t="s">
        <v>2102</v>
      </c>
      <c r="J158" t="s">
        <v>2103</v>
      </c>
      <c r="K158" t="s">
        <v>2058</v>
      </c>
      <c r="L158" t="s">
        <v>2136</v>
      </c>
      <c r="O158" s="1" t="s">
        <v>799</v>
      </c>
      <c r="P158" s="4"/>
      <c r="Q158" t="s">
        <v>2138</v>
      </c>
      <c r="R158" t="s">
        <v>801</v>
      </c>
    </row>
    <row r="159" spans="2:18" x14ac:dyDescent="0.25">
      <c r="B159" s="4" t="s">
        <v>2418</v>
      </c>
      <c r="C159" t="s">
        <v>1829</v>
      </c>
      <c r="D159" s="2" t="s">
        <v>259</v>
      </c>
      <c r="E159" s="2" t="s">
        <v>2056</v>
      </c>
      <c r="F159" s="2" t="s">
        <v>772</v>
      </c>
      <c r="G159" s="2" t="s">
        <v>774</v>
      </c>
      <c r="H159" s="2" t="s">
        <v>798</v>
      </c>
      <c r="I159" t="s">
        <v>950</v>
      </c>
      <c r="J159" t="s">
        <v>2086</v>
      </c>
      <c r="K159" t="s">
        <v>2058</v>
      </c>
      <c r="L159" t="s">
        <v>2136</v>
      </c>
      <c r="O159" s="1" t="s">
        <v>799</v>
      </c>
      <c r="P159" s="4"/>
      <c r="Q159" t="s">
        <v>2138</v>
      </c>
      <c r="R159" t="s">
        <v>801</v>
      </c>
    </row>
    <row r="160" spans="2:18" x14ac:dyDescent="0.25">
      <c r="B160" s="4" t="s">
        <v>2419</v>
      </c>
      <c r="C160" t="s">
        <v>1829</v>
      </c>
      <c r="D160" s="2" t="s">
        <v>259</v>
      </c>
      <c r="E160" s="2" t="s">
        <v>2056</v>
      </c>
      <c r="F160" s="2" t="s">
        <v>787</v>
      </c>
      <c r="G160" s="2" t="s">
        <v>789</v>
      </c>
      <c r="H160" s="2" t="s">
        <v>798</v>
      </c>
      <c r="I160" t="s">
        <v>950</v>
      </c>
      <c r="J160" t="s">
        <v>2086</v>
      </c>
      <c r="K160" t="s">
        <v>2058</v>
      </c>
      <c r="L160" t="s">
        <v>2136</v>
      </c>
      <c r="O160" s="1" t="s">
        <v>799</v>
      </c>
      <c r="P160" s="4"/>
      <c r="Q160" t="s">
        <v>2143</v>
      </c>
      <c r="R160" t="s">
        <v>801</v>
      </c>
    </row>
    <row r="161" spans="2:18" x14ac:dyDescent="0.25">
      <c r="B161" s="4" t="s">
        <v>2420</v>
      </c>
      <c r="C161" t="s">
        <v>1829</v>
      </c>
      <c r="D161" s="2" t="s">
        <v>259</v>
      </c>
      <c r="E161" s="2" t="s">
        <v>2056</v>
      </c>
      <c r="F161" s="2" t="s">
        <v>772</v>
      </c>
      <c r="G161" s="2" t="s">
        <v>774</v>
      </c>
      <c r="H161" s="2" t="s">
        <v>798</v>
      </c>
      <c r="I161" t="s">
        <v>779</v>
      </c>
      <c r="J161" t="s">
        <v>2122</v>
      </c>
      <c r="K161" t="s">
        <v>2058</v>
      </c>
      <c r="L161" t="s">
        <v>2136</v>
      </c>
      <c r="O161" s="1" t="s">
        <v>799</v>
      </c>
      <c r="P161" s="4"/>
      <c r="Q161" t="s">
        <v>2138</v>
      </c>
      <c r="R161" t="s">
        <v>801</v>
      </c>
    </row>
    <row r="162" spans="2:18" x14ac:dyDescent="0.25">
      <c r="B162" s="4" t="s">
        <v>2421</v>
      </c>
      <c r="C162" t="s">
        <v>1829</v>
      </c>
      <c r="D162" s="2" t="s">
        <v>259</v>
      </c>
      <c r="E162" s="2" t="s">
        <v>2056</v>
      </c>
      <c r="F162" s="2" t="s">
        <v>772</v>
      </c>
      <c r="G162" s="2" t="s">
        <v>774</v>
      </c>
      <c r="H162" s="2" t="s">
        <v>798</v>
      </c>
      <c r="I162" t="s">
        <v>950</v>
      </c>
      <c r="J162" t="s">
        <v>2127</v>
      </c>
      <c r="K162" t="s">
        <v>2058</v>
      </c>
      <c r="L162" t="s">
        <v>2136</v>
      </c>
      <c r="O162" s="1" t="s">
        <v>799</v>
      </c>
      <c r="P162" s="4"/>
      <c r="Q162" t="s">
        <v>2138</v>
      </c>
      <c r="R162" t="s">
        <v>801</v>
      </c>
    </row>
    <row r="163" spans="2:18" x14ac:dyDescent="0.25">
      <c r="B163" s="4" t="s">
        <v>2422</v>
      </c>
      <c r="C163" t="s">
        <v>1829</v>
      </c>
      <c r="D163" s="2" t="s">
        <v>259</v>
      </c>
      <c r="E163" s="2" t="s">
        <v>2056</v>
      </c>
      <c r="F163" s="2" t="s">
        <v>787</v>
      </c>
      <c r="G163" s="2" t="s">
        <v>789</v>
      </c>
      <c r="H163" s="2" t="s">
        <v>798</v>
      </c>
      <c r="I163" t="s">
        <v>950</v>
      </c>
      <c r="J163" t="s">
        <v>2127</v>
      </c>
      <c r="K163" t="s">
        <v>2058</v>
      </c>
      <c r="L163" t="s">
        <v>2136</v>
      </c>
      <c r="O163" s="1" t="s">
        <v>799</v>
      </c>
      <c r="P163" s="4"/>
      <c r="Q163" t="s">
        <v>2138</v>
      </c>
      <c r="R163" t="s">
        <v>801</v>
      </c>
    </row>
    <row r="164" spans="2:18" x14ac:dyDescent="0.25">
      <c r="B164" s="4" t="s">
        <v>2423</v>
      </c>
      <c r="C164" t="s">
        <v>2151</v>
      </c>
      <c r="D164" s="2" t="s">
        <v>259</v>
      </c>
      <c r="E164" s="2" t="s">
        <v>2056</v>
      </c>
      <c r="F164" s="2" t="s">
        <v>772</v>
      </c>
      <c r="G164" s="2" t="s">
        <v>774</v>
      </c>
      <c r="H164" s="2" t="s">
        <v>798</v>
      </c>
      <c r="I164" t="s">
        <v>779</v>
      </c>
      <c r="J164" t="s">
        <v>2086</v>
      </c>
      <c r="K164" t="s">
        <v>2058</v>
      </c>
      <c r="L164" t="s">
        <v>803</v>
      </c>
      <c r="M164" t="s">
        <v>2088</v>
      </c>
      <c r="N164" t="s">
        <v>2061</v>
      </c>
      <c r="O164" s="1" t="s">
        <v>799</v>
      </c>
      <c r="P164" s="4"/>
      <c r="Q164" t="s">
        <v>2091</v>
      </c>
      <c r="R164" t="s">
        <v>801</v>
      </c>
    </row>
    <row r="165" spans="2:18" x14ac:dyDescent="0.25">
      <c r="B165" s="4" t="s">
        <v>2424</v>
      </c>
      <c r="C165" t="s">
        <v>2154</v>
      </c>
      <c r="D165" t="s">
        <v>286</v>
      </c>
      <c r="E165" s="2" t="s">
        <v>2056</v>
      </c>
      <c r="F165" s="2" t="s">
        <v>772</v>
      </c>
      <c r="G165" s="2" t="s">
        <v>774</v>
      </c>
      <c r="H165" s="2" t="s">
        <v>798</v>
      </c>
      <c r="I165" t="s">
        <v>779</v>
      </c>
      <c r="J165" t="s">
        <v>2086</v>
      </c>
      <c r="K165" t="s">
        <v>2155</v>
      </c>
      <c r="L165" t="s">
        <v>2156</v>
      </c>
      <c r="M165" t="s">
        <v>2157</v>
      </c>
      <c r="O165">
        <v>98096695</v>
      </c>
      <c r="P165" s="4"/>
      <c r="Q165" t="s">
        <v>2159</v>
      </c>
      <c r="R165" t="s">
        <v>801</v>
      </c>
    </row>
    <row r="166" spans="2:18" x14ac:dyDescent="0.25">
      <c r="B166" s="4" t="s">
        <v>2425</v>
      </c>
      <c r="C166" t="s">
        <v>2154</v>
      </c>
      <c r="D166" t="s">
        <v>286</v>
      </c>
      <c r="E166" s="2" t="s">
        <v>2056</v>
      </c>
      <c r="F166" s="2" t="s">
        <v>772</v>
      </c>
      <c r="G166" s="2" t="s">
        <v>774</v>
      </c>
      <c r="H166" s="2" t="s">
        <v>798</v>
      </c>
      <c r="I166" t="s">
        <v>779</v>
      </c>
      <c r="J166" t="s">
        <v>2086</v>
      </c>
      <c r="K166" t="s">
        <v>2155</v>
      </c>
      <c r="L166" t="s">
        <v>2156</v>
      </c>
      <c r="M166" t="s">
        <v>2161</v>
      </c>
      <c r="O166" s="1">
        <v>98796719</v>
      </c>
      <c r="P166" s="4"/>
      <c r="Q166" t="s">
        <v>2159</v>
      </c>
      <c r="R166" t="s">
        <v>801</v>
      </c>
    </row>
    <row r="167" spans="2:18" x14ac:dyDescent="0.25">
      <c r="B167" s="4" t="s">
        <v>2426</v>
      </c>
      <c r="C167" t="s">
        <v>1628</v>
      </c>
      <c r="D167" s="2" t="s">
        <v>286</v>
      </c>
      <c r="E167" s="2" t="s">
        <v>2056</v>
      </c>
      <c r="F167" s="2" t="s">
        <v>772</v>
      </c>
      <c r="G167" s="2" t="s">
        <v>774</v>
      </c>
      <c r="H167" s="2" t="s">
        <v>798</v>
      </c>
      <c r="I167" t="s">
        <v>779</v>
      </c>
      <c r="J167" t="s">
        <v>2086</v>
      </c>
      <c r="K167" t="s">
        <v>2155</v>
      </c>
      <c r="L167" t="s">
        <v>2156</v>
      </c>
      <c r="M167" t="s">
        <v>2157</v>
      </c>
      <c r="O167">
        <v>98096695</v>
      </c>
      <c r="P167" s="4"/>
      <c r="Q167" t="s">
        <v>2159</v>
      </c>
      <c r="R167" t="s">
        <v>801</v>
      </c>
    </row>
    <row r="168" spans="2:18" x14ac:dyDescent="0.25">
      <c r="B168" s="4" t="s">
        <v>2427</v>
      </c>
      <c r="C168" t="s">
        <v>1628</v>
      </c>
      <c r="D168" s="2" t="s">
        <v>286</v>
      </c>
      <c r="E168" s="2" t="s">
        <v>2056</v>
      </c>
      <c r="F168" s="2" t="s">
        <v>772</v>
      </c>
      <c r="G168" s="2" t="s">
        <v>774</v>
      </c>
      <c r="H168" s="2" t="s">
        <v>798</v>
      </c>
      <c r="I168" t="s">
        <v>779</v>
      </c>
      <c r="J168" t="s">
        <v>2086</v>
      </c>
      <c r="K168" t="s">
        <v>2155</v>
      </c>
      <c r="L168" t="s">
        <v>2156</v>
      </c>
      <c r="M168" t="s">
        <v>2161</v>
      </c>
      <c r="O168" s="1" t="s">
        <v>799</v>
      </c>
      <c r="P168" s="4"/>
      <c r="Q168" t="s">
        <v>2159</v>
      </c>
      <c r="R168" t="s">
        <v>801</v>
      </c>
    </row>
    <row r="169" spans="2:18" x14ac:dyDescent="0.25">
      <c r="B169" s="4" t="s">
        <v>2428</v>
      </c>
      <c r="C169" t="s">
        <v>2154</v>
      </c>
      <c r="D169" t="s">
        <v>286</v>
      </c>
      <c r="E169" s="2" t="s">
        <v>2056</v>
      </c>
      <c r="F169" s="2" t="s">
        <v>772</v>
      </c>
      <c r="G169" s="2" t="s">
        <v>774</v>
      </c>
      <c r="H169" s="2" t="s">
        <v>798</v>
      </c>
      <c r="I169" t="s">
        <v>779</v>
      </c>
      <c r="J169" t="s">
        <v>2086</v>
      </c>
      <c r="K169" t="s">
        <v>2155</v>
      </c>
      <c r="L169" t="s">
        <v>2168</v>
      </c>
      <c r="M169" t="s">
        <v>2169</v>
      </c>
      <c r="O169" s="1" t="s">
        <v>799</v>
      </c>
      <c r="P169" s="4"/>
      <c r="Q169" t="s">
        <v>2171</v>
      </c>
      <c r="R169" t="s">
        <v>801</v>
      </c>
    </row>
    <row r="170" spans="2:18" x14ac:dyDescent="0.25">
      <c r="B170" s="4" t="s">
        <v>2429</v>
      </c>
      <c r="C170" t="s">
        <v>2154</v>
      </c>
      <c r="D170" t="s">
        <v>286</v>
      </c>
      <c r="E170" s="2" t="s">
        <v>2056</v>
      </c>
      <c r="F170" s="2" t="s">
        <v>772</v>
      </c>
      <c r="G170" s="2" t="s">
        <v>774</v>
      </c>
      <c r="H170" s="2" t="s">
        <v>798</v>
      </c>
      <c r="I170" t="s">
        <v>779</v>
      </c>
      <c r="J170" t="s">
        <v>2086</v>
      </c>
      <c r="K170" t="s">
        <v>2155</v>
      </c>
      <c r="L170" t="s">
        <v>2168</v>
      </c>
      <c r="M170" t="s">
        <v>2173</v>
      </c>
      <c r="O170" s="1" t="s">
        <v>799</v>
      </c>
      <c r="P170" s="4"/>
      <c r="Q170" t="s">
        <v>2171</v>
      </c>
      <c r="R170" t="s">
        <v>801</v>
      </c>
    </row>
    <row r="171" spans="2:18" x14ac:dyDescent="0.25">
      <c r="B171" s="4" t="s">
        <v>2430</v>
      </c>
      <c r="C171" t="s">
        <v>2154</v>
      </c>
      <c r="D171" t="s">
        <v>286</v>
      </c>
      <c r="E171" s="2" t="s">
        <v>2056</v>
      </c>
      <c r="F171" s="2" t="s">
        <v>787</v>
      </c>
      <c r="G171" s="2" t="s">
        <v>789</v>
      </c>
      <c r="H171" s="2" t="s">
        <v>798</v>
      </c>
      <c r="I171" t="s">
        <v>950</v>
      </c>
      <c r="J171" t="s">
        <v>2086</v>
      </c>
      <c r="K171" t="s">
        <v>2155</v>
      </c>
      <c r="L171" t="s">
        <v>2168</v>
      </c>
      <c r="M171" t="s">
        <v>2169</v>
      </c>
      <c r="O171" s="1" t="s">
        <v>799</v>
      </c>
      <c r="P171" s="4"/>
      <c r="Q171" t="s">
        <v>2177</v>
      </c>
      <c r="R171" t="s">
        <v>801</v>
      </c>
    </row>
    <row r="172" spans="2:18" x14ac:dyDescent="0.25">
      <c r="B172" s="4" t="s">
        <v>2431</v>
      </c>
      <c r="C172" t="s">
        <v>2154</v>
      </c>
      <c r="D172" t="s">
        <v>286</v>
      </c>
      <c r="E172" s="2" t="s">
        <v>2056</v>
      </c>
      <c r="F172" s="2" t="s">
        <v>787</v>
      </c>
      <c r="G172" s="2" t="s">
        <v>789</v>
      </c>
      <c r="H172" s="2" t="s">
        <v>798</v>
      </c>
      <c r="I172" t="s">
        <v>950</v>
      </c>
      <c r="J172" t="s">
        <v>2086</v>
      </c>
      <c r="K172" t="s">
        <v>2155</v>
      </c>
      <c r="L172" t="s">
        <v>2168</v>
      </c>
      <c r="M172" t="s">
        <v>2173</v>
      </c>
      <c r="O172" s="1" t="s">
        <v>799</v>
      </c>
      <c r="P172" s="4"/>
      <c r="Q172" t="s">
        <v>2177</v>
      </c>
      <c r="R172" t="s">
        <v>801</v>
      </c>
    </row>
    <row r="173" spans="2:18" x14ac:dyDescent="0.25">
      <c r="B173" s="4" t="s">
        <v>2432</v>
      </c>
      <c r="C173" t="s">
        <v>2181</v>
      </c>
      <c r="D173" t="s">
        <v>286</v>
      </c>
      <c r="E173" s="2" t="s">
        <v>2056</v>
      </c>
      <c r="F173" s="2" t="s">
        <v>772</v>
      </c>
      <c r="G173" s="2" t="s">
        <v>774</v>
      </c>
      <c r="H173" s="2" t="s">
        <v>798</v>
      </c>
      <c r="I173" t="s">
        <v>779</v>
      </c>
      <c r="J173" t="s">
        <v>2103</v>
      </c>
      <c r="K173" t="s">
        <v>2058</v>
      </c>
      <c r="L173" t="s">
        <v>2182</v>
      </c>
      <c r="M173" t="s">
        <v>2169</v>
      </c>
      <c r="O173" s="1" t="s">
        <v>799</v>
      </c>
      <c r="P173" s="4"/>
      <c r="Q173" t="s">
        <v>2171</v>
      </c>
      <c r="R173" t="s">
        <v>801</v>
      </c>
    </row>
    <row r="174" spans="2:18" x14ac:dyDescent="0.25">
      <c r="B174" s="4" t="s">
        <v>2433</v>
      </c>
      <c r="C174" t="s">
        <v>2181</v>
      </c>
      <c r="D174" t="s">
        <v>286</v>
      </c>
      <c r="E174" s="2" t="s">
        <v>2056</v>
      </c>
      <c r="F174" s="2" t="s">
        <v>772</v>
      </c>
      <c r="G174" s="2" t="s">
        <v>774</v>
      </c>
      <c r="H174" s="2" t="s">
        <v>798</v>
      </c>
      <c r="I174" t="s">
        <v>779</v>
      </c>
      <c r="J174" t="s">
        <v>2103</v>
      </c>
      <c r="K174" t="s">
        <v>2058</v>
      </c>
      <c r="L174" t="s">
        <v>2182</v>
      </c>
      <c r="M174" t="s">
        <v>2173</v>
      </c>
      <c r="O174" s="1" t="s">
        <v>799</v>
      </c>
      <c r="P174" s="4"/>
      <c r="Q174" t="s">
        <v>2171</v>
      </c>
      <c r="R174" t="s">
        <v>801</v>
      </c>
    </row>
    <row r="175" spans="2:18" x14ac:dyDescent="0.25">
      <c r="B175" s="4" t="s">
        <v>2434</v>
      </c>
      <c r="C175" t="s">
        <v>2154</v>
      </c>
      <c r="D175" t="s">
        <v>286</v>
      </c>
      <c r="E175" s="2" t="s">
        <v>2056</v>
      </c>
      <c r="F175" s="2" t="s">
        <v>772</v>
      </c>
      <c r="G175" s="2" t="s">
        <v>774</v>
      </c>
      <c r="H175" s="2" t="s">
        <v>798</v>
      </c>
      <c r="I175" t="s">
        <v>779</v>
      </c>
      <c r="J175" t="s">
        <v>2187</v>
      </c>
      <c r="K175" t="s">
        <v>2155</v>
      </c>
      <c r="L175" t="s">
        <v>2168</v>
      </c>
      <c r="M175" t="s">
        <v>2169</v>
      </c>
      <c r="O175" s="1" t="s">
        <v>799</v>
      </c>
      <c r="P175" s="4"/>
      <c r="Q175" t="s">
        <v>2171</v>
      </c>
      <c r="R175" t="s">
        <v>801</v>
      </c>
    </row>
    <row r="176" spans="2:18" x14ac:dyDescent="0.25">
      <c r="B176" s="4" t="s">
        <v>2435</v>
      </c>
      <c r="C176" t="s">
        <v>2154</v>
      </c>
      <c r="D176" t="s">
        <v>286</v>
      </c>
      <c r="E176" s="2" t="s">
        <v>2056</v>
      </c>
      <c r="F176" s="2" t="s">
        <v>772</v>
      </c>
      <c r="G176" s="2" t="s">
        <v>774</v>
      </c>
      <c r="H176" s="2" t="s">
        <v>798</v>
      </c>
      <c r="I176" t="s">
        <v>779</v>
      </c>
      <c r="J176" t="s">
        <v>2187</v>
      </c>
      <c r="K176" t="s">
        <v>2155</v>
      </c>
      <c r="L176" t="s">
        <v>2168</v>
      </c>
      <c r="M176" t="s">
        <v>2173</v>
      </c>
      <c r="O176" s="1" t="s">
        <v>799</v>
      </c>
      <c r="P176" s="4"/>
      <c r="Q176" t="s">
        <v>2171</v>
      </c>
      <c r="R176" t="s">
        <v>801</v>
      </c>
    </row>
    <row r="177" spans="2:18" x14ac:dyDescent="0.25">
      <c r="B177" s="4" t="s">
        <v>2436</v>
      </c>
      <c r="C177" t="s">
        <v>2154</v>
      </c>
      <c r="D177" t="s">
        <v>286</v>
      </c>
      <c r="E177" s="2" t="s">
        <v>2056</v>
      </c>
      <c r="F177" s="2" t="s">
        <v>772</v>
      </c>
      <c r="G177" s="2" t="s">
        <v>774</v>
      </c>
      <c r="H177" s="2" t="s">
        <v>798</v>
      </c>
      <c r="I177" t="s">
        <v>779</v>
      </c>
      <c r="J177" t="s">
        <v>2192</v>
      </c>
      <c r="K177" t="s">
        <v>2155</v>
      </c>
      <c r="L177" t="s">
        <v>2168</v>
      </c>
      <c r="M177" t="s">
        <v>2169</v>
      </c>
      <c r="O177" s="1" t="s">
        <v>799</v>
      </c>
      <c r="P177" s="4"/>
      <c r="Q177" t="s">
        <v>2171</v>
      </c>
      <c r="R177" t="s">
        <v>801</v>
      </c>
    </row>
    <row r="178" spans="2:18" x14ac:dyDescent="0.25">
      <c r="B178" s="4" t="s">
        <v>2437</v>
      </c>
      <c r="C178" t="s">
        <v>2154</v>
      </c>
      <c r="D178" t="s">
        <v>286</v>
      </c>
      <c r="E178" s="2" t="s">
        <v>2056</v>
      </c>
      <c r="F178" s="2" t="s">
        <v>772</v>
      </c>
      <c r="G178" s="2" t="s">
        <v>774</v>
      </c>
      <c r="H178" s="2" t="s">
        <v>798</v>
      </c>
      <c r="I178" t="s">
        <v>779</v>
      </c>
      <c r="J178" t="s">
        <v>2192</v>
      </c>
      <c r="K178" t="s">
        <v>2155</v>
      </c>
      <c r="L178" t="s">
        <v>2168</v>
      </c>
      <c r="M178" t="s">
        <v>2173</v>
      </c>
      <c r="O178" s="1" t="s">
        <v>799</v>
      </c>
      <c r="P178" s="4"/>
      <c r="Q178" t="s">
        <v>2171</v>
      </c>
      <c r="R178" t="s">
        <v>801</v>
      </c>
    </row>
    <row r="179" spans="2:18" x14ac:dyDescent="0.25">
      <c r="B179" s="4" t="s">
        <v>2438</v>
      </c>
      <c r="C179" t="s">
        <v>2154</v>
      </c>
      <c r="D179" t="s">
        <v>286</v>
      </c>
      <c r="E179" s="2" t="s">
        <v>2056</v>
      </c>
      <c r="F179" s="2" t="s">
        <v>787</v>
      </c>
      <c r="G179" s="2" t="s">
        <v>789</v>
      </c>
      <c r="H179" s="2" t="s">
        <v>798</v>
      </c>
      <c r="I179" t="s">
        <v>950</v>
      </c>
      <c r="J179" t="s">
        <v>2192</v>
      </c>
      <c r="K179" t="s">
        <v>2155</v>
      </c>
      <c r="L179" t="s">
        <v>2168</v>
      </c>
      <c r="M179" t="s">
        <v>2169</v>
      </c>
      <c r="O179" s="1" t="s">
        <v>799</v>
      </c>
      <c r="P179" s="4"/>
      <c r="Q179" t="s">
        <v>2177</v>
      </c>
      <c r="R179" t="s">
        <v>801</v>
      </c>
    </row>
    <row r="180" spans="2:18" x14ac:dyDescent="0.25">
      <c r="B180" s="4" t="s">
        <v>2439</v>
      </c>
      <c r="C180" t="s">
        <v>2154</v>
      </c>
      <c r="D180" t="s">
        <v>286</v>
      </c>
      <c r="E180" s="2" t="s">
        <v>2056</v>
      </c>
      <c r="F180" s="2" t="s">
        <v>787</v>
      </c>
      <c r="G180" s="2" t="s">
        <v>789</v>
      </c>
      <c r="H180" s="2" t="s">
        <v>798</v>
      </c>
      <c r="I180" t="s">
        <v>950</v>
      </c>
      <c r="J180" t="s">
        <v>2192</v>
      </c>
      <c r="K180" t="s">
        <v>2155</v>
      </c>
      <c r="L180" t="s">
        <v>2168</v>
      </c>
      <c r="M180" t="s">
        <v>2173</v>
      </c>
      <c r="O180" s="1" t="s">
        <v>799</v>
      </c>
      <c r="P180" s="4"/>
      <c r="Q180" t="s">
        <v>2177</v>
      </c>
      <c r="R180" t="s">
        <v>801</v>
      </c>
    </row>
    <row r="181" spans="2:18" x14ac:dyDescent="0.25">
      <c r="B181" s="4" t="s">
        <v>2440</v>
      </c>
      <c r="C181" t="s">
        <v>1628</v>
      </c>
      <c r="D181" t="s">
        <v>286</v>
      </c>
      <c r="E181" s="2" t="s">
        <v>2056</v>
      </c>
      <c r="F181" s="2" t="s">
        <v>772</v>
      </c>
      <c r="G181" s="2" t="s">
        <v>774</v>
      </c>
      <c r="H181" s="2" t="s">
        <v>798</v>
      </c>
      <c r="I181" t="s">
        <v>779</v>
      </c>
      <c r="J181" t="s">
        <v>2086</v>
      </c>
      <c r="K181" t="s">
        <v>2155</v>
      </c>
      <c r="L181" t="s">
        <v>2168</v>
      </c>
      <c r="M181" t="s">
        <v>2169</v>
      </c>
      <c r="O181" s="1" t="s">
        <v>799</v>
      </c>
      <c r="P181" s="4"/>
      <c r="Q181" t="s">
        <v>2171</v>
      </c>
      <c r="R181" t="s">
        <v>801</v>
      </c>
    </row>
    <row r="182" spans="2:18" x14ac:dyDescent="0.25">
      <c r="B182" s="4" t="s">
        <v>2441</v>
      </c>
      <c r="C182" t="s">
        <v>1628</v>
      </c>
      <c r="D182" t="s">
        <v>286</v>
      </c>
      <c r="E182" s="2" t="s">
        <v>2056</v>
      </c>
      <c r="F182" s="2" t="s">
        <v>772</v>
      </c>
      <c r="G182" s="2" t="s">
        <v>774</v>
      </c>
      <c r="H182" s="2" t="s">
        <v>798</v>
      </c>
      <c r="I182" t="s">
        <v>779</v>
      </c>
      <c r="J182" t="s">
        <v>2086</v>
      </c>
      <c r="K182" t="s">
        <v>2155</v>
      </c>
      <c r="L182" t="s">
        <v>2168</v>
      </c>
      <c r="M182" t="s">
        <v>2173</v>
      </c>
      <c r="O182" s="1" t="s">
        <v>799</v>
      </c>
      <c r="P182" s="4"/>
      <c r="Q182" t="s">
        <v>2171</v>
      </c>
      <c r="R182" t="s">
        <v>801</v>
      </c>
    </row>
    <row r="183" spans="2:18" x14ac:dyDescent="0.25">
      <c r="B183" s="4" t="s">
        <v>2442</v>
      </c>
      <c r="C183" t="s">
        <v>1628</v>
      </c>
      <c r="D183" t="s">
        <v>286</v>
      </c>
      <c r="E183" s="2" t="s">
        <v>2056</v>
      </c>
      <c r="F183" s="2" t="s">
        <v>787</v>
      </c>
      <c r="G183" s="2" t="s">
        <v>789</v>
      </c>
      <c r="H183" s="2" t="s">
        <v>798</v>
      </c>
      <c r="I183" t="s">
        <v>950</v>
      </c>
      <c r="J183" t="s">
        <v>2086</v>
      </c>
      <c r="K183" t="s">
        <v>2155</v>
      </c>
      <c r="L183" t="s">
        <v>2168</v>
      </c>
      <c r="M183" t="s">
        <v>2169</v>
      </c>
      <c r="O183" s="1" t="s">
        <v>799</v>
      </c>
      <c r="P183" s="4"/>
      <c r="Q183" t="s">
        <v>2177</v>
      </c>
      <c r="R183" t="s">
        <v>801</v>
      </c>
    </row>
    <row r="184" spans="2:18" x14ac:dyDescent="0.25">
      <c r="B184" s="4" t="s">
        <v>2443</v>
      </c>
      <c r="C184" t="s">
        <v>1628</v>
      </c>
      <c r="D184" t="s">
        <v>286</v>
      </c>
      <c r="E184" s="2" t="s">
        <v>2056</v>
      </c>
      <c r="F184" s="2" t="s">
        <v>787</v>
      </c>
      <c r="G184" s="2" t="s">
        <v>789</v>
      </c>
      <c r="H184" s="2" t="s">
        <v>798</v>
      </c>
      <c r="I184" t="s">
        <v>950</v>
      </c>
      <c r="J184" t="s">
        <v>2086</v>
      </c>
      <c r="K184" t="s">
        <v>2155</v>
      </c>
      <c r="L184" t="s">
        <v>2168</v>
      </c>
      <c r="M184" t="s">
        <v>2173</v>
      </c>
      <c r="O184" s="1" t="s">
        <v>799</v>
      </c>
      <c r="P184" s="4"/>
      <c r="Q184" t="s">
        <v>2177</v>
      </c>
      <c r="R184" t="s">
        <v>801</v>
      </c>
    </row>
    <row r="185" spans="2:18" x14ac:dyDescent="0.25">
      <c r="B185" s="4" t="s">
        <v>2444</v>
      </c>
      <c r="C185" t="s">
        <v>1628</v>
      </c>
      <c r="D185" t="s">
        <v>286</v>
      </c>
      <c r="E185" s="2" t="s">
        <v>2056</v>
      </c>
      <c r="F185" s="2" t="s">
        <v>772</v>
      </c>
      <c r="G185" s="2" t="s">
        <v>774</v>
      </c>
      <c r="H185" s="2" t="s">
        <v>798</v>
      </c>
      <c r="I185" t="s">
        <v>779</v>
      </c>
      <c r="J185" t="s">
        <v>2103</v>
      </c>
      <c r="K185" t="s">
        <v>2155</v>
      </c>
      <c r="L185" t="s">
        <v>2168</v>
      </c>
      <c r="M185" t="s">
        <v>2169</v>
      </c>
      <c r="O185" s="1" t="s">
        <v>799</v>
      </c>
      <c r="P185" s="4"/>
      <c r="Q185" t="s">
        <v>2171</v>
      </c>
      <c r="R185" t="s">
        <v>801</v>
      </c>
    </row>
    <row r="186" spans="2:18" x14ac:dyDescent="0.25">
      <c r="B186" s="4" t="s">
        <v>2445</v>
      </c>
      <c r="C186" t="s">
        <v>1628</v>
      </c>
      <c r="D186" t="s">
        <v>286</v>
      </c>
      <c r="E186" s="2" t="s">
        <v>2056</v>
      </c>
      <c r="F186" s="2" t="s">
        <v>772</v>
      </c>
      <c r="G186" s="2" t="s">
        <v>774</v>
      </c>
      <c r="H186" s="2" t="s">
        <v>798</v>
      </c>
      <c r="I186" t="s">
        <v>779</v>
      </c>
      <c r="J186" t="s">
        <v>2103</v>
      </c>
      <c r="K186" t="s">
        <v>2155</v>
      </c>
      <c r="L186" t="s">
        <v>2168</v>
      </c>
      <c r="M186" t="s">
        <v>2173</v>
      </c>
      <c r="O186" s="1" t="s">
        <v>799</v>
      </c>
      <c r="P186" s="4"/>
      <c r="Q186" t="s">
        <v>2171</v>
      </c>
      <c r="R186" t="s">
        <v>801</v>
      </c>
    </row>
    <row r="187" spans="2:18" x14ac:dyDescent="0.25">
      <c r="B187" s="4" t="s">
        <v>2446</v>
      </c>
      <c r="C187" t="s">
        <v>1628</v>
      </c>
      <c r="D187" t="s">
        <v>286</v>
      </c>
      <c r="E187" s="2" t="s">
        <v>2056</v>
      </c>
      <c r="F187" s="2" t="s">
        <v>772</v>
      </c>
      <c r="G187" s="2" t="s">
        <v>774</v>
      </c>
      <c r="H187" s="2" t="s">
        <v>798</v>
      </c>
      <c r="I187" t="s">
        <v>779</v>
      </c>
      <c r="J187" t="s">
        <v>2187</v>
      </c>
      <c r="K187" t="s">
        <v>2155</v>
      </c>
      <c r="L187" t="s">
        <v>2168</v>
      </c>
      <c r="M187" t="s">
        <v>2169</v>
      </c>
      <c r="O187" s="1" t="s">
        <v>799</v>
      </c>
      <c r="P187" s="4"/>
      <c r="Q187" t="s">
        <v>2171</v>
      </c>
      <c r="R187" t="s">
        <v>801</v>
      </c>
    </row>
    <row r="188" spans="2:18" x14ac:dyDescent="0.25">
      <c r="B188" s="4" t="s">
        <v>2447</v>
      </c>
      <c r="C188" t="s">
        <v>1628</v>
      </c>
      <c r="D188" t="s">
        <v>286</v>
      </c>
      <c r="E188" s="2" t="s">
        <v>2056</v>
      </c>
      <c r="F188" s="2" t="s">
        <v>772</v>
      </c>
      <c r="G188" s="2" t="s">
        <v>774</v>
      </c>
      <c r="H188" s="2" t="s">
        <v>798</v>
      </c>
      <c r="I188" t="s">
        <v>779</v>
      </c>
      <c r="J188" t="s">
        <v>2187</v>
      </c>
      <c r="K188" t="s">
        <v>2155</v>
      </c>
      <c r="L188" t="s">
        <v>2168</v>
      </c>
      <c r="M188" t="s">
        <v>2173</v>
      </c>
      <c r="O188" s="1" t="s">
        <v>799</v>
      </c>
      <c r="P188" s="4"/>
      <c r="Q188" t="s">
        <v>2171</v>
      </c>
      <c r="R188" t="s">
        <v>801</v>
      </c>
    </row>
    <row r="189" spans="2:18" x14ac:dyDescent="0.25">
      <c r="B189" s="4" t="s">
        <v>2448</v>
      </c>
      <c r="C189" t="s">
        <v>1628</v>
      </c>
      <c r="D189" t="s">
        <v>286</v>
      </c>
      <c r="E189" s="2" t="s">
        <v>2056</v>
      </c>
      <c r="F189" s="2" t="s">
        <v>772</v>
      </c>
      <c r="G189" s="2" t="s">
        <v>774</v>
      </c>
      <c r="H189" s="2" t="s">
        <v>798</v>
      </c>
      <c r="I189" t="s">
        <v>779</v>
      </c>
      <c r="J189" t="s">
        <v>2192</v>
      </c>
      <c r="K189" t="s">
        <v>2155</v>
      </c>
      <c r="L189" t="s">
        <v>2168</v>
      </c>
      <c r="M189" t="s">
        <v>2169</v>
      </c>
      <c r="O189" s="1" t="s">
        <v>799</v>
      </c>
      <c r="P189" s="4"/>
      <c r="Q189" t="s">
        <v>2171</v>
      </c>
      <c r="R189" t="s">
        <v>801</v>
      </c>
    </row>
    <row r="190" spans="2:18" x14ac:dyDescent="0.25">
      <c r="B190" s="4" t="s">
        <v>2449</v>
      </c>
      <c r="C190" t="s">
        <v>1628</v>
      </c>
      <c r="D190" t="s">
        <v>286</v>
      </c>
      <c r="E190" s="2" t="s">
        <v>2056</v>
      </c>
      <c r="F190" s="2" t="s">
        <v>772</v>
      </c>
      <c r="G190" s="2" t="s">
        <v>774</v>
      </c>
      <c r="H190" s="2" t="s">
        <v>798</v>
      </c>
      <c r="I190" t="s">
        <v>779</v>
      </c>
      <c r="J190" t="s">
        <v>2192</v>
      </c>
      <c r="K190" t="s">
        <v>2155</v>
      </c>
      <c r="L190" t="s">
        <v>2168</v>
      </c>
      <c r="M190" t="s">
        <v>2173</v>
      </c>
      <c r="O190" s="1" t="s">
        <v>799</v>
      </c>
      <c r="P190" s="4"/>
      <c r="Q190" t="s">
        <v>2171</v>
      </c>
      <c r="R190" t="s">
        <v>801</v>
      </c>
    </row>
    <row r="191" spans="2:18" x14ac:dyDescent="0.25">
      <c r="B191" s="4" t="s">
        <v>2450</v>
      </c>
      <c r="C191" t="s">
        <v>1628</v>
      </c>
      <c r="D191" t="s">
        <v>286</v>
      </c>
      <c r="E191" s="2" t="s">
        <v>2056</v>
      </c>
      <c r="F191" s="2" t="s">
        <v>787</v>
      </c>
      <c r="G191" s="2" t="s">
        <v>789</v>
      </c>
      <c r="H191" s="2" t="s">
        <v>798</v>
      </c>
      <c r="I191" t="s">
        <v>950</v>
      </c>
      <c r="J191" t="s">
        <v>2192</v>
      </c>
      <c r="K191" t="s">
        <v>2155</v>
      </c>
      <c r="L191" t="s">
        <v>2168</v>
      </c>
      <c r="M191" t="s">
        <v>2169</v>
      </c>
      <c r="O191" s="1" t="s">
        <v>799</v>
      </c>
      <c r="P191" s="4"/>
      <c r="Q191" t="s">
        <v>2177</v>
      </c>
      <c r="R191" t="s">
        <v>801</v>
      </c>
    </row>
    <row r="192" spans="2:18" x14ac:dyDescent="0.25">
      <c r="B192" s="4" t="s">
        <v>2451</v>
      </c>
      <c r="C192" t="s">
        <v>1628</v>
      </c>
      <c r="D192" t="s">
        <v>286</v>
      </c>
      <c r="E192" s="2" t="s">
        <v>2056</v>
      </c>
      <c r="F192" s="2" t="s">
        <v>787</v>
      </c>
      <c r="G192" s="2" t="s">
        <v>789</v>
      </c>
      <c r="H192" s="2" t="s">
        <v>798</v>
      </c>
      <c r="I192" t="s">
        <v>950</v>
      </c>
      <c r="J192" t="s">
        <v>2192</v>
      </c>
      <c r="K192" t="s">
        <v>2155</v>
      </c>
      <c r="L192" t="s">
        <v>2168</v>
      </c>
      <c r="M192" t="s">
        <v>2173</v>
      </c>
      <c r="O192" s="1" t="s">
        <v>799</v>
      </c>
      <c r="P192" s="4"/>
      <c r="Q192" t="s">
        <v>2177</v>
      </c>
      <c r="R192" t="s">
        <v>801</v>
      </c>
    </row>
    <row r="193" spans="2:18" x14ac:dyDescent="0.25">
      <c r="B193" s="4" t="s">
        <v>2452</v>
      </c>
      <c r="C193" t="s">
        <v>2225</v>
      </c>
      <c r="D193" t="s">
        <v>286</v>
      </c>
      <c r="E193" s="2" t="s">
        <v>2056</v>
      </c>
      <c r="F193" s="2" t="s">
        <v>772</v>
      </c>
      <c r="G193" s="2" t="s">
        <v>774</v>
      </c>
      <c r="H193" s="2" t="s">
        <v>798</v>
      </c>
      <c r="I193" t="s">
        <v>779</v>
      </c>
      <c r="J193" t="s">
        <v>2086</v>
      </c>
      <c r="K193" t="s">
        <v>2058</v>
      </c>
      <c r="L193" t="s">
        <v>2136</v>
      </c>
      <c r="O193" s="1" t="s">
        <v>799</v>
      </c>
      <c r="P193" s="4"/>
      <c r="Q193" t="s">
        <v>2227</v>
      </c>
      <c r="R193" t="s">
        <v>801</v>
      </c>
    </row>
    <row r="194" spans="2:18" x14ac:dyDescent="0.25">
      <c r="B194" s="4" t="s">
        <v>2453</v>
      </c>
      <c r="C194" t="s">
        <v>2225</v>
      </c>
      <c r="D194" t="s">
        <v>286</v>
      </c>
      <c r="E194" s="2" t="s">
        <v>2056</v>
      </c>
      <c r="F194" s="2" t="s">
        <v>787</v>
      </c>
      <c r="G194" s="2" t="s">
        <v>789</v>
      </c>
      <c r="H194" s="2" t="s">
        <v>798</v>
      </c>
      <c r="I194" t="s">
        <v>950</v>
      </c>
      <c r="J194" t="s">
        <v>2086</v>
      </c>
      <c r="K194" t="s">
        <v>2058</v>
      </c>
      <c r="L194" t="s">
        <v>2136</v>
      </c>
      <c r="O194" s="1" t="s">
        <v>799</v>
      </c>
      <c r="P194" s="4"/>
      <c r="Q194" t="s">
        <v>2230</v>
      </c>
      <c r="R194" t="s">
        <v>801</v>
      </c>
    </row>
    <row r="195" spans="2:18" x14ac:dyDescent="0.25">
      <c r="B195" s="4" t="s">
        <v>2454</v>
      </c>
      <c r="C195" t="s">
        <v>2225</v>
      </c>
      <c r="D195" t="s">
        <v>286</v>
      </c>
      <c r="E195" s="2" t="s">
        <v>2056</v>
      </c>
      <c r="F195" s="2" t="s">
        <v>772</v>
      </c>
      <c r="G195" s="2" t="s">
        <v>774</v>
      </c>
      <c r="H195" s="2" t="s">
        <v>798</v>
      </c>
      <c r="I195" t="s">
        <v>779</v>
      </c>
      <c r="J195" t="s">
        <v>2103</v>
      </c>
      <c r="K195" t="s">
        <v>2058</v>
      </c>
      <c r="L195" t="s">
        <v>2136</v>
      </c>
      <c r="O195" s="1" t="s">
        <v>799</v>
      </c>
      <c r="P195" s="4"/>
      <c r="Q195" t="s">
        <v>2227</v>
      </c>
      <c r="R195" t="s">
        <v>801</v>
      </c>
    </row>
    <row r="196" spans="2:18" x14ac:dyDescent="0.25">
      <c r="B196" s="4" t="s">
        <v>2455</v>
      </c>
      <c r="C196" t="s">
        <v>2225</v>
      </c>
      <c r="D196" t="s">
        <v>286</v>
      </c>
      <c r="E196" s="2" t="s">
        <v>2056</v>
      </c>
      <c r="F196" s="2" t="s">
        <v>772</v>
      </c>
      <c r="G196" s="2" t="s">
        <v>774</v>
      </c>
      <c r="H196" s="2" t="s">
        <v>798</v>
      </c>
      <c r="I196" t="s">
        <v>779</v>
      </c>
      <c r="J196" t="s">
        <v>2187</v>
      </c>
      <c r="K196" t="s">
        <v>2058</v>
      </c>
      <c r="L196" t="s">
        <v>2136</v>
      </c>
      <c r="O196" s="1" t="s">
        <v>799</v>
      </c>
      <c r="P196" s="4"/>
      <c r="Q196" t="s">
        <v>2227</v>
      </c>
      <c r="R196" t="s">
        <v>801</v>
      </c>
    </row>
    <row r="197" spans="2:18" x14ac:dyDescent="0.25">
      <c r="B197" s="4" t="s">
        <v>2456</v>
      </c>
      <c r="C197" t="s">
        <v>2225</v>
      </c>
      <c r="D197" t="s">
        <v>286</v>
      </c>
      <c r="E197" s="2" t="s">
        <v>2056</v>
      </c>
      <c r="F197" s="2" t="s">
        <v>772</v>
      </c>
      <c r="G197" s="2" t="s">
        <v>774</v>
      </c>
      <c r="H197" s="2" t="s">
        <v>798</v>
      </c>
      <c r="I197" t="s">
        <v>779</v>
      </c>
      <c r="J197" t="s">
        <v>2192</v>
      </c>
      <c r="K197" t="s">
        <v>2058</v>
      </c>
      <c r="L197" t="s">
        <v>2136</v>
      </c>
      <c r="O197" s="1" t="s">
        <v>799</v>
      </c>
      <c r="P197" s="4"/>
      <c r="Q197" t="s">
        <v>2227</v>
      </c>
      <c r="R197" t="s">
        <v>801</v>
      </c>
    </row>
    <row r="198" spans="2:18" x14ac:dyDescent="0.25">
      <c r="B198" s="4" t="s">
        <v>2457</v>
      </c>
      <c r="C198" t="s">
        <v>2225</v>
      </c>
      <c r="D198" t="s">
        <v>286</v>
      </c>
      <c r="E198" s="2" t="s">
        <v>2056</v>
      </c>
      <c r="F198" s="2" t="s">
        <v>787</v>
      </c>
      <c r="G198" s="2" t="s">
        <v>789</v>
      </c>
      <c r="H198" s="2" t="s">
        <v>798</v>
      </c>
      <c r="I198" t="s">
        <v>950</v>
      </c>
      <c r="J198" t="s">
        <v>2192</v>
      </c>
      <c r="K198" t="s">
        <v>2058</v>
      </c>
      <c r="L198" t="s">
        <v>2136</v>
      </c>
      <c r="O198" s="1" t="s">
        <v>799</v>
      </c>
      <c r="P198" s="4"/>
      <c r="Q198" t="s">
        <v>2230</v>
      </c>
      <c r="R198" t="s">
        <v>801</v>
      </c>
    </row>
    <row r="199" spans="2:18" x14ac:dyDescent="0.25">
      <c r="B199" s="4" t="s">
        <v>2458</v>
      </c>
      <c r="C199" t="s">
        <v>694</v>
      </c>
      <c r="D199" t="s">
        <v>286</v>
      </c>
      <c r="E199" s="2" t="s">
        <v>2056</v>
      </c>
      <c r="F199" s="2" t="s">
        <v>772</v>
      </c>
      <c r="G199" s="2" t="s">
        <v>774</v>
      </c>
      <c r="H199" s="2" t="s">
        <v>798</v>
      </c>
      <c r="I199" t="s">
        <v>779</v>
      </c>
      <c r="J199" t="s">
        <v>2086</v>
      </c>
      <c r="K199" t="s">
        <v>2058</v>
      </c>
      <c r="L199" t="s">
        <v>2136</v>
      </c>
      <c r="O199" s="1" t="s">
        <v>799</v>
      </c>
      <c r="P199" s="4"/>
      <c r="Q199" t="s">
        <v>2227</v>
      </c>
      <c r="R199" t="s">
        <v>801</v>
      </c>
    </row>
    <row r="200" spans="2:18" x14ac:dyDescent="0.25">
      <c r="B200" s="4" t="s">
        <v>2459</v>
      </c>
      <c r="C200" t="s">
        <v>694</v>
      </c>
      <c r="D200" t="s">
        <v>286</v>
      </c>
      <c r="E200" s="2" t="s">
        <v>2056</v>
      </c>
      <c r="F200" s="2" t="s">
        <v>787</v>
      </c>
      <c r="G200" s="2" t="s">
        <v>789</v>
      </c>
      <c r="H200" s="2" t="s">
        <v>798</v>
      </c>
      <c r="I200" t="s">
        <v>950</v>
      </c>
      <c r="J200" t="s">
        <v>2086</v>
      </c>
      <c r="K200" t="s">
        <v>2058</v>
      </c>
      <c r="L200" t="s">
        <v>2136</v>
      </c>
      <c r="O200" s="1" t="s">
        <v>799</v>
      </c>
      <c r="P200" s="4"/>
      <c r="Q200" t="s">
        <v>2230</v>
      </c>
      <c r="R200" t="s">
        <v>801</v>
      </c>
    </row>
    <row r="201" spans="2:18" x14ac:dyDescent="0.25">
      <c r="B201" s="4" t="s">
        <v>2460</v>
      </c>
      <c r="C201" t="s">
        <v>694</v>
      </c>
      <c r="D201" t="s">
        <v>286</v>
      </c>
      <c r="E201" s="2" t="s">
        <v>2056</v>
      </c>
      <c r="F201" s="2" t="s">
        <v>772</v>
      </c>
      <c r="G201" s="2" t="s">
        <v>774</v>
      </c>
      <c r="H201" s="2" t="s">
        <v>798</v>
      </c>
      <c r="I201" t="s">
        <v>779</v>
      </c>
      <c r="J201" t="s">
        <v>2103</v>
      </c>
      <c r="K201" t="s">
        <v>2058</v>
      </c>
      <c r="L201" t="s">
        <v>2136</v>
      </c>
      <c r="O201" s="1" t="s">
        <v>799</v>
      </c>
      <c r="P201" s="4"/>
      <c r="Q201" t="s">
        <v>2227</v>
      </c>
      <c r="R201" t="s">
        <v>801</v>
      </c>
    </row>
    <row r="202" spans="2:18" x14ac:dyDescent="0.25">
      <c r="B202" s="4" t="s">
        <v>2461</v>
      </c>
      <c r="C202" t="s">
        <v>694</v>
      </c>
      <c r="D202" t="s">
        <v>286</v>
      </c>
      <c r="E202" s="2" t="s">
        <v>2056</v>
      </c>
      <c r="F202" s="2" t="s">
        <v>772</v>
      </c>
      <c r="G202" s="2" t="s">
        <v>774</v>
      </c>
      <c r="H202" s="2" t="s">
        <v>798</v>
      </c>
      <c r="I202" t="s">
        <v>779</v>
      </c>
      <c r="J202" t="s">
        <v>2187</v>
      </c>
      <c r="K202" t="s">
        <v>2058</v>
      </c>
      <c r="L202" t="s">
        <v>2136</v>
      </c>
      <c r="O202" s="1" t="s">
        <v>799</v>
      </c>
      <c r="P202" s="4"/>
      <c r="Q202" t="s">
        <v>2227</v>
      </c>
      <c r="R202" t="s">
        <v>801</v>
      </c>
    </row>
    <row r="203" spans="2:18" x14ac:dyDescent="0.25">
      <c r="B203" s="4" t="s">
        <v>2462</v>
      </c>
      <c r="C203" t="s">
        <v>694</v>
      </c>
      <c r="D203" t="s">
        <v>286</v>
      </c>
      <c r="E203" s="2" t="s">
        <v>2056</v>
      </c>
      <c r="F203" s="2" t="s">
        <v>772</v>
      </c>
      <c r="G203" s="2" t="s">
        <v>774</v>
      </c>
      <c r="H203" s="2" t="s">
        <v>798</v>
      </c>
      <c r="I203" t="s">
        <v>779</v>
      </c>
      <c r="J203" t="s">
        <v>2192</v>
      </c>
      <c r="K203" t="s">
        <v>2058</v>
      </c>
      <c r="L203" t="s">
        <v>2136</v>
      </c>
      <c r="O203" s="1" t="s">
        <v>799</v>
      </c>
      <c r="P203" s="4"/>
      <c r="Q203" t="s">
        <v>2227</v>
      </c>
      <c r="R203" t="s">
        <v>801</v>
      </c>
    </row>
    <row r="204" spans="2:18" x14ac:dyDescent="0.25">
      <c r="B204" s="4" t="s">
        <v>2463</v>
      </c>
      <c r="C204" t="s">
        <v>694</v>
      </c>
      <c r="D204" t="s">
        <v>286</v>
      </c>
      <c r="E204" s="2" t="s">
        <v>2056</v>
      </c>
      <c r="F204" s="2" t="s">
        <v>787</v>
      </c>
      <c r="G204" s="2" t="s">
        <v>789</v>
      </c>
      <c r="H204" s="2" t="s">
        <v>798</v>
      </c>
      <c r="I204" t="s">
        <v>950</v>
      </c>
      <c r="J204" t="s">
        <v>2192</v>
      </c>
      <c r="K204" t="s">
        <v>2058</v>
      </c>
      <c r="L204" t="s">
        <v>2136</v>
      </c>
      <c r="O204" s="1" t="s">
        <v>799</v>
      </c>
      <c r="P204" s="4"/>
      <c r="Q204" t="s">
        <v>2230</v>
      </c>
      <c r="R204" t="s">
        <v>801</v>
      </c>
    </row>
    <row r="205" spans="2:18" x14ac:dyDescent="0.25">
      <c r="B205" s="4" t="s">
        <v>2464</v>
      </c>
      <c r="C205" t="s">
        <v>2252</v>
      </c>
      <c r="D205" s="2" t="s">
        <v>321</v>
      </c>
      <c r="E205" s="2" t="s">
        <v>2056</v>
      </c>
      <c r="F205" s="2" t="s">
        <v>772</v>
      </c>
      <c r="G205" s="2" t="s">
        <v>774</v>
      </c>
      <c r="H205" s="2" t="s">
        <v>798</v>
      </c>
      <c r="I205" t="s">
        <v>779</v>
      </c>
      <c r="J205" t="s">
        <v>2086</v>
      </c>
      <c r="K205" t="s">
        <v>2155</v>
      </c>
      <c r="L205" t="s">
        <v>2156</v>
      </c>
      <c r="M205" t="s">
        <v>2157</v>
      </c>
      <c r="N205" t="s">
        <v>2253</v>
      </c>
      <c r="O205" s="1">
        <v>98096674</v>
      </c>
      <c r="P205" s="4"/>
      <c r="Q205" t="s">
        <v>2255</v>
      </c>
      <c r="R205" t="s">
        <v>801</v>
      </c>
    </row>
    <row r="206" spans="2:18" x14ac:dyDescent="0.25">
      <c r="B206" s="4" t="s">
        <v>2465</v>
      </c>
      <c r="C206" t="s">
        <v>2252</v>
      </c>
      <c r="D206" s="2" t="s">
        <v>321</v>
      </c>
      <c r="E206" s="2" t="s">
        <v>2056</v>
      </c>
      <c r="F206" s="2" t="s">
        <v>772</v>
      </c>
      <c r="G206" s="2" t="s">
        <v>774</v>
      </c>
      <c r="H206" s="2" t="s">
        <v>798</v>
      </c>
      <c r="I206" t="s">
        <v>779</v>
      </c>
      <c r="J206" t="s">
        <v>2086</v>
      </c>
      <c r="K206" t="s">
        <v>2155</v>
      </c>
      <c r="L206" t="s">
        <v>2156</v>
      </c>
      <c r="M206" t="s">
        <v>2161</v>
      </c>
      <c r="N206" t="s">
        <v>2253</v>
      </c>
      <c r="O206" s="1">
        <v>96759593</v>
      </c>
      <c r="P206" s="4" t="s">
        <v>2466</v>
      </c>
      <c r="Q206" t="s">
        <v>2255</v>
      </c>
      <c r="R206" t="s">
        <v>801</v>
      </c>
    </row>
    <row r="207" spans="2:18" x14ac:dyDescent="0.25">
      <c r="B207" s="4" t="s">
        <v>2467</v>
      </c>
      <c r="C207" t="s">
        <v>2252</v>
      </c>
      <c r="D207" s="2" t="s">
        <v>321</v>
      </c>
      <c r="E207" s="2" t="s">
        <v>2056</v>
      </c>
      <c r="F207" s="2" t="s">
        <v>772</v>
      </c>
      <c r="G207" s="2" t="s">
        <v>774</v>
      </c>
      <c r="H207" s="2" t="s">
        <v>798</v>
      </c>
      <c r="I207" t="s">
        <v>779</v>
      </c>
      <c r="J207" t="s">
        <v>2086</v>
      </c>
      <c r="K207" t="s">
        <v>2155</v>
      </c>
      <c r="L207" t="s">
        <v>2168</v>
      </c>
      <c r="M207" t="s">
        <v>2169</v>
      </c>
      <c r="N207" t="s">
        <v>2253</v>
      </c>
      <c r="O207" s="1" t="s">
        <v>799</v>
      </c>
      <c r="P207" s="4"/>
      <c r="Q207" t="s">
        <v>2260</v>
      </c>
      <c r="R207" t="s">
        <v>801</v>
      </c>
    </row>
    <row r="208" spans="2:18" x14ac:dyDescent="0.25">
      <c r="B208" s="4" t="s">
        <v>2468</v>
      </c>
      <c r="C208" t="s">
        <v>2252</v>
      </c>
      <c r="D208" s="2" t="s">
        <v>321</v>
      </c>
      <c r="E208" s="2" t="s">
        <v>2056</v>
      </c>
      <c r="F208" s="2" t="s">
        <v>772</v>
      </c>
      <c r="G208" s="2" t="s">
        <v>774</v>
      </c>
      <c r="H208" s="2" t="s">
        <v>798</v>
      </c>
      <c r="I208" t="s">
        <v>779</v>
      </c>
      <c r="J208" t="s">
        <v>2086</v>
      </c>
      <c r="K208" t="s">
        <v>2155</v>
      </c>
      <c r="L208" t="s">
        <v>2168</v>
      </c>
      <c r="M208" t="s">
        <v>2173</v>
      </c>
      <c r="N208" t="s">
        <v>2262</v>
      </c>
      <c r="O208" s="1" t="s">
        <v>799</v>
      </c>
      <c r="P208" s="4"/>
      <c r="Q208" t="s">
        <v>2260</v>
      </c>
      <c r="R208" t="s">
        <v>801</v>
      </c>
    </row>
    <row r="209" spans="2:18" x14ac:dyDescent="0.25">
      <c r="B209" s="4" t="s">
        <v>2469</v>
      </c>
      <c r="C209" t="s">
        <v>2252</v>
      </c>
      <c r="D209" s="2" t="s">
        <v>321</v>
      </c>
      <c r="E209" s="2" t="s">
        <v>2056</v>
      </c>
      <c r="F209" s="2" t="s">
        <v>787</v>
      </c>
      <c r="G209" s="2" t="s">
        <v>789</v>
      </c>
      <c r="H209" s="2" t="s">
        <v>798</v>
      </c>
      <c r="I209" t="s">
        <v>950</v>
      </c>
      <c r="J209" t="s">
        <v>2086</v>
      </c>
      <c r="K209" t="s">
        <v>2155</v>
      </c>
      <c r="L209" t="s">
        <v>2168</v>
      </c>
      <c r="M209" t="s">
        <v>2169</v>
      </c>
      <c r="N209" t="s">
        <v>2262</v>
      </c>
      <c r="O209" s="1" t="s">
        <v>799</v>
      </c>
      <c r="P209" s="4"/>
      <c r="Q209" t="s">
        <v>2266</v>
      </c>
      <c r="R209" t="s">
        <v>801</v>
      </c>
    </row>
    <row r="210" spans="2:18" x14ac:dyDescent="0.25">
      <c r="B210" s="4" t="s">
        <v>2470</v>
      </c>
      <c r="C210" t="s">
        <v>2252</v>
      </c>
      <c r="D210" s="2" t="s">
        <v>321</v>
      </c>
      <c r="E210" s="2" t="s">
        <v>2056</v>
      </c>
      <c r="F210" s="2" t="s">
        <v>787</v>
      </c>
      <c r="G210" s="2" t="s">
        <v>789</v>
      </c>
      <c r="H210" s="2" t="s">
        <v>798</v>
      </c>
      <c r="I210" t="s">
        <v>950</v>
      </c>
      <c r="J210" t="s">
        <v>2086</v>
      </c>
      <c r="K210" t="s">
        <v>2155</v>
      </c>
      <c r="L210" t="s">
        <v>2168</v>
      </c>
      <c r="M210" t="s">
        <v>2173</v>
      </c>
      <c r="O210" s="1" t="s">
        <v>799</v>
      </c>
      <c r="P210" s="4"/>
      <c r="Q210" t="s">
        <v>2266</v>
      </c>
      <c r="R210" t="s">
        <v>801</v>
      </c>
    </row>
    <row r="211" spans="2:18" x14ac:dyDescent="0.25">
      <c r="B211" s="4" t="s">
        <v>2471</v>
      </c>
      <c r="C211" t="s">
        <v>2270</v>
      </c>
      <c r="D211" s="2" t="s">
        <v>321</v>
      </c>
      <c r="E211" s="2" t="s">
        <v>2056</v>
      </c>
      <c r="F211" s="2" t="s">
        <v>772</v>
      </c>
      <c r="G211" s="2" t="s">
        <v>774</v>
      </c>
      <c r="H211" s="2" t="s">
        <v>798</v>
      </c>
      <c r="I211" t="s">
        <v>779</v>
      </c>
      <c r="J211" t="s">
        <v>2103</v>
      </c>
      <c r="K211" t="s">
        <v>2058</v>
      </c>
      <c r="L211" t="s">
        <v>2182</v>
      </c>
      <c r="M211" t="s">
        <v>2169</v>
      </c>
      <c r="O211" s="1" t="s">
        <v>799</v>
      </c>
      <c r="P211" s="4"/>
      <c r="Q211" t="s">
        <v>2260</v>
      </c>
      <c r="R211" t="s">
        <v>801</v>
      </c>
    </row>
    <row r="212" spans="2:18" x14ac:dyDescent="0.25">
      <c r="B212" s="4" t="s">
        <v>2472</v>
      </c>
      <c r="C212" t="s">
        <v>2270</v>
      </c>
      <c r="D212" s="2" t="s">
        <v>321</v>
      </c>
      <c r="E212" s="2" t="s">
        <v>2056</v>
      </c>
      <c r="F212" s="2" t="s">
        <v>772</v>
      </c>
      <c r="G212" s="2" t="s">
        <v>774</v>
      </c>
      <c r="H212" s="2" t="s">
        <v>798</v>
      </c>
      <c r="I212" t="s">
        <v>779</v>
      </c>
      <c r="J212" t="s">
        <v>2103</v>
      </c>
      <c r="K212" t="s">
        <v>2058</v>
      </c>
      <c r="L212" t="s">
        <v>2182</v>
      </c>
      <c r="M212" t="s">
        <v>2173</v>
      </c>
      <c r="O212" s="1" t="s">
        <v>799</v>
      </c>
      <c r="P212" s="4"/>
      <c r="Q212" t="s">
        <v>2260</v>
      </c>
      <c r="R212" t="s">
        <v>801</v>
      </c>
    </row>
    <row r="213" spans="2:18" x14ac:dyDescent="0.25">
      <c r="B213" s="4" t="s">
        <v>2473</v>
      </c>
      <c r="C213" t="s">
        <v>2252</v>
      </c>
      <c r="D213" s="2" t="s">
        <v>321</v>
      </c>
      <c r="E213" s="2" t="s">
        <v>2056</v>
      </c>
      <c r="F213" s="2" t="s">
        <v>772</v>
      </c>
      <c r="G213" s="2" t="s">
        <v>774</v>
      </c>
      <c r="H213" s="2" t="s">
        <v>798</v>
      </c>
      <c r="I213" t="s">
        <v>779</v>
      </c>
      <c r="J213" t="s">
        <v>2127</v>
      </c>
      <c r="K213" t="s">
        <v>2155</v>
      </c>
      <c r="L213" t="s">
        <v>2168</v>
      </c>
      <c r="M213" t="s">
        <v>2169</v>
      </c>
      <c r="O213" s="1" t="s">
        <v>799</v>
      </c>
      <c r="P213" s="4"/>
      <c r="Q213" t="s">
        <v>2260</v>
      </c>
      <c r="R213" t="s">
        <v>801</v>
      </c>
    </row>
    <row r="214" spans="2:18" x14ac:dyDescent="0.25">
      <c r="B214" s="4" t="s">
        <v>2474</v>
      </c>
      <c r="C214" t="s">
        <v>2252</v>
      </c>
      <c r="D214" s="2" t="s">
        <v>321</v>
      </c>
      <c r="E214" s="2" t="s">
        <v>2056</v>
      </c>
      <c r="F214" s="2" t="s">
        <v>772</v>
      </c>
      <c r="G214" s="2" t="s">
        <v>774</v>
      </c>
      <c r="H214" s="2" t="s">
        <v>798</v>
      </c>
      <c r="I214" t="s">
        <v>779</v>
      </c>
      <c r="J214" t="s">
        <v>2127</v>
      </c>
      <c r="K214" t="s">
        <v>2155</v>
      </c>
      <c r="L214" t="s">
        <v>2168</v>
      </c>
      <c r="M214" t="s">
        <v>2173</v>
      </c>
      <c r="O214" s="1" t="s">
        <v>799</v>
      </c>
      <c r="P214" s="4"/>
      <c r="Q214" t="s">
        <v>2260</v>
      </c>
      <c r="R214" t="s">
        <v>801</v>
      </c>
    </row>
    <row r="215" spans="2:18" x14ac:dyDescent="0.25">
      <c r="B215" s="4" t="s">
        <v>2475</v>
      </c>
      <c r="C215" t="s">
        <v>2252</v>
      </c>
      <c r="D215" s="2" t="s">
        <v>321</v>
      </c>
      <c r="E215" s="2" t="s">
        <v>2056</v>
      </c>
      <c r="F215" s="2" t="s">
        <v>787</v>
      </c>
      <c r="G215" s="2" t="s">
        <v>789</v>
      </c>
      <c r="H215" s="2" t="s">
        <v>798</v>
      </c>
      <c r="I215" t="s">
        <v>950</v>
      </c>
      <c r="J215" t="s">
        <v>2127</v>
      </c>
      <c r="K215" t="s">
        <v>2155</v>
      </c>
      <c r="L215" t="s">
        <v>2168</v>
      </c>
      <c r="M215" t="s">
        <v>2169</v>
      </c>
      <c r="O215" s="1" t="s">
        <v>799</v>
      </c>
      <c r="P215" s="4"/>
      <c r="Q215" t="s">
        <v>2266</v>
      </c>
      <c r="R215" t="s">
        <v>801</v>
      </c>
    </row>
    <row r="216" spans="2:18" x14ac:dyDescent="0.25">
      <c r="B216" s="4" t="s">
        <v>2476</v>
      </c>
      <c r="C216" t="s">
        <v>2252</v>
      </c>
      <c r="D216" s="2" t="s">
        <v>321</v>
      </c>
      <c r="E216" s="2" t="s">
        <v>2056</v>
      </c>
      <c r="F216" s="2" t="s">
        <v>787</v>
      </c>
      <c r="G216" s="2" t="s">
        <v>789</v>
      </c>
      <c r="H216" s="2" t="s">
        <v>798</v>
      </c>
      <c r="I216" t="s">
        <v>950</v>
      </c>
      <c r="J216" t="s">
        <v>2127</v>
      </c>
      <c r="K216" t="s">
        <v>2155</v>
      </c>
      <c r="L216" t="s">
        <v>2168</v>
      </c>
      <c r="M216" t="s">
        <v>2173</v>
      </c>
      <c r="O216" s="1" t="s">
        <v>799</v>
      </c>
      <c r="P216" s="4"/>
      <c r="Q216" t="s">
        <v>2266</v>
      </c>
      <c r="R216" t="s">
        <v>801</v>
      </c>
    </row>
    <row r="217" spans="2:18" x14ac:dyDescent="0.25">
      <c r="B217" s="4" t="s">
        <v>2477</v>
      </c>
      <c r="C217" t="s">
        <v>2283</v>
      </c>
      <c r="D217" s="2" t="s">
        <v>321</v>
      </c>
      <c r="E217" s="2" t="s">
        <v>2056</v>
      </c>
      <c r="F217" s="2" t="s">
        <v>772</v>
      </c>
      <c r="G217" s="2" t="s">
        <v>774</v>
      </c>
      <c r="H217" s="2" t="s">
        <v>798</v>
      </c>
      <c r="I217" t="s">
        <v>779</v>
      </c>
      <c r="J217" t="s">
        <v>2086</v>
      </c>
      <c r="K217" t="s">
        <v>2058</v>
      </c>
      <c r="L217" t="s">
        <v>2136</v>
      </c>
      <c r="O217" s="1">
        <v>98690418</v>
      </c>
      <c r="P217" s="4"/>
      <c r="Q217" t="s">
        <v>2285</v>
      </c>
      <c r="R217" t="s">
        <v>801</v>
      </c>
    </row>
    <row r="218" spans="2:18" x14ac:dyDescent="0.25">
      <c r="B218" s="4" t="s">
        <v>2478</v>
      </c>
      <c r="C218" t="s">
        <v>2283</v>
      </c>
      <c r="D218" s="2" t="s">
        <v>321</v>
      </c>
      <c r="E218" s="2" t="s">
        <v>2056</v>
      </c>
      <c r="F218" s="2" t="s">
        <v>787</v>
      </c>
      <c r="G218" s="2" t="s">
        <v>789</v>
      </c>
      <c r="H218" s="2" t="s">
        <v>798</v>
      </c>
      <c r="I218" t="s">
        <v>950</v>
      </c>
      <c r="J218" t="s">
        <v>2086</v>
      </c>
      <c r="K218" t="s">
        <v>2058</v>
      </c>
      <c r="L218" t="s">
        <v>2136</v>
      </c>
      <c r="O218" s="1" t="s">
        <v>799</v>
      </c>
      <c r="P218" s="4"/>
      <c r="Q218" t="s">
        <v>2288</v>
      </c>
      <c r="R218" t="s">
        <v>801</v>
      </c>
    </row>
    <row r="219" spans="2:18" x14ac:dyDescent="0.25">
      <c r="B219" s="4" t="s">
        <v>2479</v>
      </c>
      <c r="C219" t="s">
        <v>2283</v>
      </c>
      <c r="D219" s="2" t="s">
        <v>321</v>
      </c>
      <c r="E219" s="2" t="s">
        <v>2056</v>
      </c>
      <c r="F219" s="2" t="s">
        <v>772</v>
      </c>
      <c r="G219" s="2" t="s">
        <v>774</v>
      </c>
      <c r="H219" s="2" t="s">
        <v>798</v>
      </c>
      <c r="I219" t="s">
        <v>779</v>
      </c>
      <c r="J219" t="s">
        <v>2103</v>
      </c>
      <c r="K219" t="s">
        <v>2058</v>
      </c>
      <c r="L219" t="s">
        <v>2136</v>
      </c>
      <c r="O219" s="1" t="s">
        <v>799</v>
      </c>
      <c r="P219" s="4"/>
      <c r="Q219" t="s">
        <v>2285</v>
      </c>
      <c r="R219" t="s">
        <v>801</v>
      </c>
    </row>
    <row r="220" spans="2:18" x14ac:dyDescent="0.25">
      <c r="B220" s="4" t="s">
        <v>2480</v>
      </c>
      <c r="C220" t="s">
        <v>2283</v>
      </c>
      <c r="D220" s="2" t="s">
        <v>321</v>
      </c>
      <c r="E220" s="2" t="s">
        <v>2056</v>
      </c>
      <c r="F220" s="2" t="s">
        <v>772</v>
      </c>
      <c r="G220" s="2" t="s">
        <v>774</v>
      </c>
      <c r="H220" s="2" t="s">
        <v>798</v>
      </c>
      <c r="I220" t="s">
        <v>779</v>
      </c>
      <c r="J220" t="s">
        <v>2127</v>
      </c>
      <c r="K220" t="s">
        <v>2058</v>
      </c>
      <c r="L220" t="s">
        <v>2136</v>
      </c>
      <c r="N220" t="s">
        <v>2292</v>
      </c>
      <c r="O220" s="1" t="s">
        <v>799</v>
      </c>
      <c r="P220" s="4"/>
      <c r="Q220" t="s">
        <v>2285</v>
      </c>
      <c r="R220" t="s">
        <v>801</v>
      </c>
    </row>
    <row r="221" spans="2:18" x14ac:dyDescent="0.25">
      <c r="B221" s="4" t="s">
        <v>2481</v>
      </c>
      <c r="C221" t="s">
        <v>2283</v>
      </c>
      <c r="D221" s="2" t="s">
        <v>321</v>
      </c>
      <c r="E221" s="2" t="s">
        <v>2056</v>
      </c>
      <c r="F221" s="2" t="s">
        <v>787</v>
      </c>
      <c r="G221" s="2" t="s">
        <v>789</v>
      </c>
      <c r="H221" s="2" t="s">
        <v>798</v>
      </c>
      <c r="I221" t="s">
        <v>950</v>
      </c>
      <c r="J221" t="s">
        <v>2127</v>
      </c>
      <c r="K221" t="s">
        <v>2058</v>
      </c>
      <c r="L221" t="s">
        <v>2136</v>
      </c>
      <c r="N221" t="s">
        <v>2292</v>
      </c>
      <c r="O221" s="1" t="s">
        <v>799</v>
      </c>
      <c r="P221" s="4"/>
      <c r="Q221" t="s">
        <v>2288</v>
      </c>
      <c r="R221" t="s">
        <v>801</v>
      </c>
    </row>
    <row r="222" spans="2:18" x14ac:dyDescent="0.25">
      <c r="B222" s="4" t="s">
        <v>2482</v>
      </c>
      <c r="C222" t="s">
        <v>2297</v>
      </c>
      <c r="D222" s="2" t="s">
        <v>398</v>
      </c>
      <c r="E222" s="2" t="s">
        <v>2056</v>
      </c>
      <c r="F222" s="2" t="s">
        <v>772</v>
      </c>
      <c r="G222" s="2" t="s">
        <v>774</v>
      </c>
      <c r="H222" s="2" t="s">
        <v>798</v>
      </c>
      <c r="I222" t="s">
        <v>779</v>
      </c>
      <c r="J222" t="s">
        <v>2086</v>
      </c>
      <c r="K222" t="s">
        <v>2155</v>
      </c>
      <c r="L222" t="s">
        <v>2298</v>
      </c>
      <c r="M222" t="s">
        <v>2299</v>
      </c>
      <c r="N222" t="s">
        <v>2027</v>
      </c>
      <c r="O222" s="1" t="s">
        <v>799</v>
      </c>
      <c r="P222" s="4"/>
      <c r="Q222" t="s">
        <v>2301</v>
      </c>
      <c r="R222" t="s">
        <v>801</v>
      </c>
    </row>
    <row r="223" spans="2:18" x14ac:dyDescent="0.25">
      <c r="B223" s="4" t="s">
        <v>2483</v>
      </c>
      <c r="C223" t="s">
        <v>2297</v>
      </c>
      <c r="D223" s="2" t="s">
        <v>398</v>
      </c>
      <c r="E223" s="2" t="s">
        <v>2056</v>
      </c>
      <c r="F223" s="2" t="s">
        <v>772</v>
      </c>
      <c r="G223" s="2" t="s">
        <v>774</v>
      </c>
      <c r="H223" s="2" t="s">
        <v>798</v>
      </c>
      <c r="I223" t="s">
        <v>779</v>
      </c>
      <c r="J223" t="s">
        <v>2086</v>
      </c>
      <c r="K223" t="s">
        <v>2155</v>
      </c>
      <c r="L223" t="s">
        <v>2298</v>
      </c>
      <c r="M223" t="s">
        <v>2303</v>
      </c>
      <c r="N223" t="s">
        <v>2089</v>
      </c>
      <c r="O223" s="1" t="s">
        <v>799</v>
      </c>
      <c r="P223" s="4"/>
      <c r="Q223" t="s">
        <v>2301</v>
      </c>
      <c r="R223" t="s">
        <v>801</v>
      </c>
    </row>
    <row r="224" spans="2:18" x14ac:dyDescent="0.25">
      <c r="B224" s="4" t="s">
        <v>2484</v>
      </c>
      <c r="C224" t="s">
        <v>2297</v>
      </c>
      <c r="D224" s="2" t="s">
        <v>398</v>
      </c>
      <c r="E224" s="2" t="s">
        <v>2056</v>
      </c>
      <c r="F224" s="2" t="s">
        <v>772</v>
      </c>
      <c r="G224" s="2" t="s">
        <v>774</v>
      </c>
      <c r="H224" s="2" t="s">
        <v>798</v>
      </c>
      <c r="I224" t="s">
        <v>779</v>
      </c>
      <c r="J224" t="s">
        <v>2086</v>
      </c>
      <c r="K224" t="s">
        <v>2155</v>
      </c>
      <c r="L224" t="s">
        <v>2298</v>
      </c>
      <c r="M224" t="s">
        <v>2306</v>
      </c>
      <c r="O224" s="1">
        <v>98430838</v>
      </c>
      <c r="P224" s="4"/>
      <c r="Q224" t="s">
        <v>2301</v>
      </c>
      <c r="R224" t="s">
        <v>801</v>
      </c>
    </row>
    <row r="225" spans="2:18" x14ac:dyDescent="0.25">
      <c r="B225" s="4" t="s">
        <v>2485</v>
      </c>
      <c r="C225" t="s">
        <v>2297</v>
      </c>
      <c r="D225" s="2" t="s">
        <v>398</v>
      </c>
      <c r="E225" s="2" t="s">
        <v>2056</v>
      </c>
      <c r="F225" s="2" t="s">
        <v>787</v>
      </c>
      <c r="G225" s="2" t="s">
        <v>789</v>
      </c>
      <c r="H225" s="2" t="s">
        <v>798</v>
      </c>
      <c r="I225" t="s">
        <v>950</v>
      </c>
      <c r="J225" t="s">
        <v>2086</v>
      </c>
      <c r="K225" t="s">
        <v>2155</v>
      </c>
      <c r="L225" t="s">
        <v>2298</v>
      </c>
      <c r="M225" t="s">
        <v>2299</v>
      </c>
      <c r="N225" t="s">
        <v>2089</v>
      </c>
      <c r="O225" s="1" t="s">
        <v>799</v>
      </c>
      <c r="P225" s="4"/>
      <c r="Q225" t="s">
        <v>2310</v>
      </c>
      <c r="R225" t="s">
        <v>801</v>
      </c>
    </row>
    <row r="226" spans="2:18" x14ac:dyDescent="0.25">
      <c r="B226" s="4" t="s">
        <v>2486</v>
      </c>
      <c r="C226" t="s">
        <v>2297</v>
      </c>
      <c r="D226" s="2" t="s">
        <v>398</v>
      </c>
      <c r="E226" s="2" t="s">
        <v>2056</v>
      </c>
      <c r="F226" s="2" t="s">
        <v>787</v>
      </c>
      <c r="G226" s="2" t="s">
        <v>789</v>
      </c>
      <c r="H226" s="2" t="s">
        <v>798</v>
      </c>
      <c r="I226" t="s">
        <v>950</v>
      </c>
      <c r="J226" t="s">
        <v>2086</v>
      </c>
      <c r="K226" t="s">
        <v>2155</v>
      </c>
      <c r="L226" t="s">
        <v>2298</v>
      </c>
      <c r="M226" t="s">
        <v>2303</v>
      </c>
      <c r="N226" t="s">
        <v>2253</v>
      </c>
      <c r="O226" s="1" t="s">
        <v>799</v>
      </c>
      <c r="P226" s="4"/>
      <c r="Q226" t="s">
        <v>2310</v>
      </c>
      <c r="R226" t="s">
        <v>801</v>
      </c>
    </row>
    <row r="227" spans="2:18" x14ac:dyDescent="0.25">
      <c r="B227" s="4" t="s">
        <v>2487</v>
      </c>
      <c r="C227" t="s">
        <v>2297</v>
      </c>
      <c r="D227" s="2" t="s">
        <v>398</v>
      </c>
      <c r="E227" s="2" t="s">
        <v>2056</v>
      </c>
      <c r="F227" s="2" t="s">
        <v>787</v>
      </c>
      <c r="G227" s="2" t="s">
        <v>789</v>
      </c>
      <c r="H227" s="2" t="s">
        <v>798</v>
      </c>
      <c r="I227" t="s">
        <v>950</v>
      </c>
      <c r="J227" t="s">
        <v>2086</v>
      </c>
      <c r="K227" t="s">
        <v>2155</v>
      </c>
      <c r="L227" t="s">
        <v>2298</v>
      </c>
      <c r="M227" t="s">
        <v>2306</v>
      </c>
      <c r="O227" s="1" t="s">
        <v>799</v>
      </c>
      <c r="P227" s="4"/>
      <c r="Q227" t="s">
        <v>2310</v>
      </c>
      <c r="R227" t="s">
        <v>801</v>
      </c>
    </row>
    <row r="228" spans="2:18" x14ac:dyDescent="0.25">
      <c r="B228" s="4" t="s">
        <v>2488</v>
      </c>
      <c r="C228" t="s">
        <v>2297</v>
      </c>
      <c r="D228" s="2" t="s">
        <v>398</v>
      </c>
      <c r="E228" s="2" t="s">
        <v>2056</v>
      </c>
      <c r="F228" s="2" t="s">
        <v>772</v>
      </c>
      <c r="G228" s="2" t="s">
        <v>774</v>
      </c>
      <c r="H228" s="2" t="s">
        <v>798</v>
      </c>
      <c r="I228" t="s">
        <v>779</v>
      </c>
      <c r="J228" t="s">
        <v>2103</v>
      </c>
      <c r="K228" t="s">
        <v>2058</v>
      </c>
      <c r="L228" t="s">
        <v>2316</v>
      </c>
      <c r="M228" t="s">
        <v>2299</v>
      </c>
      <c r="N228" t="s">
        <v>2253</v>
      </c>
      <c r="O228" s="1" t="s">
        <v>799</v>
      </c>
      <c r="P228" s="4"/>
      <c r="Q228" t="s">
        <v>2301</v>
      </c>
      <c r="R228" t="s">
        <v>801</v>
      </c>
    </row>
    <row r="229" spans="2:18" x14ac:dyDescent="0.25">
      <c r="B229" s="4" t="s">
        <v>2489</v>
      </c>
      <c r="C229" t="s">
        <v>2297</v>
      </c>
      <c r="D229" s="2" t="s">
        <v>398</v>
      </c>
      <c r="E229" s="2" t="s">
        <v>2056</v>
      </c>
      <c r="F229" s="2" t="s">
        <v>772</v>
      </c>
      <c r="G229" s="2" t="s">
        <v>774</v>
      </c>
      <c r="H229" s="2" t="s">
        <v>798</v>
      </c>
      <c r="I229" t="s">
        <v>779</v>
      </c>
      <c r="J229" t="s">
        <v>2103</v>
      </c>
      <c r="K229" t="s">
        <v>2058</v>
      </c>
      <c r="L229" t="s">
        <v>2316</v>
      </c>
      <c r="M229" t="s">
        <v>2303</v>
      </c>
      <c r="N229" t="s">
        <v>2253</v>
      </c>
      <c r="O229" s="1" t="s">
        <v>799</v>
      </c>
      <c r="P229" s="4"/>
      <c r="Q229" t="s">
        <v>2301</v>
      </c>
      <c r="R229" t="s">
        <v>801</v>
      </c>
    </row>
    <row r="230" spans="2:18" x14ac:dyDescent="0.25">
      <c r="B230" s="4" t="s">
        <v>2490</v>
      </c>
      <c r="C230" t="s">
        <v>2297</v>
      </c>
      <c r="D230" s="2" t="s">
        <v>398</v>
      </c>
      <c r="E230" s="2" t="s">
        <v>2056</v>
      </c>
      <c r="F230" s="2" t="s">
        <v>772</v>
      </c>
      <c r="G230" s="2" t="s">
        <v>774</v>
      </c>
      <c r="H230" s="2" t="s">
        <v>798</v>
      </c>
      <c r="I230" t="s">
        <v>779</v>
      </c>
      <c r="J230" t="s">
        <v>2103</v>
      </c>
      <c r="K230" t="s">
        <v>2058</v>
      </c>
      <c r="L230" t="s">
        <v>2316</v>
      </c>
      <c r="M230" t="s">
        <v>2306</v>
      </c>
      <c r="O230" s="1" t="s">
        <v>799</v>
      </c>
      <c r="P230" s="4"/>
      <c r="Q230" t="s">
        <v>2301</v>
      </c>
      <c r="R230" t="s">
        <v>801</v>
      </c>
    </row>
    <row r="231" spans="2:18" x14ac:dyDescent="0.25">
      <c r="B231" s="4" t="s">
        <v>2491</v>
      </c>
      <c r="C231" t="s">
        <v>2297</v>
      </c>
      <c r="D231" s="2" t="s">
        <v>398</v>
      </c>
      <c r="E231" s="2" t="s">
        <v>2056</v>
      </c>
      <c r="F231" s="2" t="s">
        <v>772</v>
      </c>
      <c r="G231" s="2" t="s">
        <v>774</v>
      </c>
      <c r="H231" s="2" t="s">
        <v>798</v>
      </c>
      <c r="I231" t="s">
        <v>779</v>
      </c>
      <c r="J231" t="s">
        <v>2192</v>
      </c>
      <c r="K231" t="s">
        <v>2155</v>
      </c>
      <c r="L231" t="s">
        <v>2298</v>
      </c>
      <c r="M231" t="s">
        <v>2299</v>
      </c>
      <c r="N231" t="s">
        <v>2253</v>
      </c>
      <c r="O231" s="1" t="s">
        <v>799</v>
      </c>
      <c r="P231" s="4"/>
      <c r="Q231" t="s">
        <v>2301</v>
      </c>
      <c r="R231" t="s">
        <v>801</v>
      </c>
    </row>
    <row r="232" spans="2:18" x14ac:dyDescent="0.25">
      <c r="B232" s="4" t="s">
        <v>2492</v>
      </c>
      <c r="C232" t="s">
        <v>2297</v>
      </c>
      <c r="D232" s="2" t="s">
        <v>398</v>
      </c>
      <c r="E232" s="2" t="s">
        <v>2056</v>
      </c>
      <c r="F232" s="2" t="s">
        <v>772</v>
      </c>
      <c r="G232" s="2" t="s">
        <v>774</v>
      </c>
      <c r="H232" s="2" t="s">
        <v>798</v>
      </c>
      <c r="I232" t="s">
        <v>779</v>
      </c>
      <c r="J232" t="s">
        <v>2192</v>
      </c>
      <c r="K232" t="s">
        <v>2155</v>
      </c>
      <c r="L232" t="s">
        <v>2298</v>
      </c>
      <c r="M232" t="s">
        <v>2303</v>
      </c>
      <c r="N232" t="s">
        <v>2262</v>
      </c>
      <c r="O232" s="1" t="s">
        <v>799</v>
      </c>
      <c r="P232" s="4"/>
      <c r="Q232" t="s">
        <v>2301</v>
      </c>
      <c r="R232" t="s">
        <v>801</v>
      </c>
    </row>
    <row r="233" spans="2:18" x14ac:dyDescent="0.25">
      <c r="B233" s="4" t="s">
        <v>2493</v>
      </c>
      <c r="C233" t="s">
        <v>2297</v>
      </c>
      <c r="D233" s="2" t="s">
        <v>398</v>
      </c>
      <c r="E233" s="2" t="s">
        <v>2056</v>
      </c>
      <c r="F233" s="2" t="s">
        <v>772</v>
      </c>
      <c r="G233" s="2" t="s">
        <v>774</v>
      </c>
      <c r="H233" s="2" t="s">
        <v>798</v>
      </c>
      <c r="I233" t="s">
        <v>779</v>
      </c>
      <c r="J233" t="s">
        <v>2192</v>
      </c>
      <c r="K233" t="s">
        <v>2155</v>
      </c>
      <c r="L233" t="s">
        <v>2298</v>
      </c>
      <c r="M233" t="s">
        <v>2306</v>
      </c>
      <c r="O233" s="1" t="s">
        <v>799</v>
      </c>
      <c r="P233" s="4"/>
      <c r="Q233" t="s">
        <v>2301</v>
      </c>
      <c r="R233" t="s">
        <v>801</v>
      </c>
    </row>
    <row r="234" spans="2:18" x14ac:dyDescent="0.25">
      <c r="B234" s="4" t="s">
        <v>2494</v>
      </c>
      <c r="C234" t="s">
        <v>2297</v>
      </c>
      <c r="D234" s="2" t="s">
        <v>398</v>
      </c>
      <c r="E234" s="2" t="s">
        <v>2056</v>
      </c>
      <c r="F234" s="2" t="s">
        <v>787</v>
      </c>
      <c r="G234" s="2" t="s">
        <v>789</v>
      </c>
      <c r="H234" s="2" t="s">
        <v>798</v>
      </c>
      <c r="I234" t="s">
        <v>950</v>
      </c>
      <c r="J234" t="s">
        <v>2192</v>
      </c>
      <c r="K234" t="s">
        <v>2155</v>
      </c>
      <c r="L234" t="s">
        <v>2298</v>
      </c>
      <c r="M234" t="s">
        <v>2299</v>
      </c>
      <c r="N234" t="s">
        <v>2262</v>
      </c>
      <c r="O234" s="1" t="s">
        <v>799</v>
      </c>
      <c r="P234" s="4"/>
      <c r="Q234" t="s">
        <v>2310</v>
      </c>
      <c r="R234" t="s">
        <v>801</v>
      </c>
    </row>
    <row r="235" spans="2:18" x14ac:dyDescent="0.25">
      <c r="B235" s="4" t="s">
        <v>2495</v>
      </c>
      <c r="C235" t="s">
        <v>2297</v>
      </c>
      <c r="D235" s="2" t="s">
        <v>398</v>
      </c>
      <c r="E235" s="2" t="s">
        <v>2056</v>
      </c>
      <c r="F235" s="2" t="s">
        <v>787</v>
      </c>
      <c r="G235" s="2" t="s">
        <v>789</v>
      </c>
      <c r="H235" s="2" t="s">
        <v>798</v>
      </c>
      <c r="I235" t="s">
        <v>950</v>
      </c>
      <c r="J235" t="s">
        <v>2192</v>
      </c>
      <c r="K235" t="s">
        <v>2155</v>
      </c>
      <c r="L235" t="s">
        <v>2298</v>
      </c>
      <c r="M235" t="s">
        <v>2303</v>
      </c>
      <c r="N235" t="s">
        <v>2292</v>
      </c>
      <c r="O235" s="1" t="s">
        <v>799</v>
      </c>
      <c r="P235" s="4"/>
      <c r="Q235" t="s">
        <v>2310</v>
      </c>
      <c r="R235" t="s">
        <v>801</v>
      </c>
    </row>
    <row r="236" spans="2:18" x14ac:dyDescent="0.25">
      <c r="B236" s="4" t="s">
        <v>2496</v>
      </c>
      <c r="C236" t="s">
        <v>2297</v>
      </c>
      <c r="D236" s="2" t="s">
        <v>398</v>
      </c>
      <c r="E236" s="2" t="s">
        <v>2056</v>
      </c>
      <c r="F236" s="2" t="s">
        <v>787</v>
      </c>
      <c r="G236" s="2" t="s">
        <v>789</v>
      </c>
      <c r="H236" s="2" t="s">
        <v>798</v>
      </c>
      <c r="I236" t="s">
        <v>950</v>
      </c>
      <c r="J236" t="s">
        <v>2192</v>
      </c>
      <c r="K236" t="s">
        <v>2155</v>
      </c>
      <c r="L236" t="s">
        <v>2298</v>
      </c>
      <c r="M236" t="s">
        <v>2306</v>
      </c>
      <c r="O236" s="1" t="s">
        <v>799</v>
      </c>
      <c r="P236" s="4"/>
      <c r="Q236" t="s">
        <v>2310</v>
      </c>
      <c r="R236" t="s">
        <v>801</v>
      </c>
    </row>
    <row r="237" spans="2:18" x14ac:dyDescent="0.25">
      <c r="B237" s="4" t="s">
        <v>2497</v>
      </c>
      <c r="C237" t="s">
        <v>2297</v>
      </c>
      <c r="D237" s="2" t="s">
        <v>398</v>
      </c>
      <c r="E237" s="2" t="s">
        <v>2056</v>
      </c>
      <c r="F237" s="2" t="s">
        <v>772</v>
      </c>
      <c r="G237" s="2" t="s">
        <v>774</v>
      </c>
      <c r="H237" s="2" t="s">
        <v>798</v>
      </c>
      <c r="I237" t="s">
        <v>779</v>
      </c>
      <c r="J237" t="s">
        <v>2335</v>
      </c>
      <c r="K237" t="s">
        <v>2155</v>
      </c>
      <c r="L237" t="s">
        <v>2298</v>
      </c>
      <c r="M237" t="s">
        <v>2299</v>
      </c>
      <c r="N237" t="s">
        <v>2292</v>
      </c>
      <c r="O237" s="1" t="s">
        <v>799</v>
      </c>
      <c r="P237" s="4"/>
      <c r="Q237" t="s">
        <v>2301</v>
      </c>
      <c r="R237" t="s">
        <v>801</v>
      </c>
    </row>
    <row r="238" spans="2:18" x14ac:dyDescent="0.25">
      <c r="B238" s="4" t="s">
        <v>2498</v>
      </c>
      <c r="C238" t="s">
        <v>2297</v>
      </c>
      <c r="D238" s="2" t="s">
        <v>398</v>
      </c>
      <c r="E238" s="2" t="s">
        <v>2056</v>
      </c>
      <c r="F238" s="2" t="s">
        <v>772</v>
      </c>
      <c r="G238" s="2" t="s">
        <v>774</v>
      </c>
      <c r="H238" s="2" t="s">
        <v>798</v>
      </c>
      <c r="I238" t="s">
        <v>779</v>
      </c>
      <c r="J238" t="s">
        <v>2335</v>
      </c>
      <c r="K238" t="s">
        <v>2155</v>
      </c>
      <c r="L238" t="s">
        <v>2298</v>
      </c>
      <c r="M238" t="s">
        <v>2303</v>
      </c>
      <c r="N238" t="s">
        <v>2027</v>
      </c>
      <c r="O238" s="1" t="s">
        <v>799</v>
      </c>
      <c r="P238" s="4"/>
      <c r="Q238" t="s">
        <v>2301</v>
      </c>
      <c r="R238" t="s">
        <v>801</v>
      </c>
    </row>
    <row r="239" spans="2:18" x14ac:dyDescent="0.25">
      <c r="B239" s="4" t="s">
        <v>2499</v>
      </c>
      <c r="C239" t="s">
        <v>2297</v>
      </c>
      <c r="D239" s="2" t="s">
        <v>398</v>
      </c>
      <c r="E239" s="2" t="s">
        <v>2056</v>
      </c>
      <c r="F239" s="2" t="s">
        <v>772</v>
      </c>
      <c r="G239" s="2" t="s">
        <v>774</v>
      </c>
      <c r="H239" s="2" t="s">
        <v>798</v>
      </c>
      <c r="I239" t="s">
        <v>779</v>
      </c>
      <c r="J239" t="s">
        <v>2335</v>
      </c>
      <c r="K239" t="s">
        <v>2155</v>
      </c>
      <c r="L239" t="s">
        <v>2298</v>
      </c>
      <c r="M239" t="s">
        <v>2306</v>
      </c>
      <c r="N239" t="s">
        <v>2089</v>
      </c>
      <c r="O239" s="1" t="s">
        <v>799</v>
      </c>
      <c r="P239" s="4"/>
      <c r="Q239" t="s">
        <v>2301</v>
      </c>
      <c r="R239" t="s">
        <v>801</v>
      </c>
    </row>
    <row r="240" spans="2:18" x14ac:dyDescent="0.25">
      <c r="B240" s="4" t="s">
        <v>2500</v>
      </c>
      <c r="C240" t="s">
        <v>1938</v>
      </c>
      <c r="D240" s="2" t="s">
        <v>398</v>
      </c>
      <c r="E240" s="2" t="s">
        <v>2056</v>
      </c>
      <c r="F240" s="2" t="s">
        <v>772</v>
      </c>
      <c r="G240" s="2" t="s">
        <v>774</v>
      </c>
      <c r="H240" s="2" t="s">
        <v>798</v>
      </c>
      <c r="I240" t="s">
        <v>779</v>
      </c>
      <c r="J240" t="s">
        <v>2086</v>
      </c>
      <c r="K240" t="s">
        <v>2058</v>
      </c>
      <c r="L240" t="s">
        <v>2136</v>
      </c>
      <c r="N240" t="s">
        <v>2089</v>
      </c>
      <c r="O240" s="1">
        <v>98832976</v>
      </c>
      <c r="P240" s="4"/>
      <c r="Q240" t="s">
        <v>2343</v>
      </c>
      <c r="R240" t="s">
        <v>801</v>
      </c>
    </row>
    <row r="241" spans="2:18" x14ac:dyDescent="0.25">
      <c r="B241" s="4" t="s">
        <v>2501</v>
      </c>
      <c r="C241" t="s">
        <v>1938</v>
      </c>
      <c r="D241" s="2" t="s">
        <v>398</v>
      </c>
      <c r="E241" s="2" t="s">
        <v>2056</v>
      </c>
      <c r="F241" s="2" t="s">
        <v>787</v>
      </c>
      <c r="G241" s="2" t="s">
        <v>789</v>
      </c>
      <c r="H241" s="2" t="s">
        <v>798</v>
      </c>
      <c r="I241" t="s">
        <v>950</v>
      </c>
      <c r="J241" t="s">
        <v>2086</v>
      </c>
      <c r="K241" t="s">
        <v>2058</v>
      </c>
      <c r="L241" t="s">
        <v>2136</v>
      </c>
      <c r="O241" s="1" t="s">
        <v>799</v>
      </c>
      <c r="Q241" t="s">
        <v>2346</v>
      </c>
      <c r="R241" t="s">
        <v>801</v>
      </c>
    </row>
    <row r="242" spans="2:18" x14ac:dyDescent="0.25">
      <c r="B242" s="4" t="s">
        <v>2502</v>
      </c>
      <c r="C242" t="s">
        <v>1938</v>
      </c>
      <c r="D242" s="2" t="s">
        <v>398</v>
      </c>
      <c r="E242" s="2" t="s">
        <v>2056</v>
      </c>
      <c r="F242" s="2" t="s">
        <v>772</v>
      </c>
      <c r="G242" s="2" t="s">
        <v>774</v>
      </c>
      <c r="H242" s="2" t="s">
        <v>798</v>
      </c>
      <c r="I242" t="s">
        <v>779</v>
      </c>
      <c r="J242" t="s">
        <v>2103</v>
      </c>
      <c r="K242" t="s">
        <v>2058</v>
      </c>
      <c r="L242" t="s">
        <v>2136</v>
      </c>
      <c r="O242" s="1" t="s">
        <v>799</v>
      </c>
      <c r="Q242" t="s">
        <v>2343</v>
      </c>
      <c r="R242" t="s">
        <v>801</v>
      </c>
    </row>
    <row r="243" spans="2:18" x14ac:dyDescent="0.25">
      <c r="B243" s="4" t="s">
        <v>2503</v>
      </c>
      <c r="C243" t="s">
        <v>1938</v>
      </c>
      <c r="D243" s="2" t="s">
        <v>398</v>
      </c>
      <c r="E243" s="2" t="s">
        <v>2056</v>
      </c>
      <c r="F243" s="2" t="s">
        <v>772</v>
      </c>
      <c r="G243" s="2" t="s">
        <v>774</v>
      </c>
      <c r="H243" s="2" t="s">
        <v>798</v>
      </c>
      <c r="I243" t="s">
        <v>779</v>
      </c>
      <c r="J243" t="s">
        <v>2192</v>
      </c>
      <c r="K243" t="s">
        <v>2058</v>
      </c>
      <c r="L243" t="s">
        <v>2136</v>
      </c>
      <c r="O243" s="1" t="s">
        <v>799</v>
      </c>
      <c r="Q243" t="s">
        <v>2343</v>
      </c>
      <c r="R243" t="s">
        <v>801</v>
      </c>
    </row>
    <row r="244" spans="2:18" x14ac:dyDescent="0.25">
      <c r="B244" s="4" t="s">
        <v>2504</v>
      </c>
      <c r="C244" t="s">
        <v>1938</v>
      </c>
      <c r="D244" s="2" t="s">
        <v>398</v>
      </c>
      <c r="E244" s="2" t="s">
        <v>2056</v>
      </c>
      <c r="F244" s="2" t="s">
        <v>787</v>
      </c>
      <c r="G244" s="2" t="s">
        <v>789</v>
      </c>
      <c r="H244" s="2" t="s">
        <v>798</v>
      </c>
      <c r="I244" t="s">
        <v>950</v>
      </c>
      <c r="J244" t="s">
        <v>2192</v>
      </c>
      <c r="K244" t="s">
        <v>2058</v>
      </c>
      <c r="L244" t="s">
        <v>2136</v>
      </c>
      <c r="O244" s="1" t="s">
        <v>799</v>
      </c>
      <c r="Q244" t="s">
        <v>2346</v>
      </c>
      <c r="R244" t="s">
        <v>801</v>
      </c>
    </row>
    <row r="245" spans="2:18" x14ac:dyDescent="0.25">
      <c r="B245" s="4" t="s">
        <v>2505</v>
      </c>
      <c r="C245" t="s">
        <v>1938</v>
      </c>
      <c r="D245" s="2" t="s">
        <v>398</v>
      </c>
      <c r="E245" s="2" t="s">
        <v>2056</v>
      </c>
      <c r="F245" s="2" t="s">
        <v>772</v>
      </c>
      <c r="G245" s="2" t="s">
        <v>774</v>
      </c>
      <c r="H245" s="2" t="s">
        <v>798</v>
      </c>
      <c r="I245" t="s">
        <v>779</v>
      </c>
      <c r="J245" t="s">
        <v>2335</v>
      </c>
      <c r="K245" t="s">
        <v>2058</v>
      </c>
      <c r="L245" t="s">
        <v>2136</v>
      </c>
      <c r="N245" t="s">
        <v>2262</v>
      </c>
      <c r="O245" s="1" t="s">
        <v>799</v>
      </c>
      <c r="Q245" t="s">
        <v>2343</v>
      </c>
      <c r="R245" t="s">
        <v>801</v>
      </c>
    </row>
    <row r="246" spans="2:18" x14ac:dyDescent="0.25">
      <c r="B246" s="4" t="s">
        <v>2506</v>
      </c>
      <c r="C246" t="s">
        <v>1977</v>
      </c>
      <c r="D246" s="2" t="s">
        <v>735</v>
      </c>
      <c r="E246" s="2" t="s">
        <v>2056</v>
      </c>
      <c r="F246" s="2" t="s">
        <v>772</v>
      </c>
      <c r="G246" s="2" t="s">
        <v>774</v>
      </c>
      <c r="H246" s="2" t="s">
        <v>798</v>
      </c>
      <c r="I246" t="s">
        <v>950</v>
      </c>
      <c r="J246" t="s">
        <v>2192</v>
      </c>
      <c r="K246" t="s">
        <v>2058</v>
      </c>
      <c r="L246" t="s">
        <v>2136</v>
      </c>
      <c r="N246" t="s">
        <v>2089</v>
      </c>
      <c r="O246" s="1" t="s">
        <v>799</v>
      </c>
      <c r="Q246" t="s">
        <v>2357</v>
      </c>
      <c r="R246" t="s">
        <v>801</v>
      </c>
    </row>
    <row r="247" spans="2:18" x14ac:dyDescent="0.25">
      <c r="B247" s="4" t="s">
        <v>2507</v>
      </c>
      <c r="C247" t="s">
        <v>1977</v>
      </c>
      <c r="D247" s="2" t="s">
        <v>735</v>
      </c>
      <c r="E247" s="2" t="s">
        <v>2056</v>
      </c>
      <c r="F247" s="2" t="s">
        <v>787</v>
      </c>
      <c r="G247" s="2" t="s">
        <v>789</v>
      </c>
      <c r="H247" s="2" t="s">
        <v>798</v>
      </c>
      <c r="I247" t="s">
        <v>950</v>
      </c>
      <c r="J247" t="s">
        <v>2192</v>
      </c>
      <c r="K247" t="s">
        <v>2058</v>
      </c>
      <c r="L247" t="s">
        <v>2136</v>
      </c>
      <c r="N247" t="s">
        <v>2089</v>
      </c>
      <c r="O247" s="1" t="s">
        <v>799</v>
      </c>
      <c r="Q247" t="s">
        <v>2360</v>
      </c>
      <c r="R247" t="s">
        <v>801</v>
      </c>
    </row>
    <row r="248" spans="2:18" x14ac:dyDescent="0.25">
      <c r="B248" s="4" t="s">
        <v>2508</v>
      </c>
      <c r="C248" t="s">
        <v>1977</v>
      </c>
      <c r="D248" s="2" t="s">
        <v>735</v>
      </c>
      <c r="E248" s="2" t="s">
        <v>2056</v>
      </c>
      <c r="F248" s="2" t="s">
        <v>772</v>
      </c>
      <c r="G248" s="2" t="s">
        <v>774</v>
      </c>
      <c r="H248" s="2" t="s">
        <v>798</v>
      </c>
      <c r="I248" t="s">
        <v>779</v>
      </c>
      <c r="J248" t="s">
        <v>2086</v>
      </c>
      <c r="K248" t="s">
        <v>2058</v>
      </c>
      <c r="L248" t="s">
        <v>2136</v>
      </c>
      <c r="N248" t="s">
        <v>2262</v>
      </c>
      <c r="O248" s="1" t="s">
        <v>799</v>
      </c>
      <c r="P248" s="4"/>
      <c r="Q248" t="s">
        <v>2357</v>
      </c>
      <c r="R248" t="s">
        <v>801</v>
      </c>
    </row>
    <row r="249" spans="2:18" x14ac:dyDescent="0.25">
      <c r="B249" s="4" t="s">
        <v>2509</v>
      </c>
      <c r="C249" t="s">
        <v>1977</v>
      </c>
      <c r="D249" s="2" t="s">
        <v>735</v>
      </c>
      <c r="E249" s="2" t="s">
        <v>2056</v>
      </c>
      <c r="F249" s="2" t="s">
        <v>787</v>
      </c>
      <c r="G249" s="2" t="s">
        <v>789</v>
      </c>
      <c r="H249" s="2" t="s">
        <v>798</v>
      </c>
      <c r="I249" t="s">
        <v>779</v>
      </c>
      <c r="J249" t="s">
        <v>2086</v>
      </c>
      <c r="K249" t="s">
        <v>2058</v>
      </c>
      <c r="L249" t="s">
        <v>2136</v>
      </c>
      <c r="N249" t="s">
        <v>2262</v>
      </c>
      <c r="O249" s="1" t="s">
        <v>799</v>
      </c>
      <c r="P249" s="4"/>
      <c r="Q249" t="s">
        <v>2360</v>
      </c>
      <c r="R249" t="s">
        <v>801</v>
      </c>
    </row>
    <row r="250" spans="2:18" x14ac:dyDescent="0.25">
      <c r="B250" s="4" t="s">
        <v>2510</v>
      </c>
      <c r="C250" t="s">
        <v>1977</v>
      </c>
      <c r="D250" s="2" t="s">
        <v>735</v>
      </c>
      <c r="E250" s="2" t="s">
        <v>2056</v>
      </c>
      <c r="F250" s="2" t="s">
        <v>772</v>
      </c>
      <c r="G250" s="2" t="s">
        <v>774</v>
      </c>
      <c r="H250" s="2" t="s">
        <v>798</v>
      </c>
      <c r="I250" t="s">
        <v>779</v>
      </c>
      <c r="J250" t="s">
        <v>2187</v>
      </c>
      <c r="K250" t="s">
        <v>2058</v>
      </c>
      <c r="L250" t="s">
        <v>2136</v>
      </c>
      <c r="N250" t="s">
        <v>2292</v>
      </c>
      <c r="O250" s="1" t="s">
        <v>799</v>
      </c>
      <c r="P250" s="4"/>
      <c r="Q250" t="s">
        <v>2357</v>
      </c>
      <c r="R250" t="s">
        <v>801</v>
      </c>
    </row>
    <row r="251" spans="2:18" x14ac:dyDescent="0.25">
      <c r="B251" s="4" t="s">
        <v>2511</v>
      </c>
      <c r="C251" t="s">
        <v>1977</v>
      </c>
      <c r="D251" s="2" t="s">
        <v>735</v>
      </c>
      <c r="E251" s="2" t="s">
        <v>2056</v>
      </c>
      <c r="F251" s="2" t="s">
        <v>772</v>
      </c>
      <c r="G251" s="2" t="s">
        <v>774</v>
      </c>
      <c r="H251" s="2" t="s">
        <v>798</v>
      </c>
      <c r="I251" t="s">
        <v>2102</v>
      </c>
      <c r="J251" t="s">
        <v>2103</v>
      </c>
      <c r="K251" t="s">
        <v>2058</v>
      </c>
      <c r="L251" t="s">
        <v>2136</v>
      </c>
      <c r="N251" t="s">
        <v>2027</v>
      </c>
      <c r="O251" s="1" t="s">
        <v>799</v>
      </c>
      <c r="P251" s="4"/>
      <c r="Q251" t="s">
        <v>2357</v>
      </c>
      <c r="R251" t="s">
        <v>801</v>
      </c>
    </row>
    <row r="252" spans="2:18" x14ac:dyDescent="0.25">
      <c r="B252" s="4" t="s">
        <v>2512</v>
      </c>
      <c r="C252" t="s">
        <v>746</v>
      </c>
      <c r="D252" s="2" t="s">
        <v>748</v>
      </c>
      <c r="E252" s="2" t="s">
        <v>2056</v>
      </c>
      <c r="F252" s="2" t="s">
        <v>772</v>
      </c>
      <c r="G252" s="2" t="s">
        <v>774</v>
      </c>
      <c r="H252" s="2" t="s">
        <v>798</v>
      </c>
      <c r="I252" t="s">
        <v>779</v>
      </c>
      <c r="J252" s="4" t="s">
        <v>2335</v>
      </c>
      <c r="K252" t="s">
        <v>2058</v>
      </c>
      <c r="L252" t="s">
        <v>2136</v>
      </c>
      <c r="N252" t="s">
        <v>2262</v>
      </c>
      <c r="O252" s="1" t="s">
        <v>799</v>
      </c>
      <c r="P252" s="4"/>
      <c r="Q252" t="s">
        <v>2371</v>
      </c>
      <c r="R252" t="s">
        <v>801</v>
      </c>
    </row>
    <row r="253" spans="2:18" x14ac:dyDescent="0.25">
      <c r="B253" s="4" t="s">
        <v>2513</v>
      </c>
      <c r="C253" t="s">
        <v>746</v>
      </c>
      <c r="D253" s="2" t="s">
        <v>748</v>
      </c>
      <c r="E253" s="2" t="s">
        <v>2056</v>
      </c>
      <c r="F253" s="2" t="s">
        <v>787</v>
      </c>
      <c r="G253" s="2" t="s">
        <v>789</v>
      </c>
      <c r="H253" s="2" t="s">
        <v>798</v>
      </c>
      <c r="I253" t="s">
        <v>779</v>
      </c>
      <c r="J253" t="s">
        <v>2335</v>
      </c>
      <c r="K253" t="s">
        <v>2058</v>
      </c>
      <c r="L253" t="s">
        <v>2136</v>
      </c>
      <c r="N253" t="s">
        <v>2262</v>
      </c>
      <c r="O253" s="1" t="s">
        <v>799</v>
      </c>
      <c r="P253" s="4"/>
      <c r="Q253" t="s">
        <v>2374</v>
      </c>
      <c r="R253" t="s">
        <v>801</v>
      </c>
    </row>
    <row r="254" spans="2:18" x14ac:dyDescent="0.25">
      <c r="B254" s="4" t="s">
        <v>2514</v>
      </c>
      <c r="C254" t="s">
        <v>746</v>
      </c>
      <c r="D254" s="2" t="s">
        <v>748</v>
      </c>
      <c r="E254" s="2" t="s">
        <v>2056</v>
      </c>
      <c r="F254" s="2" t="s">
        <v>772</v>
      </c>
      <c r="G254" s="2" t="s">
        <v>774</v>
      </c>
      <c r="H254" s="2" t="s">
        <v>798</v>
      </c>
      <c r="I254" t="s">
        <v>2102</v>
      </c>
      <c r="J254" t="s">
        <v>2103</v>
      </c>
      <c r="K254" t="s">
        <v>2058</v>
      </c>
      <c r="L254" t="s">
        <v>2136</v>
      </c>
      <c r="N254" t="s">
        <v>2027</v>
      </c>
      <c r="O254" s="1" t="s">
        <v>799</v>
      </c>
      <c r="P254" s="4"/>
      <c r="Q254" t="s">
        <v>2371</v>
      </c>
      <c r="R254" t="s">
        <v>801</v>
      </c>
    </row>
    <row r="255" spans="2:18" x14ac:dyDescent="0.25">
      <c r="B255" s="4" t="s">
        <v>2515</v>
      </c>
      <c r="C255" t="s">
        <v>746</v>
      </c>
      <c r="D255" s="2" t="s">
        <v>748</v>
      </c>
      <c r="E255" s="2" t="s">
        <v>2056</v>
      </c>
      <c r="F255" s="2" t="s">
        <v>787</v>
      </c>
      <c r="G255" s="2" t="s">
        <v>789</v>
      </c>
      <c r="H255" s="2" t="s">
        <v>798</v>
      </c>
      <c r="I255" t="s">
        <v>2102</v>
      </c>
      <c r="J255" t="s">
        <v>2103</v>
      </c>
      <c r="K255" t="s">
        <v>2058</v>
      </c>
      <c r="L255" t="s">
        <v>2136</v>
      </c>
      <c r="N255" t="s">
        <v>2027</v>
      </c>
      <c r="O255" s="1" t="s">
        <v>799</v>
      </c>
      <c r="P255" s="4"/>
      <c r="Q255" t="s">
        <v>2374</v>
      </c>
      <c r="R255" t="s">
        <v>801</v>
      </c>
    </row>
    <row r="256" spans="2:18" x14ac:dyDescent="0.25">
      <c r="B256" s="4" t="s">
        <v>2516</v>
      </c>
      <c r="C256" t="s">
        <v>2386</v>
      </c>
      <c r="D256" s="2" t="s">
        <v>259</v>
      </c>
      <c r="E256" s="2" t="s">
        <v>2056</v>
      </c>
      <c r="F256" s="2" t="s">
        <v>772</v>
      </c>
      <c r="G256" s="2" t="s">
        <v>774</v>
      </c>
      <c r="H256" s="2" t="s">
        <v>798</v>
      </c>
      <c r="I256" t="s">
        <v>779</v>
      </c>
      <c r="J256" t="s">
        <v>2086</v>
      </c>
      <c r="K256" t="s">
        <v>2070</v>
      </c>
      <c r="L256" t="s">
        <v>2387</v>
      </c>
      <c r="M256" t="s">
        <v>2088</v>
      </c>
      <c r="O256" s="1" t="s">
        <v>799</v>
      </c>
      <c r="P256" s="4"/>
      <c r="Q256" t="s">
        <v>2091</v>
      </c>
      <c r="R256" t="s">
        <v>801</v>
      </c>
    </row>
    <row r="257" spans="2:18" x14ac:dyDescent="0.25">
      <c r="B257" s="4" t="s">
        <v>2517</v>
      </c>
      <c r="C257" t="s">
        <v>2389</v>
      </c>
      <c r="D257" s="2" t="s">
        <v>259</v>
      </c>
      <c r="E257" s="2" t="s">
        <v>2056</v>
      </c>
      <c r="F257" s="2" t="s">
        <v>772</v>
      </c>
      <c r="G257" s="2" t="s">
        <v>774</v>
      </c>
      <c r="H257" s="2" t="s">
        <v>798</v>
      </c>
      <c r="I257" t="s">
        <v>779</v>
      </c>
      <c r="J257" t="s">
        <v>2086</v>
      </c>
      <c r="K257" t="s">
        <v>2058</v>
      </c>
      <c r="L257" t="s">
        <v>2087</v>
      </c>
      <c r="M257" t="s">
        <v>2088</v>
      </c>
      <c r="N257" s="1">
        <v>96769353</v>
      </c>
      <c r="O257" s="1" t="s">
        <v>799</v>
      </c>
      <c r="P257" s="4"/>
      <c r="Q257" t="s">
        <v>2091</v>
      </c>
      <c r="R257" t="s">
        <v>801</v>
      </c>
    </row>
    <row r="258" spans="2:18" x14ac:dyDescent="0.25">
      <c r="B258" s="4" t="s">
        <v>2518</v>
      </c>
      <c r="C258" t="s">
        <v>2389</v>
      </c>
      <c r="D258" s="2" t="s">
        <v>259</v>
      </c>
      <c r="E258" s="2" t="s">
        <v>2056</v>
      </c>
      <c r="F258" s="2" t="s">
        <v>772</v>
      </c>
      <c r="G258" s="2" t="s">
        <v>774</v>
      </c>
      <c r="H258" s="2" t="s">
        <v>798</v>
      </c>
      <c r="I258" t="s">
        <v>779</v>
      </c>
      <c r="J258" t="s">
        <v>2086</v>
      </c>
      <c r="K258" t="s">
        <v>2058</v>
      </c>
      <c r="L258" t="s">
        <v>2087</v>
      </c>
      <c r="M258" t="s">
        <v>2093</v>
      </c>
      <c r="O258" s="1" t="s">
        <v>799</v>
      </c>
      <c r="P258" s="4"/>
      <c r="Q258" t="s">
        <v>2091</v>
      </c>
      <c r="R258" t="s">
        <v>801</v>
      </c>
    </row>
    <row r="259" spans="2:18" x14ac:dyDescent="0.25">
      <c r="B259" s="4" t="s">
        <v>2519</v>
      </c>
      <c r="C259" t="s">
        <v>2055</v>
      </c>
      <c r="D259" s="2" t="s">
        <v>255</v>
      </c>
      <c r="E259" s="2" t="s">
        <v>2056</v>
      </c>
      <c r="F259" s="2" t="s">
        <v>772</v>
      </c>
      <c r="G259" s="2" t="s">
        <v>774</v>
      </c>
      <c r="H259" s="2" t="s">
        <v>805</v>
      </c>
      <c r="I259" t="s">
        <v>779</v>
      </c>
      <c r="J259" t="s">
        <v>2057</v>
      </c>
      <c r="K259" t="s">
        <v>2058</v>
      </c>
      <c r="L259" t="s">
        <v>2059</v>
      </c>
      <c r="M259" t="s">
        <v>2060</v>
      </c>
      <c r="N259" t="s">
        <v>2061</v>
      </c>
      <c r="O259" s="1" t="s">
        <v>799</v>
      </c>
      <c r="P259" s="4"/>
      <c r="Q259" t="s">
        <v>2063</v>
      </c>
      <c r="R259" t="s">
        <v>801</v>
      </c>
    </row>
    <row r="260" spans="2:18" x14ac:dyDescent="0.25">
      <c r="B260" s="4" t="s">
        <v>2520</v>
      </c>
      <c r="C260" t="s">
        <v>2055</v>
      </c>
      <c r="D260" s="2" t="s">
        <v>255</v>
      </c>
      <c r="E260" s="2" t="s">
        <v>2056</v>
      </c>
      <c r="F260" s="2" t="s">
        <v>787</v>
      </c>
      <c r="G260" s="2" t="s">
        <v>789</v>
      </c>
      <c r="H260" s="2" t="s">
        <v>805</v>
      </c>
      <c r="I260" t="s">
        <v>779</v>
      </c>
      <c r="J260" t="s">
        <v>2057</v>
      </c>
      <c r="K260" t="s">
        <v>2058</v>
      </c>
      <c r="L260" t="s">
        <v>2059</v>
      </c>
      <c r="M260" t="s">
        <v>2060</v>
      </c>
      <c r="N260" t="s">
        <v>2061</v>
      </c>
      <c r="O260" s="1" t="s">
        <v>799</v>
      </c>
      <c r="P260" s="4"/>
      <c r="Q260" t="s">
        <v>2066</v>
      </c>
      <c r="R260" t="s">
        <v>801</v>
      </c>
    </row>
    <row r="261" spans="2:18" x14ac:dyDescent="0.25">
      <c r="B261" s="4" t="s">
        <v>2521</v>
      </c>
      <c r="C261" t="s">
        <v>2069</v>
      </c>
      <c r="D261" s="2" t="s">
        <v>255</v>
      </c>
      <c r="E261" s="2" t="s">
        <v>2056</v>
      </c>
      <c r="F261" s="2" t="s">
        <v>772</v>
      </c>
      <c r="G261" s="2" t="s">
        <v>774</v>
      </c>
      <c r="H261" s="2" t="s">
        <v>805</v>
      </c>
      <c r="I261" t="s">
        <v>779</v>
      </c>
      <c r="J261" t="s">
        <v>2057</v>
      </c>
      <c r="K261" t="s">
        <v>2070</v>
      </c>
      <c r="L261" t="s">
        <v>2059</v>
      </c>
      <c r="M261" t="s">
        <v>2060</v>
      </c>
      <c r="O261" s="1" t="s">
        <v>799</v>
      </c>
      <c r="P261" s="4"/>
      <c r="Q261" t="s">
        <v>2063</v>
      </c>
      <c r="R261" t="s">
        <v>801</v>
      </c>
    </row>
    <row r="262" spans="2:18" x14ac:dyDescent="0.25">
      <c r="B262" s="4" t="s">
        <v>2522</v>
      </c>
      <c r="C262" t="s">
        <v>2069</v>
      </c>
      <c r="D262" s="2" t="s">
        <v>255</v>
      </c>
      <c r="E262" s="2" t="s">
        <v>2056</v>
      </c>
      <c r="F262" s="2" t="s">
        <v>787</v>
      </c>
      <c r="G262" s="2" t="s">
        <v>789</v>
      </c>
      <c r="H262" s="2" t="s">
        <v>805</v>
      </c>
      <c r="I262" t="s">
        <v>779</v>
      </c>
      <c r="J262" t="s">
        <v>2057</v>
      </c>
      <c r="K262" t="s">
        <v>2070</v>
      </c>
      <c r="L262" t="s">
        <v>2059</v>
      </c>
      <c r="M262" t="s">
        <v>2060</v>
      </c>
      <c r="O262" s="1" t="s">
        <v>799</v>
      </c>
      <c r="P262" s="4"/>
      <c r="Q262" t="s">
        <v>2066</v>
      </c>
      <c r="R262" t="s">
        <v>801</v>
      </c>
    </row>
    <row r="263" spans="2:18" x14ac:dyDescent="0.25">
      <c r="B263" s="4" t="s">
        <v>2523</v>
      </c>
      <c r="C263" t="s">
        <v>2075</v>
      </c>
      <c r="D263" s="2" t="s">
        <v>255</v>
      </c>
      <c r="E263" s="2" t="s">
        <v>2056</v>
      </c>
      <c r="F263" s="2" t="s">
        <v>772</v>
      </c>
      <c r="G263" s="2" t="s">
        <v>774</v>
      </c>
      <c r="H263" s="2" t="s">
        <v>805</v>
      </c>
      <c r="I263" t="s">
        <v>779</v>
      </c>
      <c r="J263" t="s">
        <v>2057</v>
      </c>
      <c r="K263" t="s">
        <v>2058</v>
      </c>
      <c r="L263" t="s">
        <v>2059</v>
      </c>
      <c r="M263" t="s">
        <v>2060</v>
      </c>
      <c r="N263" t="s">
        <v>2061</v>
      </c>
      <c r="O263" s="1" t="s">
        <v>799</v>
      </c>
      <c r="P263" s="4"/>
      <c r="Q263" t="s">
        <v>2063</v>
      </c>
      <c r="R263" t="s">
        <v>801</v>
      </c>
    </row>
    <row r="264" spans="2:18" x14ac:dyDescent="0.25">
      <c r="B264" s="4" t="s">
        <v>2524</v>
      </c>
      <c r="C264" t="s">
        <v>2075</v>
      </c>
      <c r="D264" s="2" t="s">
        <v>255</v>
      </c>
      <c r="E264" s="2" t="s">
        <v>2056</v>
      </c>
      <c r="F264" s="2" t="s">
        <v>787</v>
      </c>
      <c r="G264" s="2" t="s">
        <v>789</v>
      </c>
      <c r="H264" s="2" t="s">
        <v>805</v>
      </c>
      <c r="I264" t="s">
        <v>779</v>
      </c>
      <c r="J264" t="s">
        <v>2057</v>
      </c>
      <c r="K264" t="s">
        <v>2058</v>
      </c>
      <c r="L264" t="s">
        <v>2059</v>
      </c>
      <c r="M264" t="s">
        <v>2060</v>
      </c>
      <c r="N264" t="s">
        <v>2061</v>
      </c>
      <c r="O264" s="1" t="s">
        <v>799</v>
      </c>
      <c r="P264" s="4"/>
      <c r="Q264" t="s">
        <v>2066</v>
      </c>
      <c r="R264" t="s">
        <v>801</v>
      </c>
    </row>
    <row r="265" spans="2:18" x14ac:dyDescent="0.25">
      <c r="B265" s="4" t="s">
        <v>2525</v>
      </c>
      <c r="C265" t="s">
        <v>2080</v>
      </c>
      <c r="D265" s="2" t="s">
        <v>255</v>
      </c>
      <c r="E265" s="2" t="s">
        <v>2056</v>
      </c>
      <c r="F265" s="2" t="s">
        <v>772</v>
      </c>
      <c r="G265" s="2" t="s">
        <v>774</v>
      </c>
      <c r="H265" s="2" t="s">
        <v>805</v>
      </c>
      <c r="I265" t="s">
        <v>779</v>
      </c>
      <c r="J265" t="s">
        <v>2057</v>
      </c>
      <c r="K265" t="s">
        <v>2070</v>
      </c>
      <c r="L265" t="s">
        <v>2059</v>
      </c>
      <c r="M265" t="s">
        <v>2060</v>
      </c>
      <c r="O265" s="1" t="s">
        <v>799</v>
      </c>
      <c r="P265" s="4"/>
      <c r="Q265" t="s">
        <v>2063</v>
      </c>
      <c r="R265" t="s">
        <v>801</v>
      </c>
    </row>
    <row r="266" spans="2:18" x14ac:dyDescent="0.25">
      <c r="B266" s="4" t="s">
        <v>2526</v>
      </c>
      <c r="C266" t="s">
        <v>2080</v>
      </c>
      <c r="D266" s="2" t="s">
        <v>255</v>
      </c>
      <c r="E266" s="2" t="s">
        <v>2056</v>
      </c>
      <c r="F266" s="2" t="s">
        <v>787</v>
      </c>
      <c r="G266" s="2" t="s">
        <v>789</v>
      </c>
      <c r="H266" s="2" t="s">
        <v>805</v>
      </c>
      <c r="I266" t="s">
        <v>779</v>
      </c>
      <c r="J266" t="s">
        <v>2057</v>
      </c>
      <c r="K266" t="s">
        <v>2070</v>
      </c>
      <c r="L266" t="s">
        <v>2059</v>
      </c>
      <c r="M266" t="s">
        <v>2060</v>
      </c>
      <c r="O266" s="1" t="s">
        <v>799</v>
      </c>
      <c r="P266" s="4"/>
      <c r="Q266" t="s">
        <v>2066</v>
      </c>
      <c r="R266" t="s">
        <v>801</v>
      </c>
    </row>
    <row r="267" spans="2:18" x14ac:dyDescent="0.25">
      <c r="B267" s="4" t="s">
        <v>2527</v>
      </c>
      <c r="C267" t="s">
        <v>2085</v>
      </c>
      <c r="D267" s="2" t="s">
        <v>259</v>
      </c>
      <c r="E267" s="2" t="s">
        <v>2056</v>
      </c>
      <c r="F267" s="2" t="s">
        <v>772</v>
      </c>
      <c r="G267" s="2" t="s">
        <v>774</v>
      </c>
      <c r="H267" s="2" t="s">
        <v>805</v>
      </c>
      <c r="I267" t="s">
        <v>779</v>
      </c>
      <c r="J267" t="s">
        <v>2086</v>
      </c>
      <c r="K267" t="s">
        <v>2058</v>
      </c>
      <c r="L267" t="s">
        <v>2087</v>
      </c>
      <c r="M267" t="s">
        <v>2088</v>
      </c>
      <c r="N267" t="s">
        <v>2089</v>
      </c>
      <c r="O267" s="1">
        <v>96759595</v>
      </c>
      <c r="P267" s="4" t="s">
        <v>2400</v>
      </c>
      <c r="Q267" t="s">
        <v>2091</v>
      </c>
      <c r="R267" t="s">
        <v>801</v>
      </c>
    </row>
    <row r="268" spans="2:18" x14ac:dyDescent="0.25">
      <c r="B268" s="4" t="s">
        <v>2528</v>
      </c>
      <c r="C268" t="s">
        <v>2085</v>
      </c>
      <c r="D268" s="2" t="s">
        <v>259</v>
      </c>
      <c r="E268" s="2" t="s">
        <v>2056</v>
      </c>
      <c r="F268" s="2" t="s">
        <v>772</v>
      </c>
      <c r="G268" s="2" t="s">
        <v>774</v>
      </c>
      <c r="H268" s="2" t="s">
        <v>805</v>
      </c>
      <c r="I268" t="s">
        <v>779</v>
      </c>
      <c r="J268" t="s">
        <v>2086</v>
      </c>
      <c r="K268" t="s">
        <v>2058</v>
      </c>
      <c r="L268" t="s">
        <v>2087</v>
      </c>
      <c r="M268" t="s">
        <v>2093</v>
      </c>
      <c r="N268" t="s">
        <v>2089</v>
      </c>
      <c r="O268" s="1">
        <v>96759594</v>
      </c>
      <c r="P268" s="4" t="s">
        <v>2402</v>
      </c>
      <c r="Q268" t="s">
        <v>2091</v>
      </c>
      <c r="R268" t="s">
        <v>801</v>
      </c>
    </row>
    <row r="269" spans="2:18" x14ac:dyDescent="0.25">
      <c r="B269" s="4" t="s">
        <v>2529</v>
      </c>
      <c r="C269" t="s">
        <v>2096</v>
      </c>
      <c r="D269" s="2" t="s">
        <v>259</v>
      </c>
      <c r="E269" s="2" t="s">
        <v>2056</v>
      </c>
      <c r="F269" s="2" t="s">
        <v>772</v>
      </c>
      <c r="G269" s="2" t="s">
        <v>774</v>
      </c>
      <c r="H269" s="2" t="s">
        <v>805</v>
      </c>
      <c r="I269" t="s">
        <v>779</v>
      </c>
      <c r="J269" t="s">
        <v>2086</v>
      </c>
      <c r="K269" t="s">
        <v>2070</v>
      </c>
      <c r="L269" t="s">
        <v>2387</v>
      </c>
      <c r="M269" t="s">
        <v>2088</v>
      </c>
      <c r="O269" s="1" t="s">
        <v>799</v>
      </c>
      <c r="P269" s="4"/>
      <c r="Q269" t="s">
        <v>2091</v>
      </c>
      <c r="R269" t="s">
        <v>801</v>
      </c>
    </row>
    <row r="270" spans="2:18" x14ac:dyDescent="0.25">
      <c r="B270" s="4" t="s">
        <v>2530</v>
      </c>
      <c r="C270" t="s">
        <v>2096</v>
      </c>
      <c r="D270" s="2" t="s">
        <v>259</v>
      </c>
      <c r="E270" s="2" t="s">
        <v>2056</v>
      </c>
      <c r="F270" s="2" t="s">
        <v>772</v>
      </c>
      <c r="G270" s="2" t="s">
        <v>774</v>
      </c>
      <c r="H270" s="2" t="s">
        <v>805</v>
      </c>
      <c r="I270" t="s">
        <v>779</v>
      </c>
      <c r="J270" t="s">
        <v>2086</v>
      </c>
      <c r="K270" t="s">
        <v>2070</v>
      </c>
      <c r="L270" t="s">
        <v>2387</v>
      </c>
      <c r="M270" t="s">
        <v>2093</v>
      </c>
      <c r="O270" s="1" t="s">
        <v>799</v>
      </c>
      <c r="P270" s="4"/>
      <c r="Q270" t="s">
        <v>2091</v>
      </c>
      <c r="R270" t="s">
        <v>801</v>
      </c>
    </row>
    <row r="271" spans="2:18" x14ac:dyDescent="0.25">
      <c r="B271" s="4" t="s">
        <v>2531</v>
      </c>
      <c r="C271" t="s">
        <v>2101</v>
      </c>
      <c r="D271" s="2" t="s">
        <v>259</v>
      </c>
      <c r="E271" s="2" t="s">
        <v>2056</v>
      </c>
      <c r="F271" s="2" t="s">
        <v>772</v>
      </c>
      <c r="G271" s="2" t="s">
        <v>774</v>
      </c>
      <c r="H271" s="2" t="s">
        <v>805</v>
      </c>
      <c r="I271" t="s">
        <v>2102</v>
      </c>
      <c r="J271" t="s">
        <v>2103</v>
      </c>
      <c r="K271" t="s">
        <v>2058</v>
      </c>
      <c r="L271" t="s">
        <v>2104</v>
      </c>
      <c r="M271" t="s">
        <v>2105</v>
      </c>
      <c r="N271" t="s">
        <v>2027</v>
      </c>
      <c r="O271" s="1" t="s">
        <v>799</v>
      </c>
      <c r="P271" s="4"/>
      <c r="Q271" t="s">
        <v>2107</v>
      </c>
      <c r="R271" t="s">
        <v>801</v>
      </c>
    </row>
    <row r="272" spans="2:18" x14ac:dyDescent="0.25">
      <c r="B272" s="4" t="s">
        <v>2532</v>
      </c>
      <c r="C272" t="s">
        <v>2101</v>
      </c>
      <c r="D272" s="2" t="s">
        <v>259</v>
      </c>
      <c r="E272" s="2" t="s">
        <v>2056</v>
      </c>
      <c r="F272" s="2" t="s">
        <v>772</v>
      </c>
      <c r="G272" s="2" t="s">
        <v>774</v>
      </c>
      <c r="H272" s="2" t="s">
        <v>805</v>
      </c>
      <c r="I272" t="s">
        <v>2102</v>
      </c>
      <c r="J272" t="s">
        <v>2103</v>
      </c>
      <c r="K272" t="s">
        <v>2058</v>
      </c>
      <c r="L272" t="s">
        <v>2109</v>
      </c>
      <c r="M272" t="s">
        <v>2110</v>
      </c>
      <c r="N272" t="s">
        <v>2027</v>
      </c>
      <c r="O272" s="1" t="s">
        <v>799</v>
      </c>
      <c r="P272" s="4"/>
      <c r="Q272" t="s">
        <v>2107</v>
      </c>
      <c r="R272" t="s">
        <v>801</v>
      </c>
    </row>
    <row r="273" spans="2:18" x14ac:dyDescent="0.25">
      <c r="B273" s="4" t="s">
        <v>2533</v>
      </c>
      <c r="C273" t="s">
        <v>2101</v>
      </c>
      <c r="D273" s="2" t="s">
        <v>259</v>
      </c>
      <c r="E273" s="2" t="s">
        <v>2056</v>
      </c>
      <c r="F273" s="2" t="s">
        <v>772</v>
      </c>
      <c r="G273" s="2" t="s">
        <v>774</v>
      </c>
      <c r="H273" s="2" t="s">
        <v>805</v>
      </c>
      <c r="I273" t="s">
        <v>950</v>
      </c>
      <c r="J273" t="s">
        <v>2086</v>
      </c>
      <c r="K273" t="s">
        <v>2058</v>
      </c>
      <c r="L273" t="s">
        <v>2104</v>
      </c>
      <c r="M273" t="s">
        <v>2105</v>
      </c>
      <c r="O273" s="1" t="s">
        <v>799</v>
      </c>
      <c r="P273" s="4"/>
      <c r="Q273" t="s">
        <v>2107</v>
      </c>
      <c r="R273" t="s">
        <v>801</v>
      </c>
    </row>
    <row r="274" spans="2:18" x14ac:dyDescent="0.25">
      <c r="B274" s="4" t="s">
        <v>2534</v>
      </c>
      <c r="C274" t="s">
        <v>2101</v>
      </c>
      <c r="D274" s="2" t="s">
        <v>259</v>
      </c>
      <c r="E274" s="2" t="s">
        <v>2056</v>
      </c>
      <c r="F274" s="2" t="s">
        <v>772</v>
      </c>
      <c r="G274" s="2" t="s">
        <v>774</v>
      </c>
      <c r="H274" s="2" t="s">
        <v>805</v>
      </c>
      <c r="I274" t="s">
        <v>950</v>
      </c>
      <c r="J274" t="s">
        <v>2086</v>
      </c>
      <c r="K274" t="s">
        <v>2058</v>
      </c>
      <c r="L274" t="s">
        <v>2109</v>
      </c>
      <c r="M274" t="s">
        <v>2110</v>
      </c>
      <c r="O274" s="1" t="s">
        <v>799</v>
      </c>
      <c r="P274" s="4"/>
      <c r="Q274" t="s">
        <v>2107</v>
      </c>
      <c r="R274" t="s">
        <v>801</v>
      </c>
    </row>
    <row r="275" spans="2:18" x14ac:dyDescent="0.25">
      <c r="B275" s="4" t="s">
        <v>2535</v>
      </c>
      <c r="C275" t="s">
        <v>2101</v>
      </c>
      <c r="D275" s="2" t="s">
        <v>259</v>
      </c>
      <c r="E275" s="2" t="s">
        <v>2056</v>
      </c>
      <c r="F275" s="2" t="s">
        <v>787</v>
      </c>
      <c r="G275" s="2" t="s">
        <v>789</v>
      </c>
      <c r="H275" s="2" t="s">
        <v>805</v>
      </c>
      <c r="I275" t="s">
        <v>950</v>
      </c>
      <c r="J275" t="s">
        <v>2086</v>
      </c>
      <c r="K275" t="s">
        <v>2058</v>
      </c>
      <c r="L275" t="s">
        <v>2104</v>
      </c>
      <c r="M275" t="s">
        <v>2105</v>
      </c>
      <c r="O275" s="1" t="s">
        <v>799</v>
      </c>
      <c r="P275" s="4"/>
      <c r="Q275" t="s">
        <v>2118</v>
      </c>
      <c r="R275" t="s">
        <v>801</v>
      </c>
    </row>
    <row r="276" spans="2:18" x14ac:dyDescent="0.25">
      <c r="B276" s="4" t="s">
        <v>2536</v>
      </c>
      <c r="C276" t="s">
        <v>2101</v>
      </c>
      <c r="D276" s="2" t="s">
        <v>259</v>
      </c>
      <c r="E276" s="2" t="s">
        <v>2056</v>
      </c>
      <c r="F276" s="2" t="s">
        <v>787</v>
      </c>
      <c r="G276" s="2" t="s">
        <v>789</v>
      </c>
      <c r="H276" s="2" t="s">
        <v>805</v>
      </c>
      <c r="I276" t="s">
        <v>950</v>
      </c>
      <c r="J276" t="s">
        <v>2086</v>
      </c>
      <c r="K276" t="s">
        <v>2058</v>
      </c>
      <c r="L276" t="s">
        <v>2109</v>
      </c>
      <c r="M276" t="s">
        <v>2110</v>
      </c>
      <c r="O276" s="1" t="s">
        <v>799</v>
      </c>
      <c r="P276" s="4"/>
      <c r="Q276" t="s">
        <v>2118</v>
      </c>
      <c r="R276" t="s">
        <v>801</v>
      </c>
    </row>
    <row r="277" spans="2:18" x14ac:dyDescent="0.25">
      <c r="B277" s="4" t="s">
        <v>2537</v>
      </c>
      <c r="C277" t="s">
        <v>2101</v>
      </c>
      <c r="D277" s="2" t="s">
        <v>259</v>
      </c>
      <c r="E277" s="2" t="s">
        <v>2056</v>
      </c>
      <c r="F277" s="2" t="s">
        <v>772</v>
      </c>
      <c r="G277" s="2" t="s">
        <v>774</v>
      </c>
      <c r="H277" s="2" t="s">
        <v>805</v>
      </c>
      <c r="I277" t="s">
        <v>779</v>
      </c>
      <c r="J277" t="s">
        <v>2122</v>
      </c>
      <c r="K277" t="s">
        <v>2058</v>
      </c>
      <c r="L277" t="s">
        <v>2104</v>
      </c>
      <c r="M277" t="s">
        <v>2105</v>
      </c>
      <c r="O277" s="1" t="s">
        <v>799</v>
      </c>
      <c r="P277" s="4"/>
      <c r="Q277" t="s">
        <v>2107</v>
      </c>
      <c r="R277" t="s">
        <v>801</v>
      </c>
    </row>
    <row r="278" spans="2:18" x14ac:dyDescent="0.25">
      <c r="B278" s="4" t="s">
        <v>2538</v>
      </c>
      <c r="C278" t="s">
        <v>2101</v>
      </c>
      <c r="D278" s="2" t="s">
        <v>259</v>
      </c>
      <c r="E278" s="2" t="s">
        <v>2056</v>
      </c>
      <c r="F278" s="2" t="s">
        <v>772</v>
      </c>
      <c r="G278" s="2" t="s">
        <v>774</v>
      </c>
      <c r="H278" s="2" t="s">
        <v>805</v>
      </c>
      <c r="I278" t="s">
        <v>779</v>
      </c>
      <c r="J278" t="s">
        <v>2122</v>
      </c>
      <c r="K278" t="s">
        <v>2058</v>
      </c>
      <c r="L278" t="s">
        <v>2109</v>
      </c>
      <c r="M278" t="s">
        <v>2110</v>
      </c>
      <c r="O278" s="1" t="s">
        <v>799</v>
      </c>
      <c r="P278" s="4"/>
      <c r="Q278" t="s">
        <v>2107</v>
      </c>
      <c r="R278" t="s">
        <v>801</v>
      </c>
    </row>
    <row r="279" spans="2:18" x14ac:dyDescent="0.25">
      <c r="B279" s="4" t="s">
        <v>2539</v>
      </c>
      <c r="C279" t="s">
        <v>2101</v>
      </c>
      <c r="D279" s="2" t="s">
        <v>259</v>
      </c>
      <c r="E279" s="2" t="s">
        <v>2056</v>
      </c>
      <c r="F279" s="2" t="s">
        <v>772</v>
      </c>
      <c r="G279" s="2" t="s">
        <v>774</v>
      </c>
      <c r="H279" s="2" t="s">
        <v>805</v>
      </c>
      <c r="I279" t="s">
        <v>950</v>
      </c>
      <c r="J279" t="s">
        <v>2127</v>
      </c>
      <c r="K279" t="s">
        <v>2058</v>
      </c>
      <c r="L279" t="s">
        <v>2104</v>
      </c>
      <c r="M279" t="s">
        <v>2105</v>
      </c>
      <c r="O279" s="1" t="s">
        <v>799</v>
      </c>
      <c r="P279" s="4"/>
      <c r="Q279" t="s">
        <v>2107</v>
      </c>
      <c r="R279" t="s">
        <v>801</v>
      </c>
    </row>
    <row r="280" spans="2:18" x14ac:dyDescent="0.25">
      <c r="B280" s="4" t="s">
        <v>2540</v>
      </c>
      <c r="C280" t="s">
        <v>2101</v>
      </c>
      <c r="D280" s="2" t="s">
        <v>259</v>
      </c>
      <c r="E280" s="2" t="s">
        <v>2056</v>
      </c>
      <c r="F280" s="2" t="s">
        <v>772</v>
      </c>
      <c r="G280" s="2" t="s">
        <v>774</v>
      </c>
      <c r="H280" s="2" t="s">
        <v>805</v>
      </c>
      <c r="I280" t="s">
        <v>950</v>
      </c>
      <c r="J280" t="s">
        <v>2127</v>
      </c>
      <c r="K280" t="s">
        <v>2058</v>
      </c>
      <c r="L280" t="s">
        <v>2109</v>
      </c>
      <c r="M280" t="s">
        <v>2110</v>
      </c>
      <c r="O280" s="1" t="s">
        <v>799</v>
      </c>
      <c r="P280" s="4"/>
      <c r="Q280" t="s">
        <v>2107</v>
      </c>
      <c r="R280" t="s">
        <v>801</v>
      </c>
    </row>
    <row r="281" spans="2:18" x14ac:dyDescent="0.25">
      <c r="B281" s="4" t="s">
        <v>2541</v>
      </c>
      <c r="C281" t="s">
        <v>2101</v>
      </c>
      <c r="D281" s="2" t="s">
        <v>259</v>
      </c>
      <c r="E281" s="2" t="s">
        <v>2056</v>
      </c>
      <c r="F281" s="2" t="s">
        <v>787</v>
      </c>
      <c r="G281" s="2" t="s">
        <v>789</v>
      </c>
      <c r="H281" s="2" t="s">
        <v>805</v>
      </c>
      <c r="I281" t="s">
        <v>950</v>
      </c>
      <c r="J281" t="s">
        <v>2127</v>
      </c>
      <c r="K281" t="s">
        <v>2058</v>
      </c>
      <c r="L281" t="s">
        <v>2104</v>
      </c>
      <c r="M281" t="s">
        <v>2105</v>
      </c>
      <c r="O281" s="1" t="s">
        <v>799</v>
      </c>
      <c r="P281" s="4"/>
      <c r="Q281" t="s">
        <v>2118</v>
      </c>
      <c r="R281" t="s">
        <v>801</v>
      </c>
    </row>
    <row r="282" spans="2:18" x14ac:dyDescent="0.25">
      <c r="B282" s="4" t="s">
        <v>2542</v>
      </c>
      <c r="C282" t="s">
        <v>2101</v>
      </c>
      <c r="D282" s="2" t="s">
        <v>259</v>
      </c>
      <c r="E282" s="2" t="s">
        <v>2056</v>
      </c>
      <c r="F282" s="2" t="s">
        <v>787</v>
      </c>
      <c r="G282" s="2" t="s">
        <v>789</v>
      </c>
      <c r="H282" s="2" t="s">
        <v>805</v>
      </c>
      <c r="I282" t="s">
        <v>950</v>
      </c>
      <c r="J282" t="s">
        <v>2127</v>
      </c>
      <c r="K282" t="s">
        <v>2058</v>
      </c>
      <c r="L282" t="s">
        <v>2109</v>
      </c>
      <c r="M282" t="s">
        <v>2110</v>
      </c>
      <c r="O282" s="1" t="s">
        <v>799</v>
      </c>
      <c r="P282" s="4"/>
      <c r="Q282" t="s">
        <v>2118</v>
      </c>
      <c r="R282" t="s">
        <v>801</v>
      </c>
    </row>
    <row r="283" spans="2:18" x14ac:dyDescent="0.25">
      <c r="B283" s="4" t="s">
        <v>2543</v>
      </c>
      <c r="C283" t="s">
        <v>1829</v>
      </c>
      <c r="D283" s="2" t="s">
        <v>259</v>
      </c>
      <c r="E283" s="2" t="s">
        <v>2056</v>
      </c>
      <c r="F283" s="2" t="s">
        <v>772</v>
      </c>
      <c r="G283" s="2" t="s">
        <v>774</v>
      </c>
      <c r="H283" s="2" t="s">
        <v>805</v>
      </c>
      <c r="I283" t="s">
        <v>2102</v>
      </c>
      <c r="J283" t="s">
        <v>2103</v>
      </c>
      <c r="K283" t="s">
        <v>2058</v>
      </c>
      <c r="L283" t="s">
        <v>2136</v>
      </c>
      <c r="O283" s="1" t="s">
        <v>799</v>
      </c>
      <c r="P283" s="4"/>
      <c r="Q283" t="s">
        <v>2138</v>
      </c>
      <c r="R283" t="s">
        <v>801</v>
      </c>
    </row>
    <row r="284" spans="2:18" x14ac:dyDescent="0.25">
      <c r="B284" s="4" t="s">
        <v>2544</v>
      </c>
      <c r="C284" t="s">
        <v>1829</v>
      </c>
      <c r="D284" s="2" t="s">
        <v>259</v>
      </c>
      <c r="E284" s="2" t="s">
        <v>2056</v>
      </c>
      <c r="F284" s="2" t="s">
        <v>772</v>
      </c>
      <c r="G284" s="2" t="s">
        <v>774</v>
      </c>
      <c r="H284" s="2" t="s">
        <v>805</v>
      </c>
      <c r="I284" t="s">
        <v>950</v>
      </c>
      <c r="J284" t="s">
        <v>2086</v>
      </c>
      <c r="K284" t="s">
        <v>2058</v>
      </c>
      <c r="L284" t="s">
        <v>2136</v>
      </c>
      <c r="O284" s="1" t="s">
        <v>799</v>
      </c>
      <c r="P284" s="4"/>
      <c r="Q284" t="s">
        <v>2138</v>
      </c>
      <c r="R284" t="s">
        <v>801</v>
      </c>
    </row>
    <row r="285" spans="2:18" x14ac:dyDescent="0.25">
      <c r="B285" s="4" t="s">
        <v>2545</v>
      </c>
      <c r="C285" t="s">
        <v>1829</v>
      </c>
      <c r="D285" s="2" t="s">
        <v>259</v>
      </c>
      <c r="E285" s="2" t="s">
        <v>2056</v>
      </c>
      <c r="F285" s="2" t="s">
        <v>787</v>
      </c>
      <c r="G285" s="2" t="s">
        <v>789</v>
      </c>
      <c r="H285" s="2" t="s">
        <v>805</v>
      </c>
      <c r="I285" t="s">
        <v>950</v>
      </c>
      <c r="J285" t="s">
        <v>2086</v>
      </c>
      <c r="K285" t="s">
        <v>2058</v>
      </c>
      <c r="L285" t="s">
        <v>2136</v>
      </c>
      <c r="O285" s="1" t="s">
        <v>799</v>
      </c>
      <c r="P285" s="4"/>
      <c r="Q285" t="s">
        <v>2143</v>
      </c>
      <c r="R285" t="s">
        <v>801</v>
      </c>
    </row>
    <row r="286" spans="2:18" x14ac:dyDescent="0.25">
      <c r="B286" s="4" t="s">
        <v>2546</v>
      </c>
      <c r="C286" t="s">
        <v>1829</v>
      </c>
      <c r="D286" s="2" t="s">
        <v>259</v>
      </c>
      <c r="E286" s="2" t="s">
        <v>2056</v>
      </c>
      <c r="F286" s="2" t="s">
        <v>772</v>
      </c>
      <c r="G286" s="2" t="s">
        <v>774</v>
      </c>
      <c r="H286" s="2" t="s">
        <v>805</v>
      </c>
      <c r="I286" t="s">
        <v>779</v>
      </c>
      <c r="J286" t="s">
        <v>2122</v>
      </c>
      <c r="K286" t="s">
        <v>2058</v>
      </c>
      <c r="L286" t="s">
        <v>2136</v>
      </c>
      <c r="O286" s="1" t="s">
        <v>799</v>
      </c>
      <c r="P286" s="4"/>
      <c r="Q286" t="s">
        <v>2138</v>
      </c>
      <c r="R286" t="s">
        <v>801</v>
      </c>
    </row>
    <row r="287" spans="2:18" x14ac:dyDescent="0.25">
      <c r="B287" s="4" t="s">
        <v>2547</v>
      </c>
      <c r="C287" t="s">
        <v>1829</v>
      </c>
      <c r="D287" s="2" t="s">
        <v>259</v>
      </c>
      <c r="E287" s="2" t="s">
        <v>2056</v>
      </c>
      <c r="F287" s="2" t="s">
        <v>772</v>
      </c>
      <c r="G287" s="2" t="s">
        <v>774</v>
      </c>
      <c r="H287" s="2" t="s">
        <v>805</v>
      </c>
      <c r="I287" t="s">
        <v>950</v>
      </c>
      <c r="J287" t="s">
        <v>2127</v>
      </c>
      <c r="K287" t="s">
        <v>2058</v>
      </c>
      <c r="L287" t="s">
        <v>2136</v>
      </c>
      <c r="O287" s="1" t="s">
        <v>799</v>
      </c>
      <c r="P287" s="4"/>
      <c r="Q287" t="s">
        <v>2138</v>
      </c>
      <c r="R287" t="s">
        <v>801</v>
      </c>
    </row>
    <row r="288" spans="2:18" x14ac:dyDescent="0.25">
      <c r="B288" s="4" t="s">
        <v>2548</v>
      </c>
      <c r="C288" t="s">
        <v>1829</v>
      </c>
      <c r="D288" s="2" t="s">
        <v>259</v>
      </c>
      <c r="E288" s="2" t="s">
        <v>2056</v>
      </c>
      <c r="F288" s="2" t="s">
        <v>787</v>
      </c>
      <c r="G288" s="2" t="s">
        <v>789</v>
      </c>
      <c r="H288" s="2" t="s">
        <v>805</v>
      </c>
      <c r="I288" t="s">
        <v>950</v>
      </c>
      <c r="J288" t="s">
        <v>2127</v>
      </c>
      <c r="K288" t="s">
        <v>2058</v>
      </c>
      <c r="L288" t="s">
        <v>2136</v>
      </c>
      <c r="O288" s="1" t="s">
        <v>799</v>
      </c>
      <c r="P288" s="4"/>
      <c r="Q288" t="s">
        <v>2138</v>
      </c>
      <c r="R288" t="s">
        <v>801</v>
      </c>
    </row>
    <row r="289" spans="2:18" x14ac:dyDescent="0.25">
      <c r="B289" s="4" t="s">
        <v>2549</v>
      </c>
      <c r="C289" t="s">
        <v>2151</v>
      </c>
      <c r="D289" s="2" t="s">
        <v>259</v>
      </c>
      <c r="E289" s="2" t="s">
        <v>2056</v>
      </c>
      <c r="F289" s="2" t="s">
        <v>772</v>
      </c>
      <c r="G289" s="2" t="s">
        <v>774</v>
      </c>
      <c r="H289" s="2" t="s">
        <v>805</v>
      </c>
      <c r="I289" t="s">
        <v>779</v>
      </c>
      <c r="J289" t="s">
        <v>2086</v>
      </c>
      <c r="K289" t="s">
        <v>2058</v>
      </c>
      <c r="L289" t="s">
        <v>803</v>
      </c>
      <c r="M289" t="s">
        <v>2088</v>
      </c>
      <c r="N289" t="s">
        <v>2061</v>
      </c>
      <c r="O289" s="1" t="s">
        <v>799</v>
      </c>
      <c r="P289" s="4"/>
      <c r="Q289" t="s">
        <v>2091</v>
      </c>
      <c r="R289" t="s">
        <v>801</v>
      </c>
    </row>
    <row r="290" spans="2:18" x14ac:dyDescent="0.25">
      <c r="B290" s="4" t="s">
        <v>2550</v>
      </c>
      <c r="C290" t="s">
        <v>2154</v>
      </c>
      <c r="D290" t="s">
        <v>286</v>
      </c>
      <c r="E290" s="2" t="s">
        <v>2056</v>
      </c>
      <c r="F290" s="2" t="s">
        <v>772</v>
      </c>
      <c r="G290" s="2" t="s">
        <v>774</v>
      </c>
      <c r="H290" s="2" t="s">
        <v>805</v>
      </c>
      <c r="I290" t="s">
        <v>779</v>
      </c>
      <c r="J290" t="s">
        <v>2086</v>
      </c>
      <c r="K290" t="s">
        <v>2155</v>
      </c>
      <c r="L290" t="s">
        <v>2156</v>
      </c>
      <c r="M290" t="s">
        <v>2157</v>
      </c>
      <c r="O290">
        <v>98096695</v>
      </c>
      <c r="P290" s="4"/>
      <c r="Q290" t="s">
        <v>2159</v>
      </c>
      <c r="R290" t="s">
        <v>801</v>
      </c>
    </row>
    <row r="291" spans="2:18" x14ac:dyDescent="0.25">
      <c r="B291" s="4" t="s">
        <v>2551</v>
      </c>
      <c r="C291" t="s">
        <v>2154</v>
      </c>
      <c r="D291" t="s">
        <v>286</v>
      </c>
      <c r="E291" s="2" t="s">
        <v>2056</v>
      </c>
      <c r="F291" s="2" t="s">
        <v>772</v>
      </c>
      <c r="G291" s="2" t="s">
        <v>774</v>
      </c>
      <c r="H291" s="2" t="s">
        <v>805</v>
      </c>
      <c r="I291" t="s">
        <v>779</v>
      </c>
      <c r="J291" t="s">
        <v>2086</v>
      </c>
      <c r="K291" t="s">
        <v>2155</v>
      </c>
      <c r="L291" t="s">
        <v>2156</v>
      </c>
      <c r="M291" t="s">
        <v>2161</v>
      </c>
      <c r="O291" s="1">
        <v>98796719</v>
      </c>
      <c r="P291" s="4"/>
      <c r="Q291" t="s">
        <v>2159</v>
      </c>
      <c r="R291" t="s">
        <v>801</v>
      </c>
    </row>
    <row r="292" spans="2:18" x14ac:dyDescent="0.25">
      <c r="B292" s="4" t="s">
        <v>2552</v>
      </c>
      <c r="C292" t="s">
        <v>1628</v>
      </c>
      <c r="D292" s="2" t="s">
        <v>286</v>
      </c>
      <c r="E292" s="2" t="s">
        <v>2056</v>
      </c>
      <c r="F292" s="2" t="s">
        <v>772</v>
      </c>
      <c r="G292" s="2" t="s">
        <v>774</v>
      </c>
      <c r="H292" s="2" t="s">
        <v>805</v>
      </c>
      <c r="I292" t="s">
        <v>779</v>
      </c>
      <c r="J292" t="s">
        <v>2086</v>
      </c>
      <c r="K292" t="s">
        <v>2155</v>
      </c>
      <c r="L292" t="s">
        <v>2156</v>
      </c>
      <c r="M292" t="s">
        <v>2157</v>
      </c>
      <c r="O292">
        <v>98096695</v>
      </c>
      <c r="P292" s="4"/>
      <c r="Q292" t="s">
        <v>2159</v>
      </c>
      <c r="R292" t="s">
        <v>801</v>
      </c>
    </row>
    <row r="293" spans="2:18" x14ac:dyDescent="0.25">
      <c r="B293" s="4" t="s">
        <v>2553</v>
      </c>
      <c r="C293" t="s">
        <v>1628</v>
      </c>
      <c r="D293" s="2" t="s">
        <v>286</v>
      </c>
      <c r="E293" s="2" t="s">
        <v>2056</v>
      </c>
      <c r="F293" s="2" t="s">
        <v>772</v>
      </c>
      <c r="G293" s="2" t="s">
        <v>774</v>
      </c>
      <c r="H293" s="2" t="s">
        <v>805</v>
      </c>
      <c r="I293" t="s">
        <v>779</v>
      </c>
      <c r="J293" t="s">
        <v>2086</v>
      </c>
      <c r="K293" t="s">
        <v>2155</v>
      </c>
      <c r="L293" t="s">
        <v>2156</v>
      </c>
      <c r="M293" t="s">
        <v>2161</v>
      </c>
      <c r="O293" s="1" t="s">
        <v>799</v>
      </c>
      <c r="P293" s="4"/>
      <c r="Q293" t="s">
        <v>2159</v>
      </c>
      <c r="R293" t="s">
        <v>801</v>
      </c>
    </row>
    <row r="294" spans="2:18" x14ac:dyDescent="0.25">
      <c r="B294" s="4" t="s">
        <v>2554</v>
      </c>
      <c r="C294" t="s">
        <v>2154</v>
      </c>
      <c r="D294" t="s">
        <v>286</v>
      </c>
      <c r="E294" s="2" t="s">
        <v>2056</v>
      </c>
      <c r="F294" s="2" t="s">
        <v>772</v>
      </c>
      <c r="G294" s="2" t="s">
        <v>774</v>
      </c>
      <c r="H294" s="2" t="s">
        <v>805</v>
      </c>
      <c r="I294" t="s">
        <v>779</v>
      </c>
      <c r="J294" t="s">
        <v>2086</v>
      </c>
      <c r="K294" t="s">
        <v>2155</v>
      </c>
      <c r="L294" t="s">
        <v>2168</v>
      </c>
      <c r="M294" t="s">
        <v>2169</v>
      </c>
      <c r="O294" s="1" t="s">
        <v>799</v>
      </c>
      <c r="P294" s="4"/>
      <c r="Q294" t="s">
        <v>2171</v>
      </c>
      <c r="R294" t="s">
        <v>801</v>
      </c>
    </row>
    <row r="295" spans="2:18" x14ac:dyDescent="0.25">
      <c r="B295" s="4" t="s">
        <v>2555</v>
      </c>
      <c r="C295" t="s">
        <v>2154</v>
      </c>
      <c r="D295" t="s">
        <v>286</v>
      </c>
      <c r="E295" s="2" t="s">
        <v>2056</v>
      </c>
      <c r="F295" s="2" t="s">
        <v>772</v>
      </c>
      <c r="G295" s="2" t="s">
        <v>774</v>
      </c>
      <c r="H295" s="2" t="s">
        <v>805</v>
      </c>
      <c r="I295" t="s">
        <v>779</v>
      </c>
      <c r="J295" t="s">
        <v>2086</v>
      </c>
      <c r="K295" t="s">
        <v>2155</v>
      </c>
      <c r="L295" t="s">
        <v>2168</v>
      </c>
      <c r="M295" t="s">
        <v>2173</v>
      </c>
      <c r="O295" s="1" t="s">
        <v>799</v>
      </c>
      <c r="P295" s="4"/>
      <c r="Q295" t="s">
        <v>2171</v>
      </c>
      <c r="R295" t="s">
        <v>801</v>
      </c>
    </row>
    <row r="296" spans="2:18" x14ac:dyDescent="0.25">
      <c r="B296" s="4" t="s">
        <v>2556</v>
      </c>
      <c r="C296" t="s">
        <v>2154</v>
      </c>
      <c r="D296" t="s">
        <v>286</v>
      </c>
      <c r="E296" s="2" t="s">
        <v>2056</v>
      </c>
      <c r="F296" s="2" t="s">
        <v>787</v>
      </c>
      <c r="G296" s="2" t="s">
        <v>789</v>
      </c>
      <c r="H296" s="2" t="s">
        <v>805</v>
      </c>
      <c r="I296" t="s">
        <v>950</v>
      </c>
      <c r="J296" t="s">
        <v>2086</v>
      </c>
      <c r="K296" t="s">
        <v>2155</v>
      </c>
      <c r="L296" t="s">
        <v>2168</v>
      </c>
      <c r="M296" t="s">
        <v>2169</v>
      </c>
      <c r="O296" s="1" t="s">
        <v>799</v>
      </c>
      <c r="P296" s="4"/>
      <c r="Q296" t="s">
        <v>2177</v>
      </c>
      <c r="R296" t="s">
        <v>801</v>
      </c>
    </row>
    <row r="297" spans="2:18" x14ac:dyDescent="0.25">
      <c r="B297" s="4" t="s">
        <v>2557</v>
      </c>
      <c r="C297" t="s">
        <v>2154</v>
      </c>
      <c r="D297" t="s">
        <v>286</v>
      </c>
      <c r="E297" s="2" t="s">
        <v>2056</v>
      </c>
      <c r="F297" s="2" t="s">
        <v>787</v>
      </c>
      <c r="G297" s="2" t="s">
        <v>789</v>
      </c>
      <c r="H297" s="2" t="s">
        <v>805</v>
      </c>
      <c r="I297" t="s">
        <v>950</v>
      </c>
      <c r="J297" t="s">
        <v>2086</v>
      </c>
      <c r="K297" t="s">
        <v>2155</v>
      </c>
      <c r="L297" t="s">
        <v>2168</v>
      </c>
      <c r="M297" t="s">
        <v>2173</v>
      </c>
      <c r="O297" s="1" t="s">
        <v>799</v>
      </c>
      <c r="P297" s="4"/>
      <c r="Q297" t="s">
        <v>2177</v>
      </c>
      <c r="R297" t="s">
        <v>801</v>
      </c>
    </row>
    <row r="298" spans="2:18" x14ac:dyDescent="0.25">
      <c r="B298" s="4" t="s">
        <v>2558</v>
      </c>
      <c r="C298" t="s">
        <v>2181</v>
      </c>
      <c r="D298" t="s">
        <v>286</v>
      </c>
      <c r="E298" s="2" t="s">
        <v>2056</v>
      </c>
      <c r="F298" s="2" t="s">
        <v>772</v>
      </c>
      <c r="G298" s="2" t="s">
        <v>774</v>
      </c>
      <c r="H298" s="2" t="s">
        <v>805</v>
      </c>
      <c r="I298" t="s">
        <v>779</v>
      </c>
      <c r="J298" t="s">
        <v>2103</v>
      </c>
      <c r="K298" t="s">
        <v>2058</v>
      </c>
      <c r="L298" t="s">
        <v>2182</v>
      </c>
      <c r="M298" t="s">
        <v>2169</v>
      </c>
      <c r="O298" s="1" t="s">
        <v>799</v>
      </c>
      <c r="P298" s="4"/>
      <c r="Q298" t="s">
        <v>2171</v>
      </c>
      <c r="R298" t="s">
        <v>801</v>
      </c>
    </row>
    <row r="299" spans="2:18" x14ac:dyDescent="0.25">
      <c r="B299" s="4" t="s">
        <v>2559</v>
      </c>
      <c r="C299" t="s">
        <v>2181</v>
      </c>
      <c r="D299" t="s">
        <v>286</v>
      </c>
      <c r="E299" s="2" t="s">
        <v>2056</v>
      </c>
      <c r="F299" s="2" t="s">
        <v>772</v>
      </c>
      <c r="G299" s="2" t="s">
        <v>774</v>
      </c>
      <c r="H299" s="2" t="s">
        <v>805</v>
      </c>
      <c r="I299" t="s">
        <v>779</v>
      </c>
      <c r="J299" t="s">
        <v>2103</v>
      </c>
      <c r="K299" t="s">
        <v>2058</v>
      </c>
      <c r="L299" t="s">
        <v>2182</v>
      </c>
      <c r="M299" t="s">
        <v>2173</v>
      </c>
      <c r="O299" s="1" t="s">
        <v>799</v>
      </c>
      <c r="P299" s="4"/>
      <c r="Q299" t="s">
        <v>2171</v>
      </c>
      <c r="R299" t="s">
        <v>801</v>
      </c>
    </row>
    <row r="300" spans="2:18" x14ac:dyDescent="0.25">
      <c r="B300" s="4" t="s">
        <v>2560</v>
      </c>
      <c r="C300" t="s">
        <v>2154</v>
      </c>
      <c r="D300" t="s">
        <v>286</v>
      </c>
      <c r="E300" s="2" t="s">
        <v>2056</v>
      </c>
      <c r="F300" s="2" t="s">
        <v>772</v>
      </c>
      <c r="G300" s="2" t="s">
        <v>774</v>
      </c>
      <c r="H300" s="2" t="s">
        <v>805</v>
      </c>
      <c r="I300" t="s">
        <v>779</v>
      </c>
      <c r="J300" t="s">
        <v>2187</v>
      </c>
      <c r="K300" t="s">
        <v>2155</v>
      </c>
      <c r="L300" t="s">
        <v>2168</v>
      </c>
      <c r="M300" t="s">
        <v>2169</v>
      </c>
      <c r="O300" s="1" t="s">
        <v>799</v>
      </c>
      <c r="P300" s="4"/>
      <c r="Q300" t="s">
        <v>2171</v>
      </c>
      <c r="R300" t="s">
        <v>801</v>
      </c>
    </row>
    <row r="301" spans="2:18" x14ac:dyDescent="0.25">
      <c r="B301" s="4" t="s">
        <v>2561</v>
      </c>
      <c r="C301" t="s">
        <v>2154</v>
      </c>
      <c r="D301" t="s">
        <v>286</v>
      </c>
      <c r="E301" s="2" t="s">
        <v>2056</v>
      </c>
      <c r="F301" s="2" t="s">
        <v>772</v>
      </c>
      <c r="G301" s="2" t="s">
        <v>774</v>
      </c>
      <c r="H301" s="2" t="s">
        <v>805</v>
      </c>
      <c r="I301" t="s">
        <v>779</v>
      </c>
      <c r="J301" t="s">
        <v>2187</v>
      </c>
      <c r="K301" t="s">
        <v>2155</v>
      </c>
      <c r="L301" t="s">
        <v>2168</v>
      </c>
      <c r="M301" t="s">
        <v>2173</v>
      </c>
      <c r="O301" s="1" t="s">
        <v>799</v>
      </c>
      <c r="P301" s="4"/>
      <c r="Q301" t="s">
        <v>2171</v>
      </c>
      <c r="R301" t="s">
        <v>801</v>
      </c>
    </row>
    <row r="302" spans="2:18" x14ac:dyDescent="0.25">
      <c r="B302" s="4" t="s">
        <v>2562</v>
      </c>
      <c r="C302" t="s">
        <v>2154</v>
      </c>
      <c r="D302" t="s">
        <v>286</v>
      </c>
      <c r="E302" s="2" t="s">
        <v>2056</v>
      </c>
      <c r="F302" s="2" t="s">
        <v>772</v>
      </c>
      <c r="G302" s="2" t="s">
        <v>774</v>
      </c>
      <c r="H302" s="2" t="s">
        <v>805</v>
      </c>
      <c r="I302" t="s">
        <v>779</v>
      </c>
      <c r="J302" t="s">
        <v>2192</v>
      </c>
      <c r="K302" t="s">
        <v>2155</v>
      </c>
      <c r="L302" t="s">
        <v>2168</v>
      </c>
      <c r="M302" t="s">
        <v>2169</v>
      </c>
      <c r="O302" s="1" t="s">
        <v>799</v>
      </c>
      <c r="P302" s="4"/>
      <c r="Q302" t="s">
        <v>2171</v>
      </c>
      <c r="R302" t="s">
        <v>801</v>
      </c>
    </row>
    <row r="303" spans="2:18" x14ac:dyDescent="0.25">
      <c r="B303" s="4" t="s">
        <v>2563</v>
      </c>
      <c r="C303" t="s">
        <v>2154</v>
      </c>
      <c r="D303" t="s">
        <v>286</v>
      </c>
      <c r="E303" s="2" t="s">
        <v>2056</v>
      </c>
      <c r="F303" s="2" t="s">
        <v>772</v>
      </c>
      <c r="G303" s="2" t="s">
        <v>774</v>
      </c>
      <c r="H303" s="2" t="s">
        <v>805</v>
      </c>
      <c r="I303" t="s">
        <v>779</v>
      </c>
      <c r="J303" t="s">
        <v>2192</v>
      </c>
      <c r="K303" t="s">
        <v>2155</v>
      </c>
      <c r="L303" t="s">
        <v>2168</v>
      </c>
      <c r="M303" t="s">
        <v>2173</v>
      </c>
      <c r="O303" s="1" t="s">
        <v>799</v>
      </c>
      <c r="P303" s="4"/>
      <c r="Q303" t="s">
        <v>2171</v>
      </c>
      <c r="R303" t="s">
        <v>801</v>
      </c>
    </row>
    <row r="304" spans="2:18" x14ac:dyDescent="0.25">
      <c r="B304" s="4" t="s">
        <v>2564</v>
      </c>
      <c r="C304" t="s">
        <v>2154</v>
      </c>
      <c r="D304" t="s">
        <v>286</v>
      </c>
      <c r="E304" s="2" t="s">
        <v>2056</v>
      </c>
      <c r="F304" s="2" t="s">
        <v>787</v>
      </c>
      <c r="G304" s="2" t="s">
        <v>789</v>
      </c>
      <c r="H304" s="2" t="s">
        <v>805</v>
      </c>
      <c r="I304" t="s">
        <v>950</v>
      </c>
      <c r="J304" t="s">
        <v>2192</v>
      </c>
      <c r="K304" t="s">
        <v>2155</v>
      </c>
      <c r="L304" t="s">
        <v>2168</v>
      </c>
      <c r="M304" t="s">
        <v>2169</v>
      </c>
      <c r="O304" s="1" t="s">
        <v>799</v>
      </c>
      <c r="P304" s="4"/>
      <c r="Q304" t="s">
        <v>2177</v>
      </c>
      <c r="R304" t="s">
        <v>801</v>
      </c>
    </row>
    <row r="305" spans="2:18" x14ac:dyDescent="0.25">
      <c r="B305" s="4" t="s">
        <v>2565</v>
      </c>
      <c r="C305" t="s">
        <v>2154</v>
      </c>
      <c r="D305" t="s">
        <v>286</v>
      </c>
      <c r="E305" s="2" t="s">
        <v>2056</v>
      </c>
      <c r="F305" s="2" t="s">
        <v>787</v>
      </c>
      <c r="G305" s="2" t="s">
        <v>789</v>
      </c>
      <c r="H305" s="2" t="s">
        <v>805</v>
      </c>
      <c r="I305" t="s">
        <v>950</v>
      </c>
      <c r="J305" t="s">
        <v>2192</v>
      </c>
      <c r="K305" t="s">
        <v>2155</v>
      </c>
      <c r="L305" t="s">
        <v>2168</v>
      </c>
      <c r="M305" t="s">
        <v>2173</v>
      </c>
      <c r="O305" s="1" t="s">
        <v>799</v>
      </c>
      <c r="P305" s="4"/>
      <c r="Q305" t="s">
        <v>2177</v>
      </c>
      <c r="R305" t="s">
        <v>801</v>
      </c>
    </row>
    <row r="306" spans="2:18" x14ac:dyDescent="0.25">
      <c r="B306" s="4" t="s">
        <v>2566</v>
      </c>
      <c r="C306" t="s">
        <v>1628</v>
      </c>
      <c r="D306" t="s">
        <v>286</v>
      </c>
      <c r="E306" s="2" t="s">
        <v>2056</v>
      </c>
      <c r="F306" s="2" t="s">
        <v>772</v>
      </c>
      <c r="G306" s="2" t="s">
        <v>774</v>
      </c>
      <c r="H306" s="2" t="s">
        <v>805</v>
      </c>
      <c r="I306" t="s">
        <v>779</v>
      </c>
      <c r="J306" t="s">
        <v>2086</v>
      </c>
      <c r="K306" t="s">
        <v>2155</v>
      </c>
      <c r="L306" t="s">
        <v>2168</v>
      </c>
      <c r="M306" t="s">
        <v>2169</v>
      </c>
      <c r="O306" s="1" t="s">
        <v>799</v>
      </c>
      <c r="P306" s="4"/>
      <c r="Q306" t="s">
        <v>2171</v>
      </c>
      <c r="R306" t="s">
        <v>801</v>
      </c>
    </row>
    <row r="307" spans="2:18" x14ac:dyDescent="0.25">
      <c r="B307" s="4" t="s">
        <v>2567</v>
      </c>
      <c r="C307" t="s">
        <v>1628</v>
      </c>
      <c r="D307" t="s">
        <v>286</v>
      </c>
      <c r="E307" s="2" t="s">
        <v>2056</v>
      </c>
      <c r="F307" s="2" t="s">
        <v>772</v>
      </c>
      <c r="G307" s="2" t="s">
        <v>774</v>
      </c>
      <c r="H307" s="2" t="s">
        <v>805</v>
      </c>
      <c r="I307" t="s">
        <v>779</v>
      </c>
      <c r="J307" t="s">
        <v>2086</v>
      </c>
      <c r="K307" t="s">
        <v>2155</v>
      </c>
      <c r="L307" t="s">
        <v>2168</v>
      </c>
      <c r="M307" t="s">
        <v>2173</v>
      </c>
      <c r="O307" s="1" t="s">
        <v>799</v>
      </c>
      <c r="P307" s="4"/>
      <c r="Q307" t="s">
        <v>2171</v>
      </c>
      <c r="R307" t="s">
        <v>801</v>
      </c>
    </row>
    <row r="308" spans="2:18" x14ac:dyDescent="0.25">
      <c r="B308" s="4" t="s">
        <v>2568</v>
      </c>
      <c r="C308" t="s">
        <v>1628</v>
      </c>
      <c r="D308" t="s">
        <v>286</v>
      </c>
      <c r="E308" s="2" t="s">
        <v>2056</v>
      </c>
      <c r="F308" s="2" t="s">
        <v>787</v>
      </c>
      <c r="G308" s="2" t="s">
        <v>789</v>
      </c>
      <c r="H308" s="2" t="s">
        <v>805</v>
      </c>
      <c r="I308" t="s">
        <v>950</v>
      </c>
      <c r="J308" t="s">
        <v>2086</v>
      </c>
      <c r="K308" t="s">
        <v>2155</v>
      </c>
      <c r="L308" t="s">
        <v>2168</v>
      </c>
      <c r="M308" t="s">
        <v>2169</v>
      </c>
      <c r="O308" s="1" t="s">
        <v>799</v>
      </c>
      <c r="P308" s="4"/>
      <c r="Q308" t="s">
        <v>2177</v>
      </c>
      <c r="R308" t="s">
        <v>801</v>
      </c>
    </row>
    <row r="309" spans="2:18" x14ac:dyDescent="0.25">
      <c r="B309" s="4" t="s">
        <v>2569</v>
      </c>
      <c r="C309" t="s">
        <v>1628</v>
      </c>
      <c r="D309" t="s">
        <v>286</v>
      </c>
      <c r="E309" s="2" t="s">
        <v>2056</v>
      </c>
      <c r="F309" s="2" t="s">
        <v>787</v>
      </c>
      <c r="G309" s="2" t="s">
        <v>789</v>
      </c>
      <c r="H309" s="2" t="s">
        <v>805</v>
      </c>
      <c r="I309" t="s">
        <v>950</v>
      </c>
      <c r="J309" t="s">
        <v>2086</v>
      </c>
      <c r="K309" t="s">
        <v>2155</v>
      </c>
      <c r="L309" t="s">
        <v>2168</v>
      </c>
      <c r="M309" t="s">
        <v>2173</v>
      </c>
      <c r="O309" s="1" t="s">
        <v>799</v>
      </c>
      <c r="P309" s="4"/>
      <c r="Q309" t="s">
        <v>2177</v>
      </c>
      <c r="R309" t="s">
        <v>801</v>
      </c>
    </row>
    <row r="310" spans="2:18" x14ac:dyDescent="0.25">
      <c r="B310" s="4" t="s">
        <v>2570</v>
      </c>
      <c r="C310" t="s">
        <v>1628</v>
      </c>
      <c r="D310" t="s">
        <v>286</v>
      </c>
      <c r="E310" s="2" t="s">
        <v>2056</v>
      </c>
      <c r="F310" s="2" t="s">
        <v>772</v>
      </c>
      <c r="G310" s="2" t="s">
        <v>774</v>
      </c>
      <c r="H310" s="2" t="s">
        <v>805</v>
      </c>
      <c r="I310" t="s">
        <v>779</v>
      </c>
      <c r="J310" t="s">
        <v>2103</v>
      </c>
      <c r="K310" t="s">
        <v>2155</v>
      </c>
      <c r="L310" t="s">
        <v>2168</v>
      </c>
      <c r="M310" t="s">
        <v>2169</v>
      </c>
      <c r="O310" s="1" t="s">
        <v>799</v>
      </c>
      <c r="P310" s="4"/>
      <c r="Q310" t="s">
        <v>2171</v>
      </c>
      <c r="R310" t="s">
        <v>801</v>
      </c>
    </row>
    <row r="311" spans="2:18" x14ac:dyDescent="0.25">
      <c r="B311" s="4" t="s">
        <v>2571</v>
      </c>
      <c r="C311" t="s">
        <v>1628</v>
      </c>
      <c r="D311" t="s">
        <v>286</v>
      </c>
      <c r="E311" s="2" t="s">
        <v>2056</v>
      </c>
      <c r="F311" s="2" t="s">
        <v>772</v>
      </c>
      <c r="G311" s="2" t="s">
        <v>774</v>
      </c>
      <c r="H311" s="2" t="s">
        <v>805</v>
      </c>
      <c r="I311" t="s">
        <v>779</v>
      </c>
      <c r="J311" t="s">
        <v>2103</v>
      </c>
      <c r="K311" t="s">
        <v>2155</v>
      </c>
      <c r="L311" t="s">
        <v>2168</v>
      </c>
      <c r="M311" t="s">
        <v>2173</v>
      </c>
      <c r="O311" s="1" t="s">
        <v>799</v>
      </c>
      <c r="P311" s="4"/>
      <c r="Q311" t="s">
        <v>2171</v>
      </c>
      <c r="R311" t="s">
        <v>801</v>
      </c>
    </row>
    <row r="312" spans="2:18" x14ac:dyDescent="0.25">
      <c r="B312" s="4" t="s">
        <v>2572</v>
      </c>
      <c r="C312" t="s">
        <v>1628</v>
      </c>
      <c r="D312" t="s">
        <v>286</v>
      </c>
      <c r="E312" s="2" t="s">
        <v>2056</v>
      </c>
      <c r="F312" s="2" t="s">
        <v>772</v>
      </c>
      <c r="G312" s="2" t="s">
        <v>774</v>
      </c>
      <c r="H312" s="2" t="s">
        <v>805</v>
      </c>
      <c r="I312" t="s">
        <v>779</v>
      </c>
      <c r="J312" t="s">
        <v>2187</v>
      </c>
      <c r="K312" t="s">
        <v>2155</v>
      </c>
      <c r="L312" t="s">
        <v>2168</v>
      </c>
      <c r="M312" t="s">
        <v>2169</v>
      </c>
      <c r="O312" s="1" t="s">
        <v>799</v>
      </c>
      <c r="P312" s="4"/>
      <c r="Q312" t="s">
        <v>2171</v>
      </c>
      <c r="R312" t="s">
        <v>801</v>
      </c>
    </row>
    <row r="313" spans="2:18" x14ac:dyDescent="0.25">
      <c r="B313" s="4" t="s">
        <v>2573</v>
      </c>
      <c r="C313" t="s">
        <v>1628</v>
      </c>
      <c r="D313" t="s">
        <v>286</v>
      </c>
      <c r="E313" s="2" t="s">
        <v>2056</v>
      </c>
      <c r="F313" s="2" t="s">
        <v>772</v>
      </c>
      <c r="G313" s="2" t="s">
        <v>774</v>
      </c>
      <c r="H313" s="2" t="s">
        <v>805</v>
      </c>
      <c r="I313" t="s">
        <v>779</v>
      </c>
      <c r="J313" t="s">
        <v>2187</v>
      </c>
      <c r="K313" t="s">
        <v>2155</v>
      </c>
      <c r="L313" t="s">
        <v>2168</v>
      </c>
      <c r="M313" t="s">
        <v>2173</v>
      </c>
      <c r="O313" s="1" t="s">
        <v>799</v>
      </c>
      <c r="P313" s="4"/>
      <c r="Q313" t="s">
        <v>2171</v>
      </c>
      <c r="R313" t="s">
        <v>801</v>
      </c>
    </row>
    <row r="314" spans="2:18" x14ac:dyDescent="0.25">
      <c r="B314" s="4" t="s">
        <v>2574</v>
      </c>
      <c r="C314" t="s">
        <v>1628</v>
      </c>
      <c r="D314" t="s">
        <v>286</v>
      </c>
      <c r="E314" s="2" t="s">
        <v>2056</v>
      </c>
      <c r="F314" s="2" t="s">
        <v>772</v>
      </c>
      <c r="G314" s="2" t="s">
        <v>774</v>
      </c>
      <c r="H314" s="2" t="s">
        <v>805</v>
      </c>
      <c r="I314" t="s">
        <v>779</v>
      </c>
      <c r="J314" t="s">
        <v>2192</v>
      </c>
      <c r="K314" t="s">
        <v>2155</v>
      </c>
      <c r="L314" t="s">
        <v>2168</v>
      </c>
      <c r="M314" t="s">
        <v>2169</v>
      </c>
      <c r="O314" s="1" t="s">
        <v>799</v>
      </c>
      <c r="P314" s="4"/>
      <c r="Q314" t="s">
        <v>2171</v>
      </c>
      <c r="R314" t="s">
        <v>801</v>
      </c>
    </row>
    <row r="315" spans="2:18" x14ac:dyDescent="0.25">
      <c r="B315" s="4" t="s">
        <v>2575</v>
      </c>
      <c r="C315" t="s">
        <v>1628</v>
      </c>
      <c r="D315" t="s">
        <v>286</v>
      </c>
      <c r="E315" s="2" t="s">
        <v>2056</v>
      </c>
      <c r="F315" s="2" t="s">
        <v>772</v>
      </c>
      <c r="G315" s="2" t="s">
        <v>774</v>
      </c>
      <c r="H315" s="2" t="s">
        <v>805</v>
      </c>
      <c r="I315" t="s">
        <v>779</v>
      </c>
      <c r="J315" t="s">
        <v>2192</v>
      </c>
      <c r="K315" t="s">
        <v>2155</v>
      </c>
      <c r="L315" t="s">
        <v>2168</v>
      </c>
      <c r="M315" t="s">
        <v>2173</v>
      </c>
      <c r="O315" s="1" t="s">
        <v>799</v>
      </c>
      <c r="P315" s="4"/>
      <c r="Q315" t="s">
        <v>2171</v>
      </c>
      <c r="R315" t="s">
        <v>801</v>
      </c>
    </row>
    <row r="316" spans="2:18" x14ac:dyDescent="0.25">
      <c r="B316" s="4" t="s">
        <v>2576</v>
      </c>
      <c r="C316" t="s">
        <v>1628</v>
      </c>
      <c r="D316" t="s">
        <v>286</v>
      </c>
      <c r="E316" s="2" t="s">
        <v>2056</v>
      </c>
      <c r="F316" s="2" t="s">
        <v>787</v>
      </c>
      <c r="G316" s="2" t="s">
        <v>789</v>
      </c>
      <c r="H316" s="2" t="s">
        <v>805</v>
      </c>
      <c r="I316" t="s">
        <v>950</v>
      </c>
      <c r="J316" t="s">
        <v>2192</v>
      </c>
      <c r="K316" t="s">
        <v>2155</v>
      </c>
      <c r="L316" t="s">
        <v>2168</v>
      </c>
      <c r="M316" t="s">
        <v>2169</v>
      </c>
      <c r="O316" s="1" t="s">
        <v>799</v>
      </c>
      <c r="P316" s="4"/>
      <c r="Q316" t="s">
        <v>2177</v>
      </c>
      <c r="R316" t="s">
        <v>801</v>
      </c>
    </row>
    <row r="317" spans="2:18" x14ac:dyDescent="0.25">
      <c r="B317" s="4" t="s">
        <v>2577</v>
      </c>
      <c r="C317" t="s">
        <v>1628</v>
      </c>
      <c r="D317" t="s">
        <v>286</v>
      </c>
      <c r="E317" s="2" t="s">
        <v>2056</v>
      </c>
      <c r="F317" s="2" t="s">
        <v>787</v>
      </c>
      <c r="G317" s="2" t="s">
        <v>789</v>
      </c>
      <c r="H317" s="2" t="s">
        <v>805</v>
      </c>
      <c r="I317" t="s">
        <v>950</v>
      </c>
      <c r="J317" t="s">
        <v>2192</v>
      </c>
      <c r="K317" t="s">
        <v>2155</v>
      </c>
      <c r="L317" t="s">
        <v>2168</v>
      </c>
      <c r="M317" t="s">
        <v>2173</v>
      </c>
      <c r="O317" s="1" t="s">
        <v>799</v>
      </c>
      <c r="P317" s="4"/>
      <c r="Q317" t="s">
        <v>2177</v>
      </c>
      <c r="R317" t="s">
        <v>801</v>
      </c>
    </row>
    <row r="318" spans="2:18" x14ac:dyDescent="0.25">
      <c r="B318" s="4" t="s">
        <v>2578</v>
      </c>
      <c r="C318" t="s">
        <v>2225</v>
      </c>
      <c r="D318" t="s">
        <v>286</v>
      </c>
      <c r="E318" s="2" t="s">
        <v>2056</v>
      </c>
      <c r="F318" s="2" t="s">
        <v>772</v>
      </c>
      <c r="G318" s="2" t="s">
        <v>774</v>
      </c>
      <c r="H318" s="2" t="s">
        <v>805</v>
      </c>
      <c r="I318" t="s">
        <v>779</v>
      </c>
      <c r="J318" t="s">
        <v>2086</v>
      </c>
      <c r="K318" t="s">
        <v>2058</v>
      </c>
      <c r="L318" t="s">
        <v>2136</v>
      </c>
      <c r="O318" s="1" t="s">
        <v>799</v>
      </c>
      <c r="P318" s="4"/>
      <c r="Q318" t="s">
        <v>2227</v>
      </c>
      <c r="R318" t="s">
        <v>801</v>
      </c>
    </row>
    <row r="319" spans="2:18" x14ac:dyDescent="0.25">
      <c r="B319" s="4" t="s">
        <v>2579</v>
      </c>
      <c r="C319" t="s">
        <v>2225</v>
      </c>
      <c r="D319" t="s">
        <v>286</v>
      </c>
      <c r="E319" s="2" t="s">
        <v>2056</v>
      </c>
      <c r="F319" s="2" t="s">
        <v>787</v>
      </c>
      <c r="G319" s="2" t="s">
        <v>789</v>
      </c>
      <c r="H319" s="2" t="s">
        <v>805</v>
      </c>
      <c r="I319" t="s">
        <v>950</v>
      </c>
      <c r="J319" t="s">
        <v>2086</v>
      </c>
      <c r="K319" t="s">
        <v>2058</v>
      </c>
      <c r="L319" t="s">
        <v>2136</v>
      </c>
      <c r="O319" s="1" t="s">
        <v>799</v>
      </c>
      <c r="P319" s="4"/>
      <c r="Q319" t="s">
        <v>2230</v>
      </c>
      <c r="R319" t="s">
        <v>801</v>
      </c>
    </row>
    <row r="320" spans="2:18" x14ac:dyDescent="0.25">
      <c r="B320" s="4" t="s">
        <v>2580</v>
      </c>
      <c r="C320" t="s">
        <v>2225</v>
      </c>
      <c r="D320" t="s">
        <v>286</v>
      </c>
      <c r="E320" s="2" t="s">
        <v>2056</v>
      </c>
      <c r="F320" s="2" t="s">
        <v>772</v>
      </c>
      <c r="G320" s="2" t="s">
        <v>774</v>
      </c>
      <c r="H320" s="2" t="s">
        <v>805</v>
      </c>
      <c r="I320" t="s">
        <v>779</v>
      </c>
      <c r="J320" t="s">
        <v>2103</v>
      </c>
      <c r="K320" t="s">
        <v>2058</v>
      </c>
      <c r="L320" t="s">
        <v>2136</v>
      </c>
      <c r="O320" s="1" t="s">
        <v>799</v>
      </c>
      <c r="P320" s="4"/>
      <c r="Q320" t="s">
        <v>2227</v>
      </c>
      <c r="R320" t="s">
        <v>801</v>
      </c>
    </row>
    <row r="321" spans="2:18" x14ac:dyDescent="0.25">
      <c r="B321" s="4" t="s">
        <v>2581</v>
      </c>
      <c r="C321" t="s">
        <v>2225</v>
      </c>
      <c r="D321" t="s">
        <v>286</v>
      </c>
      <c r="E321" s="2" t="s">
        <v>2056</v>
      </c>
      <c r="F321" s="2" t="s">
        <v>772</v>
      </c>
      <c r="G321" s="2" t="s">
        <v>774</v>
      </c>
      <c r="H321" s="2" t="s">
        <v>805</v>
      </c>
      <c r="I321" t="s">
        <v>779</v>
      </c>
      <c r="J321" t="s">
        <v>2187</v>
      </c>
      <c r="K321" t="s">
        <v>2058</v>
      </c>
      <c r="L321" t="s">
        <v>2136</v>
      </c>
      <c r="O321" s="1" t="s">
        <v>799</v>
      </c>
      <c r="P321" s="4"/>
      <c r="Q321" t="s">
        <v>2227</v>
      </c>
      <c r="R321" t="s">
        <v>801</v>
      </c>
    </row>
    <row r="322" spans="2:18" x14ac:dyDescent="0.25">
      <c r="B322" s="4" t="s">
        <v>2582</v>
      </c>
      <c r="C322" t="s">
        <v>2225</v>
      </c>
      <c r="D322" t="s">
        <v>286</v>
      </c>
      <c r="E322" s="2" t="s">
        <v>2056</v>
      </c>
      <c r="F322" s="2" t="s">
        <v>772</v>
      </c>
      <c r="G322" s="2" t="s">
        <v>774</v>
      </c>
      <c r="H322" s="2" t="s">
        <v>805</v>
      </c>
      <c r="I322" t="s">
        <v>779</v>
      </c>
      <c r="J322" t="s">
        <v>2192</v>
      </c>
      <c r="K322" t="s">
        <v>2058</v>
      </c>
      <c r="L322" t="s">
        <v>2136</v>
      </c>
      <c r="O322" s="1" t="s">
        <v>799</v>
      </c>
      <c r="P322" s="4"/>
      <c r="Q322" t="s">
        <v>2227</v>
      </c>
      <c r="R322" t="s">
        <v>801</v>
      </c>
    </row>
    <row r="323" spans="2:18" x14ac:dyDescent="0.25">
      <c r="B323" s="4" t="s">
        <v>2583</v>
      </c>
      <c r="C323" t="s">
        <v>2225</v>
      </c>
      <c r="D323" t="s">
        <v>286</v>
      </c>
      <c r="E323" s="2" t="s">
        <v>2056</v>
      </c>
      <c r="F323" s="2" t="s">
        <v>787</v>
      </c>
      <c r="G323" s="2" t="s">
        <v>789</v>
      </c>
      <c r="H323" s="2" t="s">
        <v>805</v>
      </c>
      <c r="I323" t="s">
        <v>950</v>
      </c>
      <c r="J323" t="s">
        <v>2192</v>
      </c>
      <c r="K323" t="s">
        <v>2058</v>
      </c>
      <c r="L323" t="s">
        <v>2136</v>
      </c>
      <c r="O323" s="1" t="s">
        <v>799</v>
      </c>
      <c r="P323" s="4"/>
      <c r="Q323" t="s">
        <v>2230</v>
      </c>
      <c r="R323" t="s">
        <v>801</v>
      </c>
    </row>
    <row r="324" spans="2:18" x14ac:dyDescent="0.25">
      <c r="B324" s="4" t="s">
        <v>2584</v>
      </c>
      <c r="C324" t="s">
        <v>694</v>
      </c>
      <c r="D324" t="s">
        <v>286</v>
      </c>
      <c r="E324" s="2" t="s">
        <v>2056</v>
      </c>
      <c r="F324" s="2" t="s">
        <v>772</v>
      </c>
      <c r="G324" s="2" t="s">
        <v>774</v>
      </c>
      <c r="H324" s="2" t="s">
        <v>805</v>
      </c>
      <c r="I324" t="s">
        <v>779</v>
      </c>
      <c r="J324" t="s">
        <v>2086</v>
      </c>
      <c r="K324" t="s">
        <v>2058</v>
      </c>
      <c r="L324" t="s">
        <v>2136</v>
      </c>
      <c r="O324" s="1" t="s">
        <v>799</v>
      </c>
      <c r="P324" s="4"/>
      <c r="Q324" t="s">
        <v>2227</v>
      </c>
      <c r="R324" t="s">
        <v>801</v>
      </c>
    </row>
    <row r="325" spans="2:18" x14ac:dyDescent="0.25">
      <c r="B325" s="4" t="s">
        <v>2585</v>
      </c>
      <c r="C325" t="s">
        <v>694</v>
      </c>
      <c r="D325" t="s">
        <v>286</v>
      </c>
      <c r="E325" s="2" t="s">
        <v>2056</v>
      </c>
      <c r="F325" s="2" t="s">
        <v>787</v>
      </c>
      <c r="G325" s="2" t="s">
        <v>789</v>
      </c>
      <c r="H325" s="2" t="s">
        <v>805</v>
      </c>
      <c r="I325" t="s">
        <v>950</v>
      </c>
      <c r="J325" t="s">
        <v>2086</v>
      </c>
      <c r="K325" t="s">
        <v>2058</v>
      </c>
      <c r="L325" t="s">
        <v>2136</v>
      </c>
      <c r="O325" s="1" t="s">
        <v>799</v>
      </c>
      <c r="P325" s="4"/>
      <c r="Q325" t="s">
        <v>2230</v>
      </c>
      <c r="R325" t="s">
        <v>801</v>
      </c>
    </row>
    <row r="326" spans="2:18" x14ac:dyDescent="0.25">
      <c r="B326" s="4" t="s">
        <v>2586</v>
      </c>
      <c r="C326" t="s">
        <v>694</v>
      </c>
      <c r="D326" t="s">
        <v>286</v>
      </c>
      <c r="E326" s="2" t="s">
        <v>2056</v>
      </c>
      <c r="F326" s="2" t="s">
        <v>772</v>
      </c>
      <c r="G326" s="2" t="s">
        <v>774</v>
      </c>
      <c r="H326" s="2" t="s">
        <v>805</v>
      </c>
      <c r="I326" t="s">
        <v>779</v>
      </c>
      <c r="J326" t="s">
        <v>2103</v>
      </c>
      <c r="K326" t="s">
        <v>2058</v>
      </c>
      <c r="L326" t="s">
        <v>2136</v>
      </c>
      <c r="O326" s="1" t="s">
        <v>799</v>
      </c>
      <c r="P326" s="4"/>
      <c r="Q326" t="s">
        <v>2227</v>
      </c>
      <c r="R326" t="s">
        <v>801</v>
      </c>
    </row>
    <row r="327" spans="2:18" x14ac:dyDescent="0.25">
      <c r="B327" s="4" t="s">
        <v>2587</v>
      </c>
      <c r="C327" t="s">
        <v>694</v>
      </c>
      <c r="D327" t="s">
        <v>286</v>
      </c>
      <c r="E327" s="2" t="s">
        <v>2056</v>
      </c>
      <c r="F327" s="2" t="s">
        <v>772</v>
      </c>
      <c r="G327" s="2" t="s">
        <v>774</v>
      </c>
      <c r="H327" s="2" t="s">
        <v>805</v>
      </c>
      <c r="I327" t="s">
        <v>779</v>
      </c>
      <c r="J327" t="s">
        <v>2187</v>
      </c>
      <c r="K327" t="s">
        <v>2058</v>
      </c>
      <c r="L327" t="s">
        <v>2136</v>
      </c>
      <c r="O327" s="1" t="s">
        <v>799</v>
      </c>
      <c r="P327" s="4"/>
      <c r="Q327" t="s">
        <v>2227</v>
      </c>
      <c r="R327" t="s">
        <v>801</v>
      </c>
    </row>
    <row r="328" spans="2:18" x14ac:dyDescent="0.25">
      <c r="B328" s="4" t="s">
        <v>2588</v>
      </c>
      <c r="C328" t="s">
        <v>694</v>
      </c>
      <c r="D328" t="s">
        <v>286</v>
      </c>
      <c r="E328" s="2" t="s">
        <v>2056</v>
      </c>
      <c r="F328" s="2" t="s">
        <v>772</v>
      </c>
      <c r="G328" s="2" t="s">
        <v>774</v>
      </c>
      <c r="H328" s="2" t="s">
        <v>805</v>
      </c>
      <c r="I328" t="s">
        <v>779</v>
      </c>
      <c r="J328" t="s">
        <v>2192</v>
      </c>
      <c r="K328" t="s">
        <v>2058</v>
      </c>
      <c r="L328" t="s">
        <v>2136</v>
      </c>
      <c r="O328" s="1" t="s">
        <v>799</v>
      </c>
      <c r="P328" s="4"/>
      <c r="Q328" t="s">
        <v>2227</v>
      </c>
      <c r="R328" t="s">
        <v>801</v>
      </c>
    </row>
    <row r="329" spans="2:18" x14ac:dyDescent="0.25">
      <c r="B329" s="4" t="s">
        <v>2589</v>
      </c>
      <c r="C329" t="s">
        <v>694</v>
      </c>
      <c r="D329" t="s">
        <v>286</v>
      </c>
      <c r="E329" s="2" t="s">
        <v>2056</v>
      </c>
      <c r="F329" s="2" t="s">
        <v>787</v>
      </c>
      <c r="G329" s="2" t="s">
        <v>789</v>
      </c>
      <c r="H329" s="2" t="s">
        <v>805</v>
      </c>
      <c r="I329" t="s">
        <v>950</v>
      </c>
      <c r="J329" t="s">
        <v>2192</v>
      </c>
      <c r="K329" t="s">
        <v>2058</v>
      </c>
      <c r="L329" t="s">
        <v>2136</v>
      </c>
      <c r="O329" s="1" t="s">
        <v>799</v>
      </c>
      <c r="P329" s="4"/>
      <c r="Q329" t="s">
        <v>2230</v>
      </c>
      <c r="R329" t="s">
        <v>801</v>
      </c>
    </row>
    <row r="330" spans="2:18" x14ac:dyDescent="0.25">
      <c r="B330" s="4" t="s">
        <v>2590</v>
      </c>
      <c r="C330" t="s">
        <v>2252</v>
      </c>
      <c r="D330" s="2" t="s">
        <v>321</v>
      </c>
      <c r="E330" s="2" t="s">
        <v>2056</v>
      </c>
      <c r="F330" s="2" t="s">
        <v>772</v>
      </c>
      <c r="G330" s="2" t="s">
        <v>774</v>
      </c>
      <c r="H330" s="2" t="s">
        <v>805</v>
      </c>
      <c r="I330" t="s">
        <v>779</v>
      </c>
      <c r="J330" t="s">
        <v>2086</v>
      </c>
      <c r="K330" t="s">
        <v>2155</v>
      </c>
      <c r="L330" t="s">
        <v>2156</v>
      </c>
      <c r="M330" t="s">
        <v>2157</v>
      </c>
      <c r="N330" t="s">
        <v>2253</v>
      </c>
      <c r="O330" s="1">
        <v>98096674</v>
      </c>
      <c r="P330" s="4"/>
      <c r="Q330" t="s">
        <v>2255</v>
      </c>
      <c r="R330" t="s">
        <v>801</v>
      </c>
    </row>
    <row r="331" spans="2:18" x14ac:dyDescent="0.25">
      <c r="B331" s="4" t="s">
        <v>2591</v>
      </c>
      <c r="C331" t="s">
        <v>2252</v>
      </c>
      <c r="D331" s="2" t="s">
        <v>321</v>
      </c>
      <c r="E331" s="2" t="s">
        <v>2056</v>
      </c>
      <c r="F331" s="2" t="s">
        <v>772</v>
      </c>
      <c r="G331" s="2" t="s">
        <v>774</v>
      </c>
      <c r="H331" s="2" t="s">
        <v>805</v>
      </c>
      <c r="I331" t="s">
        <v>779</v>
      </c>
      <c r="J331" t="s">
        <v>2086</v>
      </c>
      <c r="K331" t="s">
        <v>2155</v>
      </c>
      <c r="L331" t="s">
        <v>2156</v>
      </c>
      <c r="M331" t="s">
        <v>2161</v>
      </c>
      <c r="N331" t="s">
        <v>2253</v>
      </c>
      <c r="O331" s="1">
        <v>96759593</v>
      </c>
      <c r="P331" s="4" t="s">
        <v>2466</v>
      </c>
      <c r="Q331" t="s">
        <v>2255</v>
      </c>
      <c r="R331" t="s">
        <v>801</v>
      </c>
    </row>
    <row r="332" spans="2:18" x14ac:dyDescent="0.25">
      <c r="B332" s="4" t="s">
        <v>2592</v>
      </c>
      <c r="C332" t="s">
        <v>2252</v>
      </c>
      <c r="D332" s="2" t="s">
        <v>321</v>
      </c>
      <c r="E332" s="2" t="s">
        <v>2056</v>
      </c>
      <c r="F332" s="2" t="s">
        <v>772</v>
      </c>
      <c r="G332" s="2" t="s">
        <v>774</v>
      </c>
      <c r="H332" s="2" t="s">
        <v>805</v>
      </c>
      <c r="I332" t="s">
        <v>779</v>
      </c>
      <c r="J332" t="s">
        <v>2086</v>
      </c>
      <c r="K332" t="s">
        <v>2155</v>
      </c>
      <c r="L332" t="s">
        <v>2168</v>
      </c>
      <c r="M332" t="s">
        <v>2169</v>
      </c>
      <c r="N332" t="s">
        <v>2253</v>
      </c>
      <c r="O332" s="1" t="s">
        <v>799</v>
      </c>
      <c r="P332" s="4"/>
      <c r="Q332" t="s">
        <v>2260</v>
      </c>
      <c r="R332" t="s">
        <v>801</v>
      </c>
    </row>
    <row r="333" spans="2:18" x14ac:dyDescent="0.25">
      <c r="B333" s="4" t="s">
        <v>2593</v>
      </c>
      <c r="C333" t="s">
        <v>2252</v>
      </c>
      <c r="D333" s="2" t="s">
        <v>321</v>
      </c>
      <c r="E333" s="2" t="s">
        <v>2056</v>
      </c>
      <c r="F333" s="2" t="s">
        <v>772</v>
      </c>
      <c r="G333" s="2" t="s">
        <v>774</v>
      </c>
      <c r="H333" s="2" t="s">
        <v>805</v>
      </c>
      <c r="I333" t="s">
        <v>779</v>
      </c>
      <c r="J333" t="s">
        <v>2086</v>
      </c>
      <c r="K333" t="s">
        <v>2155</v>
      </c>
      <c r="L333" t="s">
        <v>2168</v>
      </c>
      <c r="M333" t="s">
        <v>2173</v>
      </c>
      <c r="N333" t="s">
        <v>2262</v>
      </c>
      <c r="O333" s="1" t="s">
        <v>799</v>
      </c>
      <c r="P333" s="4"/>
      <c r="Q333" t="s">
        <v>2260</v>
      </c>
      <c r="R333" t="s">
        <v>801</v>
      </c>
    </row>
    <row r="334" spans="2:18" x14ac:dyDescent="0.25">
      <c r="B334" s="4" t="s">
        <v>2594</v>
      </c>
      <c r="C334" t="s">
        <v>2252</v>
      </c>
      <c r="D334" s="2" t="s">
        <v>321</v>
      </c>
      <c r="E334" s="2" t="s">
        <v>2056</v>
      </c>
      <c r="F334" s="2" t="s">
        <v>787</v>
      </c>
      <c r="G334" s="2" t="s">
        <v>789</v>
      </c>
      <c r="H334" s="2" t="s">
        <v>805</v>
      </c>
      <c r="I334" t="s">
        <v>950</v>
      </c>
      <c r="J334" t="s">
        <v>2086</v>
      </c>
      <c r="K334" t="s">
        <v>2155</v>
      </c>
      <c r="L334" t="s">
        <v>2168</v>
      </c>
      <c r="M334" t="s">
        <v>2169</v>
      </c>
      <c r="N334" t="s">
        <v>2262</v>
      </c>
      <c r="O334" s="1" t="s">
        <v>799</v>
      </c>
      <c r="P334" s="4"/>
      <c r="Q334" t="s">
        <v>2266</v>
      </c>
      <c r="R334" t="s">
        <v>801</v>
      </c>
    </row>
    <row r="335" spans="2:18" x14ac:dyDescent="0.25">
      <c r="B335" s="4" t="s">
        <v>2595</v>
      </c>
      <c r="C335" t="s">
        <v>2252</v>
      </c>
      <c r="D335" s="2" t="s">
        <v>321</v>
      </c>
      <c r="E335" s="2" t="s">
        <v>2056</v>
      </c>
      <c r="F335" s="2" t="s">
        <v>787</v>
      </c>
      <c r="G335" s="2" t="s">
        <v>789</v>
      </c>
      <c r="H335" s="2" t="s">
        <v>805</v>
      </c>
      <c r="I335" t="s">
        <v>950</v>
      </c>
      <c r="J335" t="s">
        <v>2086</v>
      </c>
      <c r="K335" t="s">
        <v>2155</v>
      </c>
      <c r="L335" t="s">
        <v>2168</v>
      </c>
      <c r="M335" t="s">
        <v>2173</v>
      </c>
      <c r="O335" s="1" t="s">
        <v>799</v>
      </c>
      <c r="P335" s="4"/>
      <c r="Q335" t="s">
        <v>2266</v>
      </c>
      <c r="R335" t="s">
        <v>801</v>
      </c>
    </row>
    <row r="336" spans="2:18" x14ac:dyDescent="0.25">
      <c r="B336" s="4" t="s">
        <v>2596</v>
      </c>
      <c r="C336" t="s">
        <v>2270</v>
      </c>
      <c r="D336" s="2" t="s">
        <v>321</v>
      </c>
      <c r="E336" s="2" t="s">
        <v>2056</v>
      </c>
      <c r="F336" s="2" t="s">
        <v>772</v>
      </c>
      <c r="G336" s="2" t="s">
        <v>774</v>
      </c>
      <c r="H336" s="2" t="s">
        <v>805</v>
      </c>
      <c r="I336" t="s">
        <v>779</v>
      </c>
      <c r="J336" t="s">
        <v>2103</v>
      </c>
      <c r="K336" t="s">
        <v>2058</v>
      </c>
      <c r="L336" t="s">
        <v>2182</v>
      </c>
      <c r="M336" t="s">
        <v>2169</v>
      </c>
      <c r="O336" s="1" t="s">
        <v>799</v>
      </c>
      <c r="P336" s="4"/>
      <c r="Q336" t="s">
        <v>2260</v>
      </c>
      <c r="R336" t="s">
        <v>801</v>
      </c>
    </row>
    <row r="337" spans="2:18" x14ac:dyDescent="0.25">
      <c r="B337" s="4" t="s">
        <v>2597</v>
      </c>
      <c r="C337" t="s">
        <v>2270</v>
      </c>
      <c r="D337" s="2" t="s">
        <v>321</v>
      </c>
      <c r="E337" s="2" t="s">
        <v>2056</v>
      </c>
      <c r="F337" s="2" t="s">
        <v>772</v>
      </c>
      <c r="G337" s="2" t="s">
        <v>774</v>
      </c>
      <c r="H337" s="2" t="s">
        <v>805</v>
      </c>
      <c r="I337" t="s">
        <v>779</v>
      </c>
      <c r="J337" t="s">
        <v>2103</v>
      </c>
      <c r="K337" t="s">
        <v>2058</v>
      </c>
      <c r="L337" t="s">
        <v>2182</v>
      </c>
      <c r="M337" t="s">
        <v>2173</v>
      </c>
      <c r="O337" s="1" t="s">
        <v>799</v>
      </c>
      <c r="P337" s="4"/>
      <c r="Q337" t="s">
        <v>2260</v>
      </c>
      <c r="R337" t="s">
        <v>801</v>
      </c>
    </row>
    <row r="338" spans="2:18" x14ac:dyDescent="0.25">
      <c r="B338" s="4" t="s">
        <v>2598</v>
      </c>
      <c r="C338" t="s">
        <v>2252</v>
      </c>
      <c r="D338" s="2" t="s">
        <v>321</v>
      </c>
      <c r="E338" s="2" t="s">
        <v>2056</v>
      </c>
      <c r="F338" s="2" t="s">
        <v>772</v>
      </c>
      <c r="G338" s="2" t="s">
        <v>774</v>
      </c>
      <c r="H338" s="2" t="s">
        <v>805</v>
      </c>
      <c r="I338" t="s">
        <v>779</v>
      </c>
      <c r="J338" t="s">
        <v>2127</v>
      </c>
      <c r="K338" t="s">
        <v>2155</v>
      </c>
      <c r="L338" t="s">
        <v>2168</v>
      </c>
      <c r="M338" t="s">
        <v>2169</v>
      </c>
      <c r="O338" s="1" t="s">
        <v>799</v>
      </c>
      <c r="P338" s="4"/>
      <c r="Q338" t="s">
        <v>2260</v>
      </c>
      <c r="R338" t="s">
        <v>801</v>
      </c>
    </row>
    <row r="339" spans="2:18" x14ac:dyDescent="0.25">
      <c r="B339" s="4" t="s">
        <v>2599</v>
      </c>
      <c r="C339" t="s">
        <v>2252</v>
      </c>
      <c r="D339" s="2" t="s">
        <v>321</v>
      </c>
      <c r="E339" s="2" t="s">
        <v>2056</v>
      </c>
      <c r="F339" s="2" t="s">
        <v>772</v>
      </c>
      <c r="G339" s="2" t="s">
        <v>774</v>
      </c>
      <c r="H339" s="2" t="s">
        <v>805</v>
      </c>
      <c r="I339" t="s">
        <v>779</v>
      </c>
      <c r="J339" t="s">
        <v>2127</v>
      </c>
      <c r="K339" t="s">
        <v>2155</v>
      </c>
      <c r="L339" t="s">
        <v>2168</v>
      </c>
      <c r="M339" t="s">
        <v>2173</v>
      </c>
      <c r="O339" s="1" t="s">
        <v>799</v>
      </c>
      <c r="P339" s="4"/>
      <c r="Q339" t="s">
        <v>2260</v>
      </c>
      <c r="R339" t="s">
        <v>801</v>
      </c>
    </row>
    <row r="340" spans="2:18" x14ac:dyDescent="0.25">
      <c r="B340" s="4" t="s">
        <v>2600</v>
      </c>
      <c r="C340" t="s">
        <v>2252</v>
      </c>
      <c r="D340" s="2" t="s">
        <v>321</v>
      </c>
      <c r="E340" s="2" t="s">
        <v>2056</v>
      </c>
      <c r="F340" s="2" t="s">
        <v>787</v>
      </c>
      <c r="G340" s="2" t="s">
        <v>789</v>
      </c>
      <c r="H340" s="2" t="s">
        <v>805</v>
      </c>
      <c r="I340" t="s">
        <v>950</v>
      </c>
      <c r="J340" t="s">
        <v>2127</v>
      </c>
      <c r="K340" t="s">
        <v>2155</v>
      </c>
      <c r="L340" t="s">
        <v>2168</v>
      </c>
      <c r="M340" t="s">
        <v>2169</v>
      </c>
      <c r="O340" s="1" t="s">
        <v>799</v>
      </c>
      <c r="P340" s="4"/>
      <c r="Q340" t="s">
        <v>2266</v>
      </c>
      <c r="R340" t="s">
        <v>801</v>
      </c>
    </row>
    <row r="341" spans="2:18" x14ac:dyDescent="0.25">
      <c r="B341" s="4" t="s">
        <v>2601</v>
      </c>
      <c r="C341" t="s">
        <v>2252</v>
      </c>
      <c r="D341" s="2" t="s">
        <v>321</v>
      </c>
      <c r="E341" s="2" t="s">
        <v>2056</v>
      </c>
      <c r="F341" s="2" t="s">
        <v>787</v>
      </c>
      <c r="G341" s="2" t="s">
        <v>789</v>
      </c>
      <c r="H341" s="2" t="s">
        <v>805</v>
      </c>
      <c r="I341" t="s">
        <v>950</v>
      </c>
      <c r="J341" t="s">
        <v>2127</v>
      </c>
      <c r="K341" t="s">
        <v>2155</v>
      </c>
      <c r="L341" t="s">
        <v>2168</v>
      </c>
      <c r="M341" t="s">
        <v>2173</v>
      </c>
      <c r="O341" s="1" t="s">
        <v>799</v>
      </c>
      <c r="P341" s="4"/>
      <c r="Q341" t="s">
        <v>2266</v>
      </c>
      <c r="R341" t="s">
        <v>801</v>
      </c>
    </row>
    <row r="342" spans="2:18" x14ac:dyDescent="0.25">
      <c r="B342" s="4" t="s">
        <v>2602</v>
      </c>
      <c r="C342" t="s">
        <v>2283</v>
      </c>
      <c r="D342" s="2" t="s">
        <v>321</v>
      </c>
      <c r="E342" s="2" t="s">
        <v>2056</v>
      </c>
      <c r="F342" s="2" t="s">
        <v>772</v>
      </c>
      <c r="G342" s="2" t="s">
        <v>774</v>
      </c>
      <c r="H342" s="2" t="s">
        <v>805</v>
      </c>
      <c r="I342" t="s">
        <v>779</v>
      </c>
      <c r="J342" t="s">
        <v>2086</v>
      </c>
      <c r="K342" t="s">
        <v>2058</v>
      </c>
      <c r="L342" t="s">
        <v>2136</v>
      </c>
      <c r="O342" s="1">
        <v>98690418</v>
      </c>
      <c r="P342" s="4"/>
      <c r="Q342" t="s">
        <v>2285</v>
      </c>
      <c r="R342" t="s">
        <v>801</v>
      </c>
    </row>
    <row r="343" spans="2:18" x14ac:dyDescent="0.25">
      <c r="B343" s="4" t="s">
        <v>2603</v>
      </c>
      <c r="C343" t="s">
        <v>2283</v>
      </c>
      <c r="D343" s="2" t="s">
        <v>321</v>
      </c>
      <c r="E343" s="2" t="s">
        <v>2056</v>
      </c>
      <c r="F343" s="2" t="s">
        <v>787</v>
      </c>
      <c r="G343" s="2" t="s">
        <v>789</v>
      </c>
      <c r="H343" s="2" t="s">
        <v>805</v>
      </c>
      <c r="I343" t="s">
        <v>950</v>
      </c>
      <c r="J343" t="s">
        <v>2086</v>
      </c>
      <c r="K343" t="s">
        <v>2058</v>
      </c>
      <c r="L343" t="s">
        <v>2136</v>
      </c>
      <c r="O343" s="1" t="s">
        <v>799</v>
      </c>
      <c r="P343" s="4"/>
      <c r="Q343" t="s">
        <v>2288</v>
      </c>
      <c r="R343" t="s">
        <v>801</v>
      </c>
    </row>
    <row r="344" spans="2:18" x14ac:dyDescent="0.25">
      <c r="B344" s="4" t="s">
        <v>2604</v>
      </c>
      <c r="C344" t="s">
        <v>2283</v>
      </c>
      <c r="D344" s="2" t="s">
        <v>321</v>
      </c>
      <c r="E344" s="2" t="s">
        <v>2056</v>
      </c>
      <c r="F344" s="2" t="s">
        <v>772</v>
      </c>
      <c r="G344" s="2" t="s">
        <v>774</v>
      </c>
      <c r="H344" s="2" t="s">
        <v>805</v>
      </c>
      <c r="I344" t="s">
        <v>779</v>
      </c>
      <c r="J344" t="s">
        <v>2103</v>
      </c>
      <c r="K344" t="s">
        <v>2058</v>
      </c>
      <c r="L344" t="s">
        <v>2136</v>
      </c>
      <c r="O344" s="1" t="s">
        <v>799</v>
      </c>
      <c r="P344" s="4"/>
      <c r="Q344" t="s">
        <v>2285</v>
      </c>
      <c r="R344" t="s">
        <v>801</v>
      </c>
    </row>
    <row r="345" spans="2:18" x14ac:dyDescent="0.25">
      <c r="B345" s="4" t="s">
        <v>2605</v>
      </c>
      <c r="C345" t="s">
        <v>2283</v>
      </c>
      <c r="D345" s="2" t="s">
        <v>321</v>
      </c>
      <c r="E345" s="2" t="s">
        <v>2056</v>
      </c>
      <c r="F345" s="2" t="s">
        <v>772</v>
      </c>
      <c r="G345" s="2" t="s">
        <v>774</v>
      </c>
      <c r="H345" s="2" t="s">
        <v>805</v>
      </c>
      <c r="I345" t="s">
        <v>779</v>
      </c>
      <c r="J345" t="s">
        <v>2127</v>
      </c>
      <c r="K345" t="s">
        <v>2058</v>
      </c>
      <c r="L345" t="s">
        <v>2136</v>
      </c>
      <c r="N345" t="s">
        <v>2292</v>
      </c>
      <c r="O345" s="1" t="s">
        <v>799</v>
      </c>
      <c r="P345" s="4"/>
      <c r="Q345" t="s">
        <v>2285</v>
      </c>
      <c r="R345" t="s">
        <v>801</v>
      </c>
    </row>
    <row r="346" spans="2:18" x14ac:dyDescent="0.25">
      <c r="B346" s="4" t="s">
        <v>2606</v>
      </c>
      <c r="C346" t="s">
        <v>2283</v>
      </c>
      <c r="D346" s="2" t="s">
        <v>321</v>
      </c>
      <c r="E346" s="2" t="s">
        <v>2056</v>
      </c>
      <c r="F346" s="2" t="s">
        <v>787</v>
      </c>
      <c r="G346" s="2" t="s">
        <v>789</v>
      </c>
      <c r="H346" s="2" t="s">
        <v>805</v>
      </c>
      <c r="I346" t="s">
        <v>950</v>
      </c>
      <c r="J346" t="s">
        <v>2127</v>
      </c>
      <c r="K346" t="s">
        <v>2058</v>
      </c>
      <c r="L346" t="s">
        <v>2136</v>
      </c>
      <c r="N346" t="s">
        <v>2292</v>
      </c>
      <c r="O346" s="1" t="s">
        <v>799</v>
      </c>
      <c r="P346" s="4"/>
      <c r="Q346" t="s">
        <v>2288</v>
      </c>
      <c r="R346" t="s">
        <v>801</v>
      </c>
    </row>
    <row r="347" spans="2:18" x14ac:dyDescent="0.25">
      <c r="B347" s="4" t="s">
        <v>2607</v>
      </c>
      <c r="C347" t="s">
        <v>2297</v>
      </c>
      <c r="D347" s="2" t="s">
        <v>398</v>
      </c>
      <c r="E347" s="2" t="s">
        <v>2056</v>
      </c>
      <c r="F347" s="2" t="s">
        <v>772</v>
      </c>
      <c r="G347" s="2" t="s">
        <v>774</v>
      </c>
      <c r="H347" s="2" t="s">
        <v>805</v>
      </c>
      <c r="I347" t="s">
        <v>779</v>
      </c>
      <c r="J347" t="s">
        <v>2086</v>
      </c>
      <c r="K347" t="s">
        <v>2155</v>
      </c>
      <c r="L347" t="s">
        <v>2298</v>
      </c>
      <c r="M347" t="s">
        <v>2299</v>
      </c>
      <c r="N347" t="s">
        <v>2027</v>
      </c>
      <c r="O347" s="1" t="s">
        <v>799</v>
      </c>
      <c r="P347" s="4"/>
      <c r="Q347" t="s">
        <v>2301</v>
      </c>
      <c r="R347" t="s">
        <v>801</v>
      </c>
    </row>
    <row r="348" spans="2:18" x14ac:dyDescent="0.25">
      <c r="B348" s="4" t="s">
        <v>2608</v>
      </c>
      <c r="C348" t="s">
        <v>2297</v>
      </c>
      <c r="D348" s="2" t="s">
        <v>398</v>
      </c>
      <c r="E348" s="2" t="s">
        <v>2056</v>
      </c>
      <c r="F348" s="2" t="s">
        <v>772</v>
      </c>
      <c r="G348" s="2" t="s">
        <v>774</v>
      </c>
      <c r="H348" s="2" t="s">
        <v>805</v>
      </c>
      <c r="I348" t="s">
        <v>779</v>
      </c>
      <c r="J348" t="s">
        <v>2086</v>
      </c>
      <c r="K348" t="s">
        <v>2155</v>
      </c>
      <c r="L348" t="s">
        <v>2298</v>
      </c>
      <c r="M348" t="s">
        <v>2303</v>
      </c>
      <c r="N348" t="s">
        <v>2089</v>
      </c>
      <c r="O348" s="1" t="s">
        <v>799</v>
      </c>
      <c r="P348" s="4"/>
      <c r="Q348" t="s">
        <v>2301</v>
      </c>
      <c r="R348" t="s">
        <v>801</v>
      </c>
    </row>
    <row r="349" spans="2:18" x14ac:dyDescent="0.25">
      <c r="B349" s="4" t="s">
        <v>2609</v>
      </c>
      <c r="C349" t="s">
        <v>2297</v>
      </c>
      <c r="D349" s="2" t="s">
        <v>398</v>
      </c>
      <c r="E349" s="2" t="s">
        <v>2056</v>
      </c>
      <c r="F349" s="2" t="s">
        <v>772</v>
      </c>
      <c r="G349" s="2" t="s">
        <v>774</v>
      </c>
      <c r="H349" s="2" t="s">
        <v>805</v>
      </c>
      <c r="I349" t="s">
        <v>779</v>
      </c>
      <c r="J349" t="s">
        <v>2086</v>
      </c>
      <c r="K349" t="s">
        <v>2155</v>
      </c>
      <c r="L349" t="s">
        <v>2298</v>
      </c>
      <c r="M349" t="s">
        <v>2306</v>
      </c>
      <c r="O349" s="1">
        <v>98430838</v>
      </c>
      <c r="P349" s="4"/>
      <c r="Q349" t="s">
        <v>2301</v>
      </c>
      <c r="R349" t="s">
        <v>801</v>
      </c>
    </row>
    <row r="350" spans="2:18" x14ac:dyDescent="0.25">
      <c r="B350" s="4" t="s">
        <v>2610</v>
      </c>
      <c r="C350" t="s">
        <v>2297</v>
      </c>
      <c r="D350" s="2" t="s">
        <v>398</v>
      </c>
      <c r="E350" s="2" t="s">
        <v>2056</v>
      </c>
      <c r="F350" s="2" t="s">
        <v>787</v>
      </c>
      <c r="G350" s="2" t="s">
        <v>789</v>
      </c>
      <c r="H350" s="2" t="s">
        <v>805</v>
      </c>
      <c r="I350" t="s">
        <v>950</v>
      </c>
      <c r="J350" t="s">
        <v>2086</v>
      </c>
      <c r="K350" t="s">
        <v>2155</v>
      </c>
      <c r="L350" t="s">
        <v>2298</v>
      </c>
      <c r="M350" t="s">
        <v>2299</v>
      </c>
      <c r="N350" t="s">
        <v>2089</v>
      </c>
      <c r="O350" s="1" t="s">
        <v>799</v>
      </c>
      <c r="P350" s="4"/>
      <c r="Q350" t="s">
        <v>2310</v>
      </c>
      <c r="R350" t="s">
        <v>801</v>
      </c>
    </row>
    <row r="351" spans="2:18" x14ac:dyDescent="0.25">
      <c r="B351" s="4" t="s">
        <v>2611</v>
      </c>
      <c r="C351" t="s">
        <v>2297</v>
      </c>
      <c r="D351" s="2" t="s">
        <v>398</v>
      </c>
      <c r="E351" s="2" t="s">
        <v>2056</v>
      </c>
      <c r="F351" s="2" t="s">
        <v>787</v>
      </c>
      <c r="G351" s="2" t="s">
        <v>789</v>
      </c>
      <c r="H351" s="2" t="s">
        <v>805</v>
      </c>
      <c r="I351" t="s">
        <v>950</v>
      </c>
      <c r="J351" t="s">
        <v>2086</v>
      </c>
      <c r="K351" t="s">
        <v>2155</v>
      </c>
      <c r="L351" t="s">
        <v>2298</v>
      </c>
      <c r="M351" t="s">
        <v>2303</v>
      </c>
      <c r="N351" t="s">
        <v>2253</v>
      </c>
      <c r="O351" s="1" t="s">
        <v>799</v>
      </c>
      <c r="P351" s="4"/>
      <c r="Q351" t="s">
        <v>2310</v>
      </c>
      <c r="R351" t="s">
        <v>801</v>
      </c>
    </row>
    <row r="352" spans="2:18" x14ac:dyDescent="0.25">
      <c r="B352" s="4" t="s">
        <v>2612</v>
      </c>
      <c r="C352" t="s">
        <v>2297</v>
      </c>
      <c r="D352" s="2" t="s">
        <v>398</v>
      </c>
      <c r="E352" s="2" t="s">
        <v>2056</v>
      </c>
      <c r="F352" s="2" t="s">
        <v>787</v>
      </c>
      <c r="G352" s="2" t="s">
        <v>789</v>
      </c>
      <c r="H352" s="2" t="s">
        <v>805</v>
      </c>
      <c r="I352" t="s">
        <v>950</v>
      </c>
      <c r="J352" t="s">
        <v>2086</v>
      </c>
      <c r="K352" t="s">
        <v>2155</v>
      </c>
      <c r="L352" t="s">
        <v>2298</v>
      </c>
      <c r="M352" t="s">
        <v>2306</v>
      </c>
      <c r="O352" s="1" t="s">
        <v>799</v>
      </c>
      <c r="P352" s="4"/>
      <c r="Q352" t="s">
        <v>2310</v>
      </c>
      <c r="R352" t="s">
        <v>801</v>
      </c>
    </row>
    <row r="353" spans="2:18" x14ac:dyDescent="0.25">
      <c r="B353" s="4" t="s">
        <v>2613</v>
      </c>
      <c r="C353" t="s">
        <v>2297</v>
      </c>
      <c r="D353" s="2" t="s">
        <v>398</v>
      </c>
      <c r="E353" s="2" t="s">
        <v>2056</v>
      </c>
      <c r="F353" s="2" t="s">
        <v>772</v>
      </c>
      <c r="G353" s="2" t="s">
        <v>774</v>
      </c>
      <c r="H353" s="2" t="s">
        <v>805</v>
      </c>
      <c r="I353" t="s">
        <v>779</v>
      </c>
      <c r="J353" t="s">
        <v>2103</v>
      </c>
      <c r="K353" t="s">
        <v>2058</v>
      </c>
      <c r="L353" t="s">
        <v>2316</v>
      </c>
      <c r="M353" t="s">
        <v>2299</v>
      </c>
      <c r="N353" t="s">
        <v>2253</v>
      </c>
      <c r="O353" s="1" t="s">
        <v>799</v>
      </c>
      <c r="P353" s="4"/>
      <c r="Q353" t="s">
        <v>2301</v>
      </c>
      <c r="R353" t="s">
        <v>801</v>
      </c>
    </row>
    <row r="354" spans="2:18" x14ac:dyDescent="0.25">
      <c r="B354" s="4" t="s">
        <v>2614</v>
      </c>
      <c r="C354" t="s">
        <v>2297</v>
      </c>
      <c r="D354" s="2" t="s">
        <v>398</v>
      </c>
      <c r="E354" s="2" t="s">
        <v>2056</v>
      </c>
      <c r="F354" s="2" t="s">
        <v>772</v>
      </c>
      <c r="G354" s="2" t="s">
        <v>774</v>
      </c>
      <c r="H354" s="2" t="s">
        <v>805</v>
      </c>
      <c r="I354" t="s">
        <v>779</v>
      </c>
      <c r="J354" t="s">
        <v>2103</v>
      </c>
      <c r="K354" t="s">
        <v>2058</v>
      </c>
      <c r="L354" t="s">
        <v>2316</v>
      </c>
      <c r="M354" t="s">
        <v>2303</v>
      </c>
      <c r="N354" t="s">
        <v>2253</v>
      </c>
      <c r="O354" s="1" t="s">
        <v>799</v>
      </c>
      <c r="P354" s="4"/>
      <c r="Q354" t="s">
        <v>2301</v>
      </c>
      <c r="R354" t="s">
        <v>801</v>
      </c>
    </row>
    <row r="355" spans="2:18" x14ac:dyDescent="0.25">
      <c r="B355" s="4" t="s">
        <v>2615</v>
      </c>
      <c r="C355" t="s">
        <v>2297</v>
      </c>
      <c r="D355" s="2" t="s">
        <v>398</v>
      </c>
      <c r="E355" s="2" t="s">
        <v>2056</v>
      </c>
      <c r="F355" s="2" t="s">
        <v>772</v>
      </c>
      <c r="G355" s="2" t="s">
        <v>774</v>
      </c>
      <c r="H355" s="2" t="s">
        <v>805</v>
      </c>
      <c r="I355" t="s">
        <v>779</v>
      </c>
      <c r="J355" t="s">
        <v>2103</v>
      </c>
      <c r="K355" t="s">
        <v>2058</v>
      </c>
      <c r="L355" t="s">
        <v>2316</v>
      </c>
      <c r="M355" t="s">
        <v>2306</v>
      </c>
      <c r="O355" s="1" t="s">
        <v>799</v>
      </c>
      <c r="P355" s="4"/>
      <c r="Q355" t="s">
        <v>2301</v>
      </c>
      <c r="R355" t="s">
        <v>801</v>
      </c>
    </row>
    <row r="356" spans="2:18" x14ac:dyDescent="0.25">
      <c r="B356" s="4" t="s">
        <v>2616</v>
      </c>
      <c r="C356" t="s">
        <v>2297</v>
      </c>
      <c r="D356" s="2" t="s">
        <v>398</v>
      </c>
      <c r="E356" s="2" t="s">
        <v>2056</v>
      </c>
      <c r="F356" s="2" t="s">
        <v>772</v>
      </c>
      <c r="G356" s="2" t="s">
        <v>774</v>
      </c>
      <c r="H356" s="2" t="s">
        <v>805</v>
      </c>
      <c r="I356" t="s">
        <v>779</v>
      </c>
      <c r="J356" t="s">
        <v>2192</v>
      </c>
      <c r="K356" t="s">
        <v>2155</v>
      </c>
      <c r="L356" t="s">
        <v>2298</v>
      </c>
      <c r="M356" t="s">
        <v>2299</v>
      </c>
      <c r="N356" t="s">
        <v>2253</v>
      </c>
      <c r="O356" s="1" t="s">
        <v>799</v>
      </c>
      <c r="P356" s="4"/>
      <c r="Q356" t="s">
        <v>2301</v>
      </c>
      <c r="R356" t="s">
        <v>801</v>
      </c>
    </row>
    <row r="357" spans="2:18" x14ac:dyDescent="0.25">
      <c r="B357" s="4" t="s">
        <v>2617</v>
      </c>
      <c r="C357" t="s">
        <v>2297</v>
      </c>
      <c r="D357" s="2" t="s">
        <v>398</v>
      </c>
      <c r="E357" s="2" t="s">
        <v>2056</v>
      </c>
      <c r="F357" s="2" t="s">
        <v>772</v>
      </c>
      <c r="G357" s="2" t="s">
        <v>774</v>
      </c>
      <c r="H357" s="2" t="s">
        <v>805</v>
      </c>
      <c r="I357" t="s">
        <v>779</v>
      </c>
      <c r="J357" t="s">
        <v>2192</v>
      </c>
      <c r="K357" t="s">
        <v>2155</v>
      </c>
      <c r="L357" t="s">
        <v>2298</v>
      </c>
      <c r="M357" t="s">
        <v>2303</v>
      </c>
      <c r="N357" t="s">
        <v>2262</v>
      </c>
      <c r="O357" s="1" t="s">
        <v>799</v>
      </c>
      <c r="P357" s="4"/>
      <c r="Q357" t="s">
        <v>2301</v>
      </c>
      <c r="R357" t="s">
        <v>801</v>
      </c>
    </row>
    <row r="358" spans="2:18" x14ac:dyDescent="0.25">
      <c r="B358" s="4" t="s">
        <v>2618</v>
      </c>
      <c r="C358" t="s">
        <v>2297</v>
      </c>
      <c r="D358" s="2" t="s">
        <v>398</v>
      </c>
      <c r="E358" s="2" t="s">
        <v>2056</v>
      </c>
      <c r="F358" s="2" t="s">
        <v>772</v>
      </c>
      <c r="G358" s="2" t="s">
        <v>774</v>
      </c>
      <c r="H358" s="2" t="s">
        <v>805</v>
      </c>
      <c r="I358" t="s">
        <v>779</v>
      </c>
      <c r="J358" t="s">
        <v>2192</v>
      </c>
      <c r="K358" t="s">
        <v>2155</v>
      </c>
      <c r="L358" t="s">
        <v>2298</v>
      </c>
      <c r="M358" t="s">
        <v>2306</v>
      </c>
      <c r="O358" s="1" t="s">
        <v>799</v>
      </c>
      <c r="P358" s="4"/>
      <c r="Q358" t="s">
        <v>2301</v>
      </c>
      <c r="R358" t="s">
        <v>801</v>
      </c>
    </row>
    <row r="359" spans="2:18" x14ac:dyDescent="0.25">
      <c r="B359" s="4" t="s">
        <v>2619</v>
      </c>
      <c r="C359" t="s">
        <v>2297</v>
      </c>
      <c r="D359" s="2" t="s">
        <v>398</v>
      </c>
      <c r="E359" s="2" t="s">
        <v>2056</v>
      </c>
      <c r="F359" s="2" t="s">
        <v>787</v>
      </c>
      <c r="G359" s="2" t="s">
        <v>789</v>
      </c>
      <c r="H359" s="2" t="s">
        <v>805</v>
      </c>
      <c r="I359" t="s">
        <v>950</v>
      </c>
      <c r="J359" t="s">
        <v>2192</v>
      </c>
      <c r="K359" t="s">
        <v>2155</v>
      </c>
      <c r="L359" t="s">
        <v>2298</v>
      </c>
      <c r="M359" t="s">
        <v>2299</v>
      </c>
      <c r="N359" t="s">
        <v>2262</v>
      </c>
      <c r="O359" s="1" t="s">
        <v>799</v>
      </c>
      <c r="P359" s="4"/>
      <c r="Q359" t="s">
        <v>2310</v>
      </c>
      <c r="R359" t="s">
        <v>801</v>
      </c>
    </row>
    <row r="360" spans="2:18" x14ac:dyDescent="0.25">
      <c r="B360" s="4" t="s">
        <v>2620</v>
      </c>
      <c r="C360" t="s">
        <v>2297</v>
      </c>
      <c r="D360" s="2" t="s">
        <v>398</v>
      </c>
      <c r="E360" s="2" t="s">
        <v>2056</v>
      </c>
      <c r="F360" s="2" t="s">
        <v>787</v>
      </c>
      <c r="G360" s="2" t="s">
        <v>789</v>
      </c>
      <c r="H360" s="2" t="s">
        <v>805</v>
      </c>
      <c r="I360" t="s">
        <v>950</v>
      </c>
      <c r="J360" t="s">
        <v>2192</v>
      </c>
      <c r="K360" t="s">
        <v>2155</v>
      </c>
      <c r="L360" t="s">
        <v>2298</v>
      </c>
      <c r="M360" t="s">
        <v>2303</v>
      </c>
      <c r="N360" t="s">
        <v>2292</v>
      </c>
      <c r="O360" s="1" t="s">
        <v>799</v>
      </c>
      <c r="P360" s="4"/>
      <c r="Q360" t="s">
        <v>2310</v>
      </c>
      <c r="R360" t="s">
        <v>801</v>
      </c>
    </row>
    <row r="361" spans="2:18" x14ac:dyDescent="0.25">
      <c r="B361" s="4" t="s">
        <v>2621</v>
      </c>
      <c r="C361" t="s">
        <v>2297</v>
      </c>
      <c r="D361" s="2" t="s">
        <v>398</v>
      </c>
      <c r="E361" s="2" t="s">
        <v>2056</v>
      </c>
      <c r="F361" s="2" t="s">
        <v>787</v>
      </c>
      <c r="G361" s="2" t="s">
        <v>789</v>
      </c>
      <c r="H361" s="2" t="s">
        <v>805</v>
      </c>
      <c r="I361" t="s">
        <v>950</v>
      </c>
      <c r="J361" t="s">
        <v>2192</v>
      </c>
      <c r="K361" t="s">
        <v>2155</v>
      </c>
      <c r="L361" t="s">
        <v>2298</v>
      </c>
      <c r="M361" t="s">
        <v>2306</v>
      </c>
      <c r="O361" s="1" t="s">
        <v>799</v>
      </c>
      <c r="P361" s="4"/>
      <c r="Q361" t="s">
        <v>2310</v>
      </c>
      <c r="R361" t="s">
        <v>801</v>
      </c>
    </row>
    <row r="362" spans="2:18" x14ac:dyDescent="0.25">
      <c r="B362" s="4" t="s">
        <v>2622</v>
      </c>
      <c r="C362" t="s">
        <v>2297</v>
      </c>
      <c r="D362" s="2" t="s">
        <v>398</v>
      </c>
      <c r="E362" s="2" t="s">
        <v>2056</v>
      </c>
      <c r="F362" s="2" t="s">
        <v>772</v>
      </c>
      <c r="G362" s="2" t="s">
        <v>774</v>
      </c>
      <c r="H362" s="2" t="s">
        <v>805</v>
      </c>
      <c r="I362" t="s">
        <v>779</v>
      </c>
      <c r="J362" t="s">
        <v>2335</v>
      </c>
      <c r="K362" t="s">
        <v>2155</v>
      </c>
      <c r="L362" t="s">
        <v>2298</v>
      </c>
      <c r="M362" t="s">
        <v>2299</v>
      </c>
      <c r="N362" t="s">
        <v>2292</v>
      </c>
      <c r="O362" s="1" t="s">
        <v>799</v>
      </c>
      <c r="P362" s="4"/>
      <c r="Q362" t="s">
        <v>2301</v>
      </c>
      <c r="R362" t="s">
        <v>801</v>
      </c>
    </row>
    <row r="363" spans="2:18" x14ac:dyDescent="0.25">
      <c r="B363" s="4" t="s">
        <v>2623</v>
      </c>
      <c r="C363" t="s">
        <v>2297</v>
      </c>
      <c r="D363" s="2" t="s">
        <v>398</v>
      </c>
      <c r="E363" s="2" t="s">
        <v>2056</v>
      </c>
      <c r="F363" s="2" t="s">
        <v>772</v>
      </c>
      <c r="G363" s="2" t="s">
        <v>774</v>
      </c>
      <c r="H363" s="2" t="s">
        <v>805</v>
      </c>
      <c r="I363" t="s">
        <v>779</v>
      </c>
      <c r="J363" t="s">
        <v>2335</v>
      </c>
      <c r="K363" t="s">
        <v>2155</v>
      </c>
      <c r="L363" t="s">
        <v>2298</v>
      </c>
      <c r="M363" t="s">
        <v>2303</v>
      </c>
      <c r="N363" t="s">
        <v>2027</v>
      </c>
      <c r="O363" s="1" t="s">
        <v>799</v>
      </c>
      <c r="P363" s="4"/>
      <c r="Q363" t="s">
        <v>2301</v>
      </c>
      <c r="R363" t="s">
        <v>801</v>
      </c>
    </row>
    <row r="364" spans="2:18" x14ac:dyDescent="0.25">
      <c r="B364" s="4" t="s">
        <v>2624</v>
      </c>
      <c r="C364" t="s">
        <v>2297</v>
      </c>
      <c r="D364" s="2" t="s">
        <v>398</v>
      </c>
      <c r="E364" s="2" t="s">
        <v>2056</v>
      </c>
      <c r="F364" s="2" t="s">
        <v>772</v>
      </c>
      <c r="G364" s="2" t="s">
        <v>774</v>
      </c>
      <c r="H364" s="2" t="s">
        <v>805</v>
      </c>
      <c r="I364" t="s">
        <v>779</v>
      </c>
      <c r="J364" t="s">
        <v>2335</v>
      </c>
      <c r="K364" t="s">
        <v>2155</v>
      </c>
      <c r="L364" t="s">
        <v>2298</v>
      </c>
      <c r="M364" t="s">
        <v>2306</v>
      </c>
      <c r="N364" t="s">
        <v>2089</v>
      </c>
      <c r="O364" s="1" t="s">
        <v>799</v>
      </c>
      <c r="P364" s="4"/>
      <c r="Q364" t="s">
        <v>2301</v>
      </c>
      <c r="R364" t="s">
        <v>801</v>
      </c>
    </row>
    <row r="365" spans="2:18" x14ac:dyDescent="0.25">
      <c r="B365" s="4" t="s">
        <v>2625</v>
      </c>
      <c r="C365" t="s">
        <v>1938</v>
      </c>
      <c r="D365" s="2" t="s">
        <v>398</v>
      </c>
      <c r="E365" s="2" t="s">
        <v>2056</v>
      </c>
      <c r="F365" s="2" t="s">
        <v>772</v>
      </c>
      <c r="G365" s="2" t="s">
        <v>774</v>
      </c>
      <c r="H365" s="2" t="s">
        <v>805</v>
      </c>
      <c r="I365" t="s">
        <v>779</v>
      </c>
      <c r="J365" t="s">
        <v>2086</v>
      </c>
      <c r="K365" t="s">
        <v>2058</v>
      </c>
      <c r="L365" t="s">
        <v>2136</v>
      </c>
      <c r="N365" t="s">
        <v>2089</v>
      </c>
      <c r="O365" s="1">
        <v>98832976</v>
      </c>
      <c r="P365" s="4"/>
      <c r="Q365" t="s">
        <v>2343</v>
      </c>
      <c r="R365" t="s">
        <v>801</v>
      </c>
    </row>
    <row r="366" spans="2:18" x14ac:dyDescent="0.25">
      <c r="B366" s="4" t="s">
        <v>2626</v>
      </c>
      <c r="C366" t="s">
        <v>1938</v>
      </c>
      <c r="D366" s="2" t="s">
        <v>398</v>
      </c>
      <c r="E366" s="2" t="s">
        <v>2056</v>
      </c>
      <c r="F366" s="2" t="s">
        <v>787</v>
      </c>
      <c r="G366" s="2" t="s">
        <v>789</v>
      </c>
      <c r="H366" s="2" t="s">
        <v>805</v>
      </c>
      <c r="I366" t="s">
        <v>950</v>
      </c>
      <c r="J366" t="s">
        <v>2086</v>
      </c>
      <c r="K366" t="s">
        <v>2058</v>
      </c>
      <c r="L366" t="s">
        <v>2136</v>
      </c>
      <c r="O366" s="1" t="s">
        <v>799</v>
      </c>
      <c r="Q366" t="s">
        <v>2346</v>
      </c>
      <c r="R366" t="s">
        <v>801</v>
      </c>
    </row>
    <row r="367" spans="2:18" x14ac:dyDescent="0.25">
      <c r="B367" s="4" t="s">
        <v>2627</v>
      </c>
      <c r="C367" t="s">
        <v>1938</v>
      </c>
      <c r="D367" s="2" t="s">
        <v>398</v>
      </c>
      <c r="E367" s="2" t="s">
        <v>2056</v>
      </c>
      <c r="F367" s="2" t="s">
        <v>772</v>
      </c>
      <c r="G367" s="2" t="s">
        <v>774</v>
      </c>
      <c r="H367" s="2" t="s">
        <v>805</v>
      </c>
      <c r="I367" t="s">
        <v>779</v>
      </c>
      <c r="J367" t="s">
        <v>2103</v>
      </c>
      <c r="K367" t="s">
        <v>2058</v>
      </c>
      <c r="L367" t="s">
        <v>2136</v>
      </c>
      <c r="O367" s="1" t="s">
        <v>799</v>
      </c>
      <c r="Q367" t="s">
        <v>2343</v>
      </c>
      <c r="R367" t="s">
        <v>801</v>
      </c>
    </row>
    <row r="368" spans="2:18" x14ac:dyDescent="0.25">
      <c r="B368" s="4" t="s">
        <v>2628</v>
      </c>
      <c r="C368" t="s">
        <v>1938</v>
      </c>
      <c r="D368" s="2" t="s">
        <v>398</v>
      </c>
      <c r="E368" s="2" t="s">
        <v>2056</v>
      </c>
      <c r="F368" s="2" t="s">
        <v>772</v>
      </c>
      <c r="G368" s="2" t="s">
        <v>774</v>
      </c>
      <c r="H368" s="2" t="s">
        <v>805</v>
      </c>
      <c r="I368" t="s">
        <v>779</v>
      </c>
      <c r="J368" t="s">
        <v>2192</v>
      </c>
      <c r="K368" t="s">
        <v>2058</v>
      </c>
      <c r="L368" t="s">
        <v>2136</v>
      </c>
      <c r="O368" s="1" t="s">
        <v>799</v>
      </c>
      <c r="Q368" t="s">
        <v>2343</v>
      </c>
      <c r="R368" t="s">
        <v>801</v>
      </c>
    </row>
    <row r="369" spans="2:18" x14ac:dyDescent="0.25">
      <c r="B369" s="4" t="s">
        <v>2629</v>
      </c>
      <c r="C369" t="s">
        <v>1938</v>
      </c>
      <c r="D369" s="2" t="s">
        <v>398</v>
      </c>
      <c r="E369" s="2" t="s">
        <v>2056</v>
      </c>
      <c r="F369" s="2" t="s">
        <v>787</v>
      </c>
      <c r="G369" s="2" t="s">
        <v>789</v>
      </c>
      <c r="H369" s="2" t="s">
        <v>805</v>
      </c>
      <c r="I369" t="s">
        <v>950</v>
      </c>
      <c r="J369" t="s">
        <v>2192</v>
      </c>
      <c r="K369" t="s">
        <v>2058</v>
      </c>
      <c r="L369" t="s">
        <v>2136</v>
      </c>
      <c r="O369" s="1" t="s">
        <v>799</v>
      </c>
      <c r="Q369" t="s">
        <v>2346</v>
      </c>
      <c r="R369" t="s">
        <v>801</v>
      </c>
    </row>
    <row r="370" spans="2:18" x14ac:dyDescent="0.25">
      <c r="B370" s="4" t="s">
        <v>2630</v>
      </c>
      <c r="C370" t="s">
        <v>1938</v>
      </c>
      <c r="D370" s="2" t="s">
        <v>398</v>
      </c>
      <c r="E370" s="2" t="s">
        <v>2056</v>
      </c>
      <c r="F370" s="2" t="s">
        <v>772</v>
      </c>
      <c r="G370" s="2" t="s">
        <v>774</v>
      </c>
      <c r="H370" s="2" t="s">
        <v>805</v>
      </c>
      <c r="I370" t="s">
        <v>779</v>
      </c>
      <c r="J370" t="s">
        <v>2335</v>
      </c>
      <c r="K370" t="s">
        <v>2058</v>
      </c>
      <c r="L370" t="s">
        <v>2136</v>
      </c>
      <c r="N370" t="s">
        <v>2262</v>
      </c>
      <c r="O370" s="1" t="s">
        <v>799</v>
      </c>
      <c r="Q370" t="s">
        <v>2343</v>
      </c>
      <c r="R370" t="s">
        <v>801</v>
      </c>
    </row>
    <row r="371" spans="2:18" x14ac:dyDescent="0.25">
      <c r="B371" s="4" t="s">
        <v>2631</v>
      </c>
      <c r="C371" t="s">
        <v>1977</v>
      </c>
      <c r="D371" s="2" t="s">
        <v>735</v>
      </c>
      <c r="E371" s="2" t="s">
        <v>2056</v>
      </c>
      <c r="F371" s="2" t="s">
        <v>772</v>
      </c>
      <c r="G371" s="2" t="s">
        <v>774</v>
      </c>
      <c r="H371" s="2" t="s">
        <v>805</v>
      </c>
      <c r="I371" t="s">
        <v>950</v>
      </c>
      <c r="J371" t="s">
        <v>2192</v>
      </c>
      <c r="K371" t="s">
        <v>2058</v>
      </c>
      <c r="L371" t="s">
        <v>2136</v>
      </c>
      <c r="N371" t="s">
        <v>2089</v>
      </c>
      <c r="O371" s="1" t="s">
        <v>799</v>
      </c>
      <c r="Q371" t="s">
        <v>2357</v>
      </c>
      <c r="R371" t="s">
        <v>801</v>
      </c>
    </row>
    <row r="372" spans="2:18" x14ac:dyDescent="0.25">
      <c r="B372" s="4" t="s">
        <v>2632</v>
      </c>
      <c r="C372" t="s">
        <v>1977</v>
      </c>
      <c r="D372" s="2" t="s">
        <v>735</v>
      </c>
      <c r="E372" s="2" t="s">
        <v>2056</v>
      </c>
      <c r="F372" s="2" t="s">
        <v>787</v>
      </c>
      <c r="G372" s="2" t="s">
        <v>789</v>
      </c>
      <c r="H372" s="2" t="s">
        <v>805</v>
      </c>
      <c r="I372" t="s">
        <v>950</v>
      </c>
      <c r="J372" t="s">
        <v>2192</v>
      </c>
      <c r="K372" t="s">
        <v>2058</v>
      </c>
      <c r="L372" t="s">
        <v>2136</v>
      </c>
      <c r="N372" t="s">
        <v>2089</v>
      </c>
      <c r="O372" s="1" t="s">
        <v>799</v>
      </c>
      <c r="Q372" t="s">
        <v>2360</v>
      </c>
      <c r="R372" t="s">
        <v>801</v>
      </c>
    </row>
    <row r="373" spans="2:18" x14ac:dyDescent="0.25">
      <c r="B373" s="4" t="s">
        <v>2633</v>
      </c>
      <c r="C373" t="s">
        <v>1977</v>
      </c>
      <c r="D373" s="2" t="s">
        <v>735</v>
      </c>
      <c r="E373" s="2" t="s">
        <v>2056</v>
      </c>
      <c r="F373" s="2" t="s">
        <v>772</v>
      </c>
      <c r="G373" s="2" t="s">
        <v>774</v>
      </c>
      <c r="H373" s="2" t="s">
        <v>805</v>
      </c>
      <c r="I373" t="s">
        <v>779</v>
      </c>
      <c r="J373" t="s">
        <v>2086</v>
      </c>
      <c r="K373" t="s">
        <v>2058</v>
      </c>
      <c r="L373" t="s">
        <v>2136</v>
      </c>
      <c r="N373" t="s">
        <v>2262</v>
      </c>
      <c r="O373" s="1" t="s">
        <v>799</v>
      </c>
      <c r="P373" s="4"/>
      <c r="Q373" t="s">
        <v>2357</v>
      </c>
      <c r="R373" t="s">
        <v>801</v>
      </c>
    </row>
    <row r="374" spans="2:18" x14ac:dyDescent="0.25">
      <c r="B374" s="4" t="s">
        <v>2634</v>
      </c>
      <c r="C374" t="s">
        <v>1977</v>
      </c>
      <c r="D374" s="2" t="s">
        <v>735</v>
      </c>
      <c r="E374" s="2" t="s">
        <v>2056</v>
      </c>
      <c r="F374" s="2" t="s">
        <v>787</v>
      </c>
      <c r="G374" s="2" t="s">
        <v>789</v>
      </c>
      <c r="H374" s="2" t="s">
        <v>805</v>
      </c>
      <c r="I374" t="s">
        <v>779</v>
      </c>
      <c r="J374" t="s">
        <v>2086</v>
      </c>
      <c r="K374" t="s">
        <v>2058</v>
      </c>
      <c r="L374" t="s">
        <v>2136</v>
      </c>
      <c r="N374" t="s">
        <v>2262</v>
      </c>
      <c r="O374" s="1" t="s">
        <v>799</v>
      </c>
      <c r="P374" s="4"/>
      <c r="Q374" t="s">
        <v>2360</v>
      </c>
      <c r="R374" t="s">
        <v>801</v>
      </c>
    </row>
    <row r="375" spans="2:18" x14ac:dyDescent="0.25">
      <c r="B375" s="4" t="s">
        <v>2635</v>
      </c>
      <c r="C375" t="s">
        <v>1977</v>
      </c>
      <c r="D375" s="2" t="s">
        <v>735</v>
      </c>
      <c r="E375" s="2" t="s">
        <v>2056</v>
      </c>
      <c r="F375" s="2" t="s">
        <v>772</v>
      </c>
      <c r="G375" s="2" t="s">
        <v>774</v>
      </c>
      <c r="H375" s="2" t="s">
        <v>805</v>
      </c>
      <c r="I375" t="s">
        <v>779</v>
      </c>
      <c r="J375" t="s">
        <v>2187</v>
      </c>
      <c r="K375" t="s">
        <v>2058</v>
      </c>
      <c r="L375" t="s">
        <v>2136</v>
      </c>
      <c r="N375" t="s">
        <v>2292</v>
      </c>
      <c r="O375" s="1" t="s">
        <v>799</v>
      </c>
      <c r="P375" s="4"/>
      <c r="Q375" t="s">
        <v>2357</v>
      </c>
      <c r="R375" t="s">
        <v>801</v>
      </c>
    </row>
    <row r="376" spans="2:18" x14ac:dyDescent="0.25">
      <c r="B376" s="4" t="s">
        <v>2636</v>
      </c>
      <c r="C376" t="s">
        <v>1977</v>
      </c>
      <c r="D376" s="2" t="s">
        <v>735</v>
      </c>
      <c r="E376" s="2" t="s">
        <v>2056</v>
      </c>
      <c r="F376" s="2" t="s">
        <v>772</v>
      </c>
      <c r="G376" s="2" t="s">
        <v>774</v>
      </c>
      <c r="H376" s="2" t="s">
        <v>805</v>
      </c>
      <c r="I376" t="s">
        <v>2102</v>
      </c>
      <c r="J376" t="s">
        <v>2103</v>
      </c>
      <c r="K376" t="s">
        <v>2058</v>
      </c>
      <c r="L376" t="s">
        <v>2136</v>
      </c>
      <c r="N376" t="s">
        <v>2027</v>
      </c>
      <c r="O376" s="1" t="s">
        <v>799</v>
      </c>
      <c r="P376" s="4"/>
      <c r="Q376" t="s">
        <v>2357</v>
      </c>
      <c r="R376" t="s">
        <v>801</v>
      </c>
    </row>
    <row r="377" spans="2:18" x14ac:dyDescent="0.25">
      <c r="B377" s="4" t="s">
        <v>2637</v>
      </c>
      <c r="C377" t="s">
        <v>746</v>
      </c>
      <c r="D377" s="2" t="s">
        <v>748</v>
      </c>
      <c r="E377" s="2" t="s">
        <v>2056</v>
      </c>
      <c r="F377" s="2" t="s">
        <v>772</v>
      </c>
      <c r="G377" s="2" t="s">
        <v>774</v>
      </c>
      <c r="H377" s="2" t="s">
        <v>805</v>
      </c>
      <c r="I377" t="s">
        <v>779</v>
      </c>
      <c r="J377" t="s">
        <v>2335</v>
      </c>
      <c r="K377" t="s">
        <v>2058</v>
      </c>
      <c r="L377" t="s">
        <v>2136</v>
      </c>
      <c r="N377" t="s">
        <v>2262</v>
      </c>
      <c r="O377" s="1" t="s">
        <v>799</v>
      </c>
      <c r="P377" s="4"/>
      <c r="Q377" t="s">
        <v>2371</v>
      </c>
      <c r="R377" t="s">
        <v>801</v>
      </c>
    </row>
    <row r="378" spans="2:18" x14ac:dyDescent="0.25">
      <c r="B378" s="4" t="s">
        <v>2638</v>
      </c>
      <c r="C378" t="s">
        <v>746</v>
      </c>
      <c r="D378" s="2" t="s">
        <v>748</v>
      </c>
      <c r="E378" s="2" t="s">
        <v>2056</v>
      </c>
      <c r="F378" s="2" t="s">
        <v>787</v>
      </c>
      <c r="G378" s="2" t="s">
        <v>789</v>
      </c>
      <c r="H378" s="2" t="s">
        <v>805</v>
      </c>
      <c r="I378" t="s">
        <v>779</v>
      </c>
      <c r="J378" t="s">
        <v>2335</v>
      </c>
      <c r="K378" t="s">
        <v>2058</v>
      </c>
      <c r="L378" t="s">
        <v>2136</v>
      </c>
      <c r="N378" t="s">
        <v>2262</v>
      </c>
      <c r="O378" s="1" t="s">
        <v>799</v>
      </c>
      <c r="P378" s="4"/>
      <c r="Q378" t="s">
        <v>2374</v>
      </c>
      <c r="R378" t="s">
        <v>801</v>
      </c>
    </row>
    <row r="379" spans="2:18" x14ac:dyDescent="0.25">
      <c r="B379" s="4" t="s">
        <v>2639</v>
      </c>
      <c r="C379" t="s">
        <v>746</v>
      </c>
      <c r="D379" s="2" t="s">
        <v>748</v>
      </c>
      <c r="E379" s="2" t="s">
        <v>2056</v>
      </c>
      <c r="F379" s="2" t="s">
        <v>772</v>
      </c>
      <c r="G379" s="2" t="s">
        <v>774</v>
      </c>
      <c r="H379" s="2" t="s">
        <v>805</v>
      </c>
      <c r="I379" t="s">
        <v>2102</v>
      </c>
      <c r="J379" t="s">
        <v>2103</v>
      </c>
      <c r="K379" t="s">
        <v>2058</v>
      </c>
      <c r="L379" t="s">
        <v>2136</v>
      </c>
      <c r="N379" t="s">
        <v>2027</v>
      </c>
      <c r="O379" s="1" t="s">
        <v>799</v>
      </c>
      <c r="P379" s="4"/>
      <c r="Q379" t="s">
        <v>2371</v>
      </c>
      <c r="R379" t="s">
        <v>801</v>
      </c>
    </row>
    <row r="380" spans="2:18" x14ac:dyDescent="0.25">
      <c r="B380" s="4" t="s">
        <v>2640</v>
      </c>
      <c r="C380" t="s">
        <v>746</v>
      </c>
      <c r="D380" s="2" t="s">
        <v>748</v>
      </c>
      <c r="E380" s="2" t="s">
        <v>2056</v>
      </c>
      <c r="F380" s="2" t="s">
        <v>787</v>
      </c>
      <c r="G380" s="2" t="s">
        <v>789</v>
      </c>
      <c r="H380" s="2" t="s">
        <v>805</v>
      </c>
      <c r="I380" t="s">
        <v>2102</v>
      </c>
      <c r="J380" t="s">
        <v>2103</v>
      </c>
      <c r="K380" t="s">
        <v>2058</v>
      </c>
      <c r="L380" t="s">
        <v>2136</v>
      </c>
      <c r="N380" t="s">
        <v>2027</v>
      </c>
      <c r="O380" s="1" t="s">
        <v>799</v>
      </c>
      <c r="P380" s="4"/>
      <c r="Q380" t="s">
        <v>2374</v>
      </c>
      <c r="R380" t="s">
        <v>801</v>
      </c>
    </row>
    <row r="381" spans="2:18" x14ac:dyDescent="0.25">
      <c r="B381" s="4" t="s">
        <v>2641</v>
      </c>
      <c r="C381" t="s">
        <v>2386</v>
      </c>
      <c r="D381" s="2" t="s">
        <v>259</v>
      </c>
      <c r="E381" s="2" t="s">
        <v>2056</v>
      </c>
      <c r="F381" s="2" t="s">
        <v>772</v>
      </c>
      <c r="G381" s="2" t="s">
        <v>774</v>
      </c>
      <c r="H381" s="2" t="s">
        <v>805</v>
      </c>
      <c r="I381" t="s">
        <v>779</v>
      </c>
      <c r="J381" t="s">
        <v>2086</v>
      </c>
      <c r="K381" t="s">
        <v>2070</v>
      </c>
      <c r="L381" t="s">
        <v>2387</v>
      </c>
      <c r="M381" t="s">
        <v>2088</v>
      </c>
      <c r="O381" s="1" t="s">
        <v>799</v>
      </c>
      <c r="P381" s="4"/>
      <c r="Q381" t="s">
        <v>2091</v>
      </c>
      <c r="R381" t="s">
        <v>801</v>
      </c>
    </row>
    <row r="382" spans="2:18" x14ac:dyDescent="0.25">
      <c r="B382" s="4" t="s">
        <v>2642</v>
      </c>
      <c r="C382" t="s">
        <v>2389</v>
      </c>
      <c r="D382" s="2" t="s">
        <v>259</v>
      </c>
      <c r="E382" s="2" t="s">
        <v>2056</v>
      </c>
      <c r="F382" s="2" t="s">
        <v>772</v>
      </c>
      <c r="G382" s="2" t="s">
        <v>774</v>
      </c>
      <c r="H382" s="2" t="s">
        <v>805</v>
      </c>
      <c r="I382" t="s">
        <v>779</v>
      </c>
      <c r="J382" t="s">
        <v>2086</v>
      </c>
      <c r="K382" t="s">
        <v>2058</v>
      </c>
      <c r="L382" t="s">
        <v>2087</v>
      </c>
      <c r="M382" t="s">
        <v>2088</v>
      </c>
      <c r="N382" s="1">
        <v>96769353</v>
      </c>
      <c r="O382" s="1" t="s">
        <v>799</v>
      </c>
      <c r="P382" s="4"/>
      <c r="Q382" t="s">
        <v>2091</v>
      </c>
      <c r="R382" t="s">
        <v>801</v>
      </c>
    </row>
    <row r="383" spans="2:18" x14ac:dyDescent="0.25">
      <c r="B383" s="4" t="s">
        <v>2643</v>
      </c>
      <c r="C383" t="s">
        <v>2389</v>
      </c>
      <c r="D383" s="2" t="s">
        <v>259</v>
      </c>
      <c r="E383" s="2" t="s">
        <v>2056</v>
      </c>
      <c r="F383" s="2" t="s">
        <v>772</v>
      </c>
      <c r="G383" s="2" t="s">
        <v>774</v>
      </c>
      <c r="H383" s="2" t="s">
        <v>805</v>
      </c>
      <c r="I383" t="s">
        <v>779</v>
      </c>
      <c r="J383" t="s">
        <v>2086</v>
      </c>
      <c r="K383" t="s">
        <v>2058</v>
      </c>
      <c r="L383" t="s">
        <v>2087</v>
      </c>
      <c r="M383" t="s">
        <v>2093</v>
      </c>
      <c r="O383" s="1" t="s">
        <v>799</v>
      </c>
      <c r="P383" s="4"/>
      <c r="Q383" t="s">
        <v>2091</v>
      </c>
      <c r="R383" t="s">
        <v>801</v>
      </c>
    </row>
    <row r="384" spans="2:18" x14ac:dyDescent="0.25">
      <c r="B384" s="4" t="s">
        <v>2644</v>
      </c>
      <c r="C384" t="s">
        <v>2055</v>
      </c>
      <c r="D384" s="2" t="s">
        <v>255</v>
      </c>
      <c r="E384" s="2" t="s">
        <v>2056</v>
      </c>
      <c r="F384" s="2" t="s">
        <v>772</v>
      </c>
      <c r="G384" s="2" t="s">
        <v>774</v>
      </c>
      <c r="H384" s="2" t="s">
        <v>808</v>
      </c>
      <c r="I384" t="s">
        <v>779</v>
      </c>
      <c r="J384" t="s">
        <v>2057</v>
      </c>
      <c r="K384" t="s">
        <v>2058</v>
      </c>
      <c r="L384" t="s">
        <v>2059</v>
      </c>
      <c r="M384" t="s">
        <v>2060</v>
      </c>
      <c r="N384" t="s">
        <v>2061</v>
      </c>
      <c r="O384" s="1" t="s">
        <v>799</v>
      </c>
      <c r="P384" s="4"/>
      <c r="Q384" t="s">
        <v>2063</v>
      </c>
      <c r="R384" t="s">
        <v>801</v>
      </c>
    </row>
    <row r="385" spans="2:18" x14ac:dyDescent="0.25">
      <c r="B385" s="4" t="s">
        <v>2645</v>
      </c>
      <c r="C385" t="s">
        <v>2055</v>
      </c>
      <c r="D385" s="2" t="s">
        <v>255</v>
      </c>
      <c r="E385" s="2" t="s">
        <v>2056</v>
      </c>
      <c r="F385" s="2" t="s">
        <v>787</v>
      </c>
      <c r="G385" s="2" t="s">
        <v>789</v>
      </c>
      <c r="H385" s="2" t="s">
        <v>808</v>
      </c>
      <c r="I385" t="s">
        <v>779</v>
      </c>
      <c r="J385" t="s">
        <v>2057</v>
      </c>
      <c r="K385" t="s">
        <v>2058</v>
      </c>
      <c r="L385" t="s">
        <v>2059</v>
      </c>
      <c r="M385" t="s">
        <v>2060</v>
      </c>
      <c r="N385" t="s">
        <v>2061</v>
      </c>
      <c r="O385" s="1" t="s">
        <v>799</v>
      </c>
      <c r="P385" s="4"/>
      <c r="Q385" t="s">
        <v>2066</v>
      </c>
      <c r="R385" t="s">
        <v>801</v>
      </c>
    </row>
    <row r="386" spans="2:18" x14ac:dyDescent="0.25">
      <c r="B386" s="4" t="s">
        <v>2646</v>
      </c>
      <c r="C386" t="s">
        <v>2069</v>
      </c>
      <c r="D386" s="2" t="s">
        <v>255</v>
      </c>
      <c r="E386" s="2" t="s">
        <v>2056</v>
      </c>
      <c r="F386" s="2" t="s">
        <v>772</v>
      </c>
      <c r="G386" s="2" t="s">
        <v>774</v>
      </c>
      <c r="H386" s="2" t="s">
        <v>808</v>
      </c>
      <c r="I386" t="s">
        <v>779</v>
      </c>
      <c r="J386" t="s">
        <v>2057</v>
      </c>
      <c r="K386" t="s">
        <v>2070</v>
      </c>
      <c r="L386" t="s">
        <v>2059</v>
      </c>
      <c r="M386" t="s">
        <v>2060</v>
      </c>
      <c r="O386" s="1" t="s">
        <v>799</v>
      </c>
      <c r="P386" s="4"/>
      <c r="Q386" t="s">
        <v>2063</v>
      </c>
      <c r="R386" t="s">
        <v>801</v>
      </c>
    </row>
    <row r="387" spans="2:18" x14ac:dyDescent="0.25">
      <c r="B387" s="4" t="s">
        <v>2647</v>
      </c>
      <c r="C387" t="s">
        <v>2069</v>
      </c>
      <c r="D387" s="2" t="s">
        <v>255</v>
      </c>
      <c r="E387" s="2" t="s">
        <v>2056</v>
      </c>
      <c r="F387" s="2" t="s">
        <v>787</v>
      </c>
      <c r="G387" s="2" t="s">
        <v>789</v>
      </c>
      <c r="H387" s="2" t="s">
        <v>808</v>
      </c>
      <c r="I387" t="s">
        <v>779</v>
      </c>
      <c r="J387" t="s">
        <v>2057</v>
      </c>
      <c r="K387" t="s">
        <v>2070</v>
      </c>
      <c r="L387" t="s">
        <v>2059</v>
      </c>
      <c r="M387" t="s">
        <v>2060</v>
      </c>
      <c r="O387" s="1" t="s">
        <v>799</v>
      </c>
      <c r="P387" s="4"/>
      <c r="Q387" t="s">
        <v>2066</v>
      </c>
      <c r="R387" t="s">
        <v>801</v>
      </c>
    </row>
    <row r="388" spans="2:18" x14ac:dyDescent="0.25">
      <c r="B388" s="4" t="s">
        <v>2648</v>
      </c>
      <c r="C388" t="s">
        <v>2075</v>
      </c>
      <c r="D388" s="2" t="s">
        <v>255</v>
      </c>
      <c r="E388" s="2" t="s">
        <v>2056</v>
      </c>
      <c r="F388" s="2" t="s">
        <v>772</v>
      </c>
      <c r="G388" s="2" t="s">
        <v>774</v>
      </c>
      <c r="H388" s="2" t="s">
        <v>808</v>
      </c>
      <c r="I388" t="s">
        <v>779</v>
      </c>
      <c r="J388" t="s">
        <v>2057</v>
      </c>
      <c r="K388" t="s">
        <v>2058</v>
      </c>
      <c r="L388" t="s">
        <v>2059</v>
      </c>
      <c r="M388" t="s">
        <v>2060</v>
      </c>
      <c r="N388" t="s">
        <v>2061</v>
      </c>
      <c r="O388" s="1" t="s">
        <v>799</v>
      </c>
      <c r="P388" s="4"/>
      <c r="Q388" t="s">
        <v>2063</v>
      </c>
      <c r="R388" t="s">
        <v>801</v>
      </c>
    </row>
    <row r="389" spans="2:18" x14ac:dyDescent="0.25">
      <c r="B389" s="4" t="s">
        <v>2649</v>
      </c>
      <c r="C389" t="s">
        <v>2075</v>
      </c>
      <c r="D389" s="2" t="s">
        <v>255</v>
      </c>
      <c r="E389" s="2" t="s">
        <v>2056</v>
      </c>
      <c r="F389" s="2" t="s">
        <v>787</v>
      </c>
      <c r="G389" s="2" t="s">
        <v>789</v>
      </c>
      <c r="H389" s="2" t="s">
        <v>808</v>
      </c>
      <c r="I389" t="s">
        <v>779</v>
      </c>
      <c r="J389" t="s">
        <v>2057</v>
      </c>
      <c r="K389" t="s">
        <v>2058</v>
      </c>
      <c r="L389" t="s">
        <v>2059</v>
      </c>
      <c r="M389" t="s">
        <v>2060</v>
      </c>
      <c r="N389" t="s">
        <v>2061</v>
      </c>
      <c r="O389" s="1" t="s">
        <v>799</v>
      </c>
      <c r="P389" s="4"/>
      <c r="Q389" t="s">
        <v>2066</v>
      </c>
      <c r="R389" t="s">
        <v>801</v>
      </c>
    </row>
    <row r="390" spans="2:18" x14ac:dyDescent="0.25">
      <c r="B390" s="4" t="s">
        <v>2650</v>
      </c>
      <c r="C390" t="s">
        <v>2080</v>
      </c>
      <c r="D390" s="2" t="s">
        <v>255</v>
      </c>
      <c r="E390" s="2" t="s">
        <v>2056</v>
      </c>
      <c r="F390" s="2" t="s">
        <v>772</v>
      </c>
      <c r="G390" s="2" t="s">
        <v>774</v>
      </c>
      <c r="H390" s="2" t="s">
        <v>808</v>
      </c>
      <c r="I390" t="s">
        <v>779</v>
      </c>
      <c r="J390" t="s">
        <v>2057</v>
      </c>
      <c r="K390" t="s">
        <v>2070</v>
      </c>
      <c r="L390" t="s">
        <v>2059</v>
      </c>
      <c r="M390" t="s">
        <v>2060</v>
      </c>
      <c r="O390" s="1" t="s">
        <v>799</v>
      </c>
      <c r="P390" s="4"/>
      <c r="Q390" t="s">
        <v>2063</v>
      </c>
      <c r="R390" t="s">
        <v>801</v>
      </c>
    </row>
    <row r="391" spans="2:18" x14ac:dyDescent="0.25">
      <c r="B391" s="4" t="s">
        <v>2651</v>
      </c>
      <c r="C391" t="s">
        <v>2080</v>
      </c>
      <c r="D391" s="2" t="s">
        <v>255</v>
      </c>
      <c r="E391" s="2" t="s">
        <v>2056</v>
      </c>
      <c r="F391" s="2" t="s">
        <v>787</v>
      </c>
      <c r="G391" s="2" t="s">
        <v>789</v>
      </c>
      <c r="H391" s="2" t="s">
        <v>808</v>
      </c>
      <c r="I391" t="s">
        <v>779</v>
      </c>
      <c r="J391" t="s">
        <v>2057</v>
      </c>
      <c r="K391" t="s">
        <v>2070</v>
      </c>
      <c r="L391" t="s">
        <v>2059</v>
      </c>
      <c r="M391" t="s">
        <v>2060</v>
      </c>
      <c r="O391" s="1" t="s">
        <v>799</v>
      </c>
      <c r="P391" s="4"/>
      <c r="Q391" t="s">
        <v>2066</v>
      </c>
      <c r="R391" t="s">
        <v>801</v>
      </c>
    </row>
    <row r="392" spans="2:18" x14ac:dyDescent="0.25">
      <c r="B392" s="4" t="s">
        <v>2652</v>
      </c>
      <c r="C392" t="s">
        <v>2085</v>
      </c>
      <c r="D392" s="2" t="s">
        <v>259</v>
      </c>
      <c r="E392" s="2" t="s">
        <v>2056</v>
      </c>
      <c r="F392" s="2" t="s">
        <v>772</v>
      </c>
      <c r="G392" s="2" t="s">
        <v>774</v>
      </c>
      <c r="H392" s="2" t="s">
        <v>808</v>
      </c>
      <c r="I392" t="s">
        <v>779</v>
      </c>
      <c r="J392" t="s">
        <v>2086</v>
      </c>
      <c r="K392" t="s">
        <v>2058</v>
      </c>
      <c r="L392" t="s">
        <v>2087</v>
      </c>
      <c r="M392" t="s">
        <v>2088</v>
      </c>
      <c r="N392" t="s">
        <v>2089</v>
      </c>
      <c r="O392" s="1">
        <v>96759595</v>
      </c>
      <c r="P392" s="4" t="s">
        <v>2400</v>
      </c>
      <c r="Q392" t="s">
        <v>2091</v>
      </c>
      <c r="R392" t="s">
        <v>801</v>
      </c>
    </row>
    <row r="393" spans="2:18" x14ac:dyDescent="0.25">
      <c r="B393" s="4" t="s">
        <v>2653</v>
      </c>
      <c r="C393" t="s">
        <v>2085</v>
      </c>
      <c r="D393" s="2" t="s">
        <v>259</v>
      </c>
      <c r="E393" s="2" t="s">
        <v>2056</v>
      </c>
      <c r="F393" s="2" t="s">
        <v>772</v>
      </c>
      <c r="G393" s="2" t="s">
        <v>774</v>
      </c>
      <c r="H393" s="2" t="s">
        <v>808</v>
      </c>
      <c r="I393" t="s">
        <v>779</v>
      </c>
      <c r="J393" t="s">
        <v>2086</v>
      </c>
      <c r="K393" t="s">
        <v>2058</v>
      </c>
      <c r="L393" t="s">
        <v>2087</v>
      </c>
      <c r="M393" t="s">
        <v>2093</v>
      </c>
      <c r="N393" t="s">
        <v>2089</v>
      </c>
      <c r="O393" s="1">
        <v>96759594</v>
      </c>
      <c r="P393" s="4" t="s">
        <v>2402</v>
      </c>
      <c r="Q393" t="s">
        <v>2091</v>
      </c>
      <c r="R393" t="s">
        <v>801</v>
      </c>
    </row>
    <row r="394" spans="2:18" x14ac:dyDescent="0.25">
      <c r="B394" s="4" t="s">
        <v>2654</v>
      </c>
      <c r="C394" t="s">
        <v>2096</v>
      </c>
      <c r="D394" s="2" t="s">
        <v>259</v>
      </c>
      <c r="E394" s="2" t="s">
        <v>2056</v>
      </c>
      <c r="F394" s="2" t="s">
        <v>772</v>
      </c>
      <c r="G394" s="2" t="s">
        <v>774</v>
      </c>
      <c r="H394" s="2" t="s">
        <v>808</v>
      </c>
      <c r="I394" t="s">
        <v>779</v>
      </c>
      <c r="J394" t="s">
        <v>2086</v>
      </c>
      <c r="K394" t="s">
        <v>2070</v>
      </c>
      <c r="L394" t="s">
        <v>2387</v>
      </c>
      <c r="M394" t="s">
        <v>2088</v>
      </c>
      <c r="O394" s="1" t="s">
        <v>799</v>
      </c>
      <c r="P394" s="4"/>
      <c r="Q394" t="s">
        <v>2091</v>
      </c>
      <c r="R394" t="s">
        <v>801</v>
      </c>
    </row>
    <row r="395" spans="2:18" x14ac:dyDescent="0.25">
      <c r="B395" s="4" t="s">
        <v>2655</v>
      </c>
      <c r="C395" t="s">
        <v>2096</v>
      </c>
      <c r="D395" s="2" t="s">
        <v>259</v>
      </c>
      <c r="E395" s="2" t="s">
        <v>2056</v>
      </c>
      <c r="F395" s="2" t="s">
        <v>772</v>
      </c>
      <c r="G395" s="2" t="s">
        <v>774</v>
      </c>
      <c r="H395" s="2" t="s">
        <v>808</v>
      </c>
      <c r="I395" t="s">
        <v>779</v>
      </c>
      <c r="J395" t="s">
        <v>2086</v>
      </c>
      <c r="K395" t="s">
        <v>2070</v>
      </c>
      <c r="L395" t="s">
        <v>2387</v>
      </c>
      <c r="M395" t="s">
        <v>2093</v>
      </c>
      <c r="O395" s="1" t="s">
        <v>799</v>
      </c>
      <c r="P395" s="4"/>
      <c r="Q395" t="s">
        <v>2091</v>
      </c>
      <c r="R395" t="s">
        <v>801</v>
      </c>
    </row>
    <row r="396" spans="2:18" x14ac:dyDescent="0.25">
      <c r="B396" s="4" t="s">
        <v>2656</v>
      </c>
      <c r="C396" t="s">
        <v>2101</v>
      </c>
      <c r="D396" s="2" t="s">
        <v>259</v>
      </c>
      <c r="E396" s="2" t="s">
        <v>2056</v>
      </c>
      <c r="F396" s="2" t="s">
        <v>772</v>
      </c>
      <c r="G396" s="2" t="s">
        <v>774</v>
      </c>
      <c r="H396" s="2" t="s">
        <v>808</v>
      </c>
      <c r="I396" t="s">
        <v>2102</v>
      </c>
      <c r="J396" t="s">
        <v>2103</v>
      </c>
      <c r="K396" t="s">
        <v>2058</v>
      </c>
      <c r="L396" t="s">
        <v>2104</v>
      </c>
      <c r="M396" t="s">
        <v>2105</v>
      </c>
      <c r="N396" t="s">
        <v>2027</v>
      </c>
      <c r="O396" s="1" t="s">
        <v>799</v>
      </c>
      <c r="P396" s="4"/>
      <c r="Q396" t="s">
        <v>2107</v>
      </c>
      <c r="R396" t="s">
        <v>801</v>
      </c>
    </row>
    <row r="397" spans="2:18" x14ac:dyDescent="0.25">
      <c r="B397" s="4" t="s">
        <v>2657</v>
      </c>
      <c r="C397" t="s">
        <v>2101</v>
      </c>
      <c r="D397" s="2" t="s">
        <v>259</v>
      </c>
      <c r="E397" s="2" t="s">
        <v>2056</v>
      </c>
      <c r="F397" s="2" t="s">
        <v>772</v>
      </c>
      <c r="G397" s="2" t="s">
        <v>774</v>
      </c>
      <c r="H397" s="2" t="s">
        <v>808</v>
      </c>
      <c r="I397" t="s">
        <v>2102</v>
      </c>
      <c r="J397" t="s">
        <v>2103</v>
      </c>
      <c r="K397" t="s">
        <v>2058</v>
      </c>
      <c r="L397" t="s">
        <v>2109</v>
      </c>
      <c r="M397" t="s">
        <v>2110</v>
      </c>
      <c r="N397" t="s">
        <v>2027</v>
      </c>
      <c r="O397" s="1" t="s">
        <v>799</v>
      </c>
      <c r="P397" s="4"/>
      <c r="Q397" t="s">
        <v>2107</v>
      </c>
      <c r="R397" t="s">
        <v>801</v>
      </c>
    </row>
    <row r="398" spans="2:18" x14ac:dyDescent="0.25">
      <c r="B398" s="4" t="s">
        <v>2658</v>
      </c>
      <c r="C398" t="s">
        <v>2101</v>
      </c>
      <c r="D398" s="2" t="s">
        <v>259</v>
      </c>
      <c r="E398" s="2" t="s">
        <v>2056</v>
      </c>
      <c r="F398" s="2" t="s">
        <v>772</v>
      </c>
      <c r="G398" s="2" t="s">
        <v>774</v>
      </c>
      <c r="H398" s="2" t="s">
        <v>808</v>
      </c>
      <c r="I398" t="s">
        <v>950</v>
      </c>
      <c r="J398" t="s">
        <v>2086</v>
      </c>
      <c r="K398" t="s">
        <v>2058</v>
      </c>
      <c r="L398" t="s">
        <v>2104</v>
      </c>
      <c r="M398" t="s">
        <v>2105</v>
      </c>
      <c r="O398" s="1" t="s">
        <v>799</v>
      </c>
      <c r="P398" s="4"/>
      <c r="Q398" t="s">
        <v>2107</v>
      </c>
      <c r="R398" t="s">
        <v>801</v>
      </c>
    </row>
    <row r="399" spans="2:18" x14ac:dyDescent="0.25">
      <c r="B399" s="4" t="s">
        <v>2659</v>
      </c>
      <c r="C399" t="s">
        <v>2101</v>
      </c>
      <c r="D399" s="2" t="s">
        <v>259</v>
      </c>
      <c r="E399" s="2" t="s">
        <v>2056</v>
      </c>
      <c r="F399" s="2" t="s">
        <v>772</v>
      </c>
      <c r="G399" s="2" t="s">
        <v>774</v>
      </c>
      <c r="H399" s="2" t="s">
        <v>808</v>
      </c>
      <c r="I399" t="s">
        <v>950</v>
      </c>
      <c r="J399" t="s">
        <v>2086</v>
      </c>
      <c r="K399" t="s">
        <v>2058</v>
      </c>
      <c r="L399" t="s">
        <v>2109</v>
      </c>
      <c r="M399" t="s">
        <v>2110</v>
      </c>
      <c r="O399" s="1" t="s">
        <v>799</v>
      </c>
      <c r="P399" s="4"/>
      <c r="Q399" t="s">
        <v>2107</v>
      </c>
      <c r="R399" t="s">
        <v>801</v>
      </c>
    </row>
    <row r="400" spans="2:18" x14ac:dyDescent="0.25">
      <c r="B400" s="4" t="s">
        <v>2660</v>
      </c>
      <c r="C400" t="s">
        <v>2101</v>
      </c>
      <c r="D400" s="2" t="s">
        <v>259</v>
      </c>
      <c r="E400" s="2" t="s">
        <v>2056</v>
      </c>
      <c r="F400" s="2" t="s">
        <v>787</v>
      </c>
      <c r="G400" s="2" t="s">
        <v>789</v>
      </c>
      <c r="H400" s="2" t="s">
        <v>808</v>
      </c>
      <c r="I400" t="s">
        <v>950</v>
      </c>
      <c r="J400" t="s">
        <v>2086</v>
      </c>
      <c r="K400" t="s">
        <v>2058</v>
      </c>
      <c r="L400" t="s">
        <v>2104</v>
      </c>
      <c r="M400" t="s">
        <v>2105</v>
      </c>
      <c r="O400" s="1" t="s">
        <v>799</v>
      </c>
      <c r="P400" s="4"/>
      <c r="Q400" t="s">
        <v>2118</v>
      </c>
      <c r="R400" t="s">
        <v>801</v>
      </c>
    </row>
    <row r="401" spans="2:18" x14ac:dyDescent="0.25">
      <c r="B401" s="4" t="s">
        <v>2661</v>
      </c>
      <c r="C401" t="s">
        <v>2101</v>
      </c>
      <c r="D401" s="2" t="s">
        <v>259</v>
      </c>
      <c r="E401" s="2" t="s">
        <v>2056</v>
      </c>
      <c r="F401" s="2" t="s">
        <v>787</v>
      </c>
      <c r="G401" s="2" t="s">
        <v>789</v>
      </c>
      <c r="H401" s="2" t="s">
        <v>808</v>
      </c>
      <c r="I401" t="s">
        <v>950</v>
      </c>
      <c r="J401" t="s">
        <v>2086</v>
      </c>
      <c r="K401" t="s">
        <v>2058</v>
      </c>
      <c r="L401" t="s">
        <v>2109</v>
      </c>
      <c r="M401" t="s">
        <v>2110</v>
      </c>
      <c r="O401" s="1" t="s">
        <v>799</v>
      </c>
      <c r="P401" s="4"/>
      <c r="Q401" t="s">
        <v>2118</v>
      </c>
      <c r="R401" t="s">
        <v>801</v>
      </c>
    </row>
    <row r="402" spans="2:18" x14ac:dyDescent="0.25">
      <c r="B402" s="4" t="s">
        <v>2662</v>
      </c>
      <c r="C402" t="s">
        <v>2101</v>
      </c>
      <c r="D402" s="2" t="s">
        <v>259</v>
      </c>
      <c r="E402" s="2" t="s">
        <v>2056</v>
      </c>
      <c r="F402" s="2" t="s">
        <v>772</v>
      </c>
      <c r="G402" s="2" t="s">
        <v>774</v>
      </c>
      <c r="H402" s="2" t="s">
        <v>808</v>
      </c>
      <c r="I402" t="s">
        <v>779</v>
      </c>
      <c r="J402" t="s">
        <v>2122</v>
      </c>
      <c r="K402" t="s">
        <v>2058</v>
      </c>
      <c r="L402" t="s">
        <v>2104</v>
      </c>
      <c r="M402" t="s">
        <v>2105</v>
      </c>
      <c r="O402" s="1" t="s">
        <v>799</v>
      </c>
      <c r="P402" s="4"/>
      <c r="Q402" t="s">
        <v>2107</v>
      </c>
      <c r="R402" t="s">
        <v>801</v>
      </c>
    </row>
    <row r="403" spans="2:18" x14ac:dyDescent="0.25">
      <c r="B403" s="4" t="s">
        <v>2663</v>
      </c>
      <c r="C403" t="s">
        <v>2101</v>
      </c>
      <c r="D403" s="2" t="s">
        <v>259</v>
      </c>
      <c r="E403" s="2" t="s">
        <v>2056</v>
      </c>
      <c r="F403" s="2" t="s">
        <v>772</v>
      </c>
      <c r="G403" s="2" t="s">
        <v>774</v>
      </c>
      <c r="H403" s="2" t="s">
        <v>808</v>
      </c>
      <c r="I403" t="s">
        <v>779</v>
      </c>
      <c r="J403" t="s">
        <v>2122</v>
      </c>
      <c r="K403" t="s">
        <v>2058</v>
      </c>
      <c r="L403" t="s">
        <v>2109</v>
      </c>
      <c r="M403" t="s">
        <v>2110</v>
      </c>
      <c r="O403" s="1" t="s">
        <v>799</v>
      </c>
      <c r="P403" s="4"/>
      <c r="Q403" t="s">
        <v>2107</v>
      </c>
      <c r="R403" t="s">
        <v>801</v>
      </c>
    </row>
    <row r="404" spans="2:18" x14ac:dyDescent="0.25">
      <c r="B404" s="4" t="s">
        <v>2664</v>
      </c>
      <c r="C404" t="s">
        <v>2101</v>
      </c>
      <c r="D404" s="2" t="s">
        <v>259</v>
      </c>
      <c r="E404" s="2" t="s">
        <v>2056</v>
      </c>
      <c r="F404" s="2" t="s">
        <v>772</v>
      </c>
      <c r="G404" s="2" t="s">
        <v>774</v>
      </c>
      <c r="H404" s="2" t="s">
        <v>808</v>
      </c>
      <c r="I404" t="s">
        <v>950</v>
      </c>
      <c r="J404" t="s">
        <v>2127</v>
      </c>
      <c r="K404" t="s">
        <v>2058</v>
      </c>
      <c r="L404" t="s">
        <v>2104</v>
      </c>
      <c r="M404" t="s">
        <v>2105</v>
      </c>
      <c r="O404" s="1" t="s">
        <v>799</v>
      </c>
      <c r="P404" s="4"/>
      <c r="Q404" t="s">
        <v>2107</v>
      </c>
      <c r="R404" t="s">
        <v>801</v>
      </c>
    </row>
    <row r="405" spans="2:18" x14ac:dyDescent="0.25">
      <c r="B405" s="4" t="s">
        <v>2665</v>
      </c>
      <c r="C405" t="s">
        <v>2101</v>
      </c>
      <c r="D405" s="2" t="s">
        <v>259</v>
      </c>
      <c r="E405" s="2" t="s">
        <v>2056</v>
      </c>
      <c r="F405" s="2" t="s">
        <v>772</v>
      </c>
      <c r="G405" s="2" t="s">
        <v>774</v>
      </c>
      <c r="H405" s="2" t="s">
        <v>808</v>
      </c>
      <c r="I405" t="s">
        <v>950</v>
      </c>
      <c r="J405" t="s">
        <v>2127</v>
      </c>
      <c r="K405" t="s">
        <v>2058</v>
      </c>
      <c r="L405" t="s">
        <v>2109</v>
      </c>
      <c r="M405" t="s">
        <v>2110</v>
      </c>
      <c r="O405" s="1" t="s">
        <v>799</v>
      </c>
      <c r="P405" s="4"/>
      <c r="Q405" t="s">
        <v>2107</v>
      </c>
      <c r="R405" t="s">
        <v>801</v>
      </c>
    </row>
    <row r="406" spans="2:18" x14ac:dyDescent="0.25">
      <c r="B406" s="4" t="s">
        <v>2666</v>
      </c>
      <c r="C406" t="s">
        <v>2101</v>
      </c>
      <c r="D406" s="2" t="s">
        <v>259</v>
      </c>
      <c r="E406" s="2" t="s">
        <v>2056</v>
      </c>
      <c r="F406" s="2" t="s">
        <v>787</v>
      </c>
      <c r="G406" s="2" t="s">
        <v>789</v>
      </c>
      <c r="H406" s="2" t="s">
        <v>808</v>
      </c>
      <c r="I406" t="s">
        <v>950</v>
      </c>
      <c r="J406" t="s">
        <v>2127</v>
      </c>
      <c r="K406" t="s">
        <v>2058</v>
      </c>
      <c r="L406" t="s">
        <v>2104</v>
      </c>
      <c r="M406" t="s">
        <v>2105</v>
      </c>
      <c r="O406" s="1" t="s">
        <v>799</v>
      </c>
      <c r="P406" s="4"/>
      <c r="Q406" t="s">
        <v>2118</v>
      </c>
      <c r="R406" t="s">
        <v>801</v>
      </c>
    </row>
    <row r="407" spans="2:18" x14ac:dyDescent="0.25">
      <c r="B407" s="4" t="s">
        <v>2667</v>
      </c>
      <c r="C407" t="s">
        <v>2101</v>
      </c>
      <c r="D407" s="2" t="s">
        <v>259</v>
      </c>
      <c r="E407" s="2" t="s">
        <v>2056</v>
      </c>
      <c r="F407" s="2" t="s">
        <v>787</v>
      </c>
      <c r="G407" s="2" t="s">
        <v>789</v>
      </c>
      <c r="H407" s="2" t="s">
        <v>808</v>
      </c>
      <c r="I407" t="s">
        <v>950</v>
      </c>
      <c r="J407" t="s">
        <v>2127</v>
      </c>
      <c r="K407" t="s">
        <v>2058</v>
      </c>
      <c r="L407" t="s">
        <v>2109</v>
      </c>
      <c r="M407" t="s">
        <v>2110</v>
      </c>
      <c r="O407" s="1" t="s">
        <v>799</v>
      </c>
      <c r="P407" s="4"/>
      <c r="Q407" t="s">
        <v>2118</v>
      </c>
      <c r="R407" t="s">
        <v>801</v>
      </c>
    </row>
    <row r="408" spans="2:18" x14ac:dyDescent="0.25">
      <c r="B408" s="4" t="s">
        <v>2668</v>
      </c>
      <c r="C408" t="s">
        <v>1829</v>
      </c>
      <c r="D408" s="2" t="s">
        <v>259</v>
      </c>
      <c r="E408" s="2" t="s">
        <v>2056</v>
      </c>
      <c r="F408" s="2" t="s">
        <v>772</v>
      </c>
      <c r="G408" s="2" t="s">
        <v>774</v>
      </c>
      <c r="H408" s="2" t="s">
        <v>808</v>
      </c>
      <c r="I408" t="s">
        <v>2102</v>
      </c>
      <c r="J408" t="s">
        <v>2103</v>
      </c>
      <c r="K408" t="s">
        <v>2058</v>
      </c>
      <c r="L408" t="s">
        <v>2136</v>
      </c>
      <c r="O408" s="1" t="s">
        <v>799</v>
      </c>
      <c r="P408" s="4"/>
      <c r="Q408" t="s">
        <v>2138</v>
      </c>
      <c r="R408" t="s">
        <v>801</v>
      </c>
    </row>
    <row r="409" spans="2:18" x14ac:dyDescent="0.25">
      <c r="B409" s="4" t="s">
        <v>2669</v>
      </c>
      <c r="C409" t="s">
        <v>1829</v>
      </c>
      <c r="D409" s="2" t="s">
        <v>259</v>
      </c>
      <c r="E409" s="2" t="s">
        <v>2056</v>
      </c>
      <c r="F409" s="2" t="s">
        <v>772</v>
      </c>
      <c r="G409" s="2" t="s">
        <v>774</v>
      </c>
      <c r="H409" s="2" t="s">
        <v>808</v>
      </c>
      <c r="I409" t="s">
        <v>950</v>
      </c>
      <c r="J409" t="s">
        <v>2086</v>
      </c>
      <c r="K409" t="s">
        <v>2058</v>
      </c>
      <c r="L409" t="s">
        <v>2136</v>
      </c>
      <c r="O409" s="1" t="s">
        <v>799</v>
      </c>
      <c r="P409" s="4"/>
      <c r="Q409" t="s">
        <v>2138</v>
      </c>
      <c r="R409" t="s">
        <v>801</v>
      </c>
    </row>
    <row r="410" spans="2:18" x14ac:dyDescent="0.25">
      <c r="B410" s="4" t="s">
        <v>2670</v>
      </c>
      <c r="C410" t="s">
        <v>1829</v>
      </c>
      <c r="D410" s="2" t="s">
        <v>259</v>
      </c>
      <c r="E410" s="2" t="s">
        <v>2056</v>
      </c>
      <c r="F410" s="2" t="s">
        <v>787</v>
      </c>
      <c r="G410" s="2" t="s">
        <v>789</v>
      </c>
      <c r="H410" s="2" t="s">
        <v>808</v>
      </c>
      <c r="I410" t="s">
        <v>950</v>
      </c>
      <c r="J410" t="s">
        <v>2086</v>
      </c>
      <c r="K410" t="s">
        <v>2058</v>
      </c>
      <c r="L410" t="s">
        <v>2136</v>
      </c>
      <c r="O410" s="1" t="s">
        <v>799</v>
      </c>
      <c r="P410" s="4"/>
      <c r="Q410" t="s">
        <v>2143</v>
      </c>
      <c r="R410" t="s">
        <v>801</v>
      </c>
    </row>
    <row r="411" spans="2:18" x14ac:dyDescent="0.25">
      <c r="B411" s="4" t="s">
        <v>2671</v>
      </c>
      <c r="C411" t="s">
        <v>1829</v>
      </c>
      <c r="D411" s="2" t="s">
        <v>259</v>
      </c>
      <c r="E411" s="2" t="s">
        <v>2056</v>
      </c>
      <c r="F411" s="2" t="s">
        <v>772</v>
      </c>
      <c r="G411" s="2" t="s">
        <v>774</v>
      </c>
      <c r="H411" s="2" t="s">
        <v>808</v>
      </c>
      <c r="I411" t="s">
        <v>779</v>
      </c>
      <c r="J411" t="s">
        <v>2122</v>
      </c>
      <c r="K411" t="s">
        <v>2058</v>
      </c>
      <c r="L411" t="s">
        <v>2136</v>
      </c>
      <c r="O411" s="1" t="s">
        <v>799</v>
      </c>
      <c r="P411" s="4"/>
      <c r="Q411" t="s">
        <v>2138</v>
      </c>
      <c r="R411" t="s">
        <v>801</v>
      </c>
    </row>
    <row r="412" spans="2:18" x14ac:dyDescent="0.25">
      <c r="B412" s="4" t="s">
        <v>2672</v>
      </c>
      <c r="C412" t="s">
        <v>1829</v>
      </c>
      <c r="D412" s="2" t="s">
        <v>259</v>
      </c>
      <c r="E412" s="2" t="s">
        <v>2056</v>
      </c>
      <c r="F412" s="2" t="s">
        <v>772</v>
      </c>
      <c r="G412" s="2" t="s">
        <v>774</v>
      </c>
      <c r="H412" s="2" t="s">
        <v>808</v>
      </c>
      <c r="I412" t="s">
        <v>950</v>
      </c>
      <c r="J412" t="s">
        <v>2127</v>
      </c>
      <c r="K412" t="s">
        <v>2058</v>
      </c>
      <c r="L412" t="s">
        <v>2136</v>
      </c>
      <c r="O412" s="1" t="s">
        <v>799</v>
      </c>
      <c r="P412" s="4"/>
      <c r="Q412" t="s">
        <v>2138</v>
      </c>
      <c r="R412" t="s">
        <v>801</v>
      </c>
    </row>
    <row r="413" spans="2:18" x14ac:dyDescent="0.25">
      <c r="B413" s="4" t="s">
        <v>2673</v>
      </c>
      <c r="C413" t="s">
        <v>1829</v>
      </c>
      <c r="D413" s="2" t="s">
        <v>259</v>
      </c>
      <c r="E413" s="2" t="s">
        <v>2056</v>
      </c>
      <c r="F413" s="2" t="s">
        <v>787</v>
      </c>
      <c r="G413" s="2" t="s">
        <v>789</v>
      </c>
      <c r="H413" s="2" t="s">
        <v>808</v>
      </c>
      <c r="I413" t="s">
        <v>950</v>
      </c>
      <c r="J413" t="s">
        <v>2127</v>
      </c>
      <c r="K413" t="s">
        <v>2058</v>
      </c>
      <c r="L413" t="s">
        <v>2136</v>
      </c>
      <c r="O413" s="1" t="s">
        <v>799</v>
      </c>
      <c r="P413" s="4"/>
      <c r="Q413" t="s">
        <v>2138</v>
      </c>
      <c r="R413" t="s">
        <v>801</v>
      </c>
    </row>
    <row r="414" spans="2:18" x14ac:dyDescent="0.25">
      <c r="B414" s="4" t="s">
        <v>2674</v>
      </c>
      <c r="C414" t="s">
        <v>2151</v>
      </c>
      <c r="D414" s="2" t="s">
        <v>259</v>
      </c>
      <c r="E414" s="2" t="s">
        <v>2056</v>
      </c>
      <c r="F414" s="2" t="s">
        <v>772</v>
      </c>
      <c r="G414" s="2" t="s">
        <v>774</v>
      </c>
      <c r="H414" s="2" t="s">
        <v>808</v>
      </c>
      <c r="I414" t="s">
        <v>779</v>
      </c>
      <c r="J414" t="s">
        <v>2086</v>
      </c>
      <c r="K414" t="s">
        <v>2058</v>
      </c>
      <c r="L414" t="s">
        <v>803</v>
      </c>
      <c r="M414" t="s">
        <v>2088</v>
      </c>
      <c r="N414" t="s">
        <v>2061</v>
      </c>
      <c r="O414" s="1" t="s">
        <v>799</v>
      </c>
      <c r="P414" s="4"/>
      <c r="Q414" t="s">
        <v>2091</v>
      </c>
      <c r="R414" t="s">
        <v>801</v>
      </c>
    </row>
    <row r="415" spans="2:18" x14ac:dyDescent="0.25">
      <c r="B415" s="4" t="s">
        <v>2675</v>
      </c>
      <c r="C415" t="s">
        <v>2154</v>
      </c>
      <c r="D415" t="s">
        <v>286</v>
      </c>
      <c r="E415" s="2" t="s">
        <v>2056</v>
      </c>
      <c r="F415" s="2" t="s">
        <v>772</v>
      </c>
      <c r="G415" s="2" t="s">
        <v>774</v>
      </c>
      <c r="H415" s="2" t="s">
        <v>808</v>
      </c>
      <c r="I415" t="s">
        <v>779</v>
      </c>
      <c r="J415" t="s">
        <v>2086</v>
      </c>
      <c r="K415" t="s">
        <v>2155</v>
      </c>
      <c r="L415" t="s">
        <v>2156</v>
      </c>
      <c r="M415" t="s">
        <v>2157</v>
      </c>
      <c r="O415">
        <v>98096695</v>
      </c>
      <c r="P415" s="4"/>
      <c r="Q415" t="s">
        <v>2159</v>
      </c>
      <c r="R415" t="s">
        <v>801</v>
      </c>
    </row>
    <row r="416" spans="2:18" x14ac:dyDescent="0.25">
      <c r="B416" s="4" t="s">
        <v>2676</v>
      </c>
      <c r="C416" t="s">
        <v>2154</v>
      </c>
      <c r="D416" t="s">
        <v>286</v>
      </c>
      <c r="E416" s="2" t="s">
        <v>2056</v>
      </c>
      <c r="F416" s="2" t="s">
        <v>772</v>
      </c>
      <c r="G416" s="2" t="s">
        <v>774</v>
      </c>
      <c r="H416" s="2" t="s">
        <v>808</v>
      </c>
      <c r="I416" t="s">
        <v>779</v>
      </c>
      <c r="J416" t="s">
        <v>2086</v>
      </c>
      <c r="K416" t="s">
        <v>2155</v>
      </c>
      <c r="L416" t="s">
        <v>2156</v>
      </c>
      <c r="M416" t="s">
        <v>2161</v>
      </c>
      <c r="O416" s="1">
        <v>98796719</v>
      </c>
      <c r="P416" s="4"/>
      <c r="Q416" t="s">
        <v>2159</v>
      </c>
      <c r="R416" t="s">
        <v>801</v>
      </c>
    </row>
    <row r="417" spans="2:18" x14ac:dyDescent="0.25">
      <c r="B417" s="4" t="s">
        <v>2677</v>
      </c>
      <c r="C417" t="s">
        <v>1628</v>
      </c>
      <c r="D417" s="2" t="s">
        <v>286</v>
      </c>
      <c r="E417" s="2" t="s">
        <v>2056</v>
      </c>
      <c r="F417" s="2" t="s">
        <v>772</v>
      </c>
      <c r="G417" s="2" t="s">
        <v>774</v>
      </c>
      <c r="H417" s="2" t="s">
        <v>808</v>
      </c>
      <c r="I417" t="s">
        <v>779</v>
      </c>
      <c r="J417" t="s">
        <v>2086</v>
      </c>
      <c r="K417" t="s">
        <v>2155</v>
      </c>
      <c r="L417" t="s">
        <v>2156</v>
      </c>
      <c r="M417" t="s">
        <v>2157</v>
      </c>
      <c r="O417">
        <v>98096695</v>
      </c>
      <c r="P417" s="4"/>
      <c r="Q417" t="s">
        <v>2159</v>
      </c>
      <c r="R417" t="s">
        <v>801</v>
      </c>
    </row>
    <row r="418" spans="2:18" x14ac:dyDescent="0.25">
      <c r="B418" s="4" t="s">
        <v>2678</v>
      </c>
      <c r="C418" t="s">
        <v>1628</v>
      </c>
      <c r="D418" s="2" t="s">
        <v>286</v>
      </c>
      <c r="E418" s="2" t="s">
        <v>2056</v>
      </c>
      <c r="F418" s="2" t="s">
        <v>772</v>
      </c>
      <c r="G418" s="2" t="s">
        <v>774</v>
      </c>
      <c r="H418" s="2" t="s">
        <v>808</v>
      </c>
      <c r="I418" t="s">
        <v>779</v>
      </c>
      <c r="J418" t="s">
        <v>2086</v>
      </c>
      <c r="K418" t="s">
        <v>2155</v>
      </c>
      <c r="L418" t="s">
        <v>2156</v>
      </c>
      <c r="M418" t="s">
        <v>2161</v>
      </c>
      <c r="O418" s="1" t="s">
        <v>799</v>
      </c>
      <c r="P418" s="4"/>
      <c r="Q418" t="s">
        <v>2159</v>
      </c>
      <c r="R418" t="s">
        <v>801</v>
      </c>
    </row>
    <row r="419" spans="2:18" x14ac:dyDescent="0.25">
      <c r="B419" s="4" t="s">
        <v>2679</v>
      </c>
      <c r="C419" t="s">
        <v>2154</v>
      </c>
      <c r="D419" t="s">
        <v>286</v>
      </c>
      <c r="E419" s="2" t="s">
        <v>2056</v>
      </c>
      <c r="F419" s="2" t="s">
        <v>772</v>
      </c>
      <c r="G419" s="2" t="s">
        <v>774</v>
      </c>
      <c r="H419" s="2" t="s">
        <v>808</v>
      </c>
      <c r="I419" t="s">
        <v>779</v>
      </c>
      <c r="J419" t="s">
        <v>2086</v>
      </c>
      <c r="K419" t="s">
        <v>2155</v>
      </c>
      <c r="L419" t="s">
        <v>2168</v>
      </c>
      <c r="M419" t="s">
        <v>2169</v>
      </c>
      <c r="O419" s="1" t="s">
        <v>799</v>
      </c>
      <c r="P419" s="4"/>
      <c r="Q419" t="s">
        <v>2171</v>
      </c>
      <c r="R419" t="s">
        <v>801</v>
      </c>
    </row>
    <row r="420" spans="2:18" x14ac:dyDescent="0.25">
      <c r="B420" s="4" t="s">
        <v>2680</v>
      </c>
      <c r="C420" t="s">
        <v>2154</v>
      </c>
      <c r="D420" t="s">
        <v>286</v>
      </c>
      <c r="E420" s="2" t="s">
        <v>2056</v>
      </c>
      <c r="F420" s="2" t="s">
        <v>772</v>
      </c>
      <c r="G420" s="2" t="s">
        <v>774</v>
      </c>
      <c r="H420" s="2" t="s">
        <v>808</v>
      </c>
      <c r="I420" t="s">
        <v>779</v>
      </c>
      <c r="J420" t="s">
        <v>2086</v>
      </c>
      <c r="K420" t="s">
        <v>2155</v>
      </c>
      <c r="L420" t="s">
        <v>2168</v>
      </c>
      <c r="M420" t="s">
        <v>2173</v>
      </c>
      <c r="O420" s="1" t="s">
        <v>799</v>
      </c>
      <c r="P420" s="4"/>
      <c r="Q420" t="s">
        <v>2171</v>
      </c>
      <c r="R420" t="s">
        <v>801</v>
      </c>
    </row>
    <row r="421" spans="2:18" x14ac:dyDescent="0.25">
      <c r="B421" s="4" t="s">
        <v>2681</v>
      </c>
      <c r="C421" t="s">
        <v>2154</v>
      </c>
      <c r="D421" t="s">
        <v>286</v>
      </c>
      <c r="E421" s="2" t="s">
        <v>2056</v>
      </c>
      <c r="F421" s="2" t="s">
        <v>787</v>
      </c>
      <c r="G421" s="2" t="s">
        <v>789</v>
      </c>
      <c r="H421" s="2" t="s">
        <v>808</v>
      </c>
      <c r="I421" t="s">
        <v>950</v>
      </c>
      <c r="J421" t="s">
        <v>2086</v>
      </c>
      <c r="K421" t="s">
        <v>2155</v>
      </c>
      <c r="L421" t="s">
        <v>2168</v>
      </c>
      <c r="M421" t="s">
        <v>2169</v>
      </c>
      <c r="O421" s="1" t="s">
        <v>799</v>
      </c>
      <c r="P421" s="4"/>
      <c r="Q421" t="s">
        <v>2177</v>
      </c>
      <c r="R421" t="s">
        <v>801</v>
      </c>
    </row>
    <row r="422" spans="2:18" x14ac:dyDescent="0.25">
      <c r="B422" s="4" t="s">
        <v>2682</v>
      </c>
      <c r="C422" t="s">
        <v>2154</v>
      </c>
      <c r="D422" t="s">
        <v>286</v>
      </c>
      <c r="E422" s="2" t="s">
        <v>2056</v>
      </c>
      <c r="F422" s="2" t="s">
        <v>787</v>
      </c>
      <c r="G422" s="2" t="s">
        <v>789</v>
      </c>
      <c r="H422" s="2" t="s">
        <v>808</v>
      </c>
      <c r="I422" t="s">
        <v>950</v>
      </c>
      <c r="J422" t="s">
        <v>2086</v>
      </c>
      <c r="K422" t="s">
        <v>2155</v>
      </c>
      <c r="L422" t="s">
        <v>2168</v>
      </c>
      <c r="M422" t="s">
        <v>2173</v>
      </c>
      <c r="O422" s="1" t="s">
        <v>799</v>
      </c>
      <c r="P422" s="4"/>
      <c r="Q422" t="s">
        <v>2177</v>
      </c>
      <c r="R422" t="s">
        <v>801</v>
      </c>
    </row>
    <row r="423" spans="2:18" x14ac:dyDescent="0.25">
      <c r="B423" s="4" t="s">
        <v>2683</v>
      </c>
      <c r="C423" t="s">
        <v>2181</v>
      </c>
      <c r="D423" t="s">
        <v>286</v>
      </c>
      <c r="E423" s="2" t="s">
        <v>2056</v>
      </c>
      <c r="F423" s="2" t="s">
        <v>772</v>
      </c>
      <c r="G423" s="2" t="s">
        <v>774</v>
      </c>
      <c r="H423" s="2" t="s">
        <v>808</v>
      </c>
      <c r="I423" t="s">
        <v>779</v>
      </c>
      <c r="J423" t="s">
        <v>2103</v>
      </c>
      <c r="K423" t="s">
        <v>2058</v>
      </c>
      <c r="L423" t="s">
        <v>2182</v>
      </c>
      <c r="M423" t="s">
        <v>2169</v>
      </c>
      <c r="O423" s="1" t="s">
        <v>799</v>
      </c>
      <c r="P423" s="4"/>
      <c r="Q423" t="s">
        <v>2171</v>
      </c>
      <c r="R423" t="s">
        <v>801</v>
      </c>
    </row>
    <row r="424" spans="2:18" x14ac:dyDescent="0.25">
      <c r="B424" s="4" t="s">
        <v>2684</v>
      </c>
      <c r="C424" t="s">
        <v>2181</v>
      </c>
      <c r="D424" t="s">
        <v>286</v>
      </c>
      <c r="E424" s="2" t="s">
        <v>2056</v>
      </c>
      <c r="F424" s="2" t="s">
        <v>772</v>
      </c>
      <c r="G424" s="2" t="s">
        <v>774</v>
      </c>
      <c r="H424" s="2" t="s">
        <v>808</v>
      </c>
      <c r="I424" t="s">
        <v>779</v>
      </c>
      <c r="J424" t="s">
        <v>2103</v>
      </c>
      <c r="K424" t="s">
        <v>2058</v>
      </c>
      <c r="L424" t="s">
        <v>2182</v>
      </c>
      <c r="M424" t="s">
        <v>2173</v>
      </c>
      <c r="O424" s="1" t="s">
        <v>799</v>
      </c>
      <c r="P424" s="4"/>
      <c r="Q424" t="s">
        <v>2171</v>
      </c>
      <c r="R424" t="s">
        <v>801</v>
      </c>
    </row>
    <row r="425" spans="2:18" x14ac:dyDescent="0.25">
      <c r="B425" s="4" t="s">
        <v>2685</v>
      </c>
      <c r="C425" t="s">
        <v>2154</v>
      </c>
      <c r="D425" t="s">
        <v>286</v>
      </c>
      <c r="E425" s="2" t="s">
        <v>2056</v>
      </c>
      <c r="F425" s="2" t="s">
        <v>772</v>
      </c>
      <c r="G425" s="2" t="s">
        <v>774</v>
      </c>
      <c r="H425" s="2" t="s">
        <v>808</v>
      </c>
      <c r="I425" t="s">
        <v>779</v>
      </c>
      <c r="J425" t="s">
        <v>2187</v>
      </c>
      <c r="K425" t="s">
        <v>2155</v>
      </c>
      <c r="L425" t="s">
        <v>2168</v>
      </c>
      <c r="M425" t="s">
        <v>2169</v>
      </c>
      <c r="O425" s="1" t="s">
        <v>799</v>
      </c>
      <c r="P425" s="4"/>
      <c r="Q425" t="s">
        <v>2171</v>
      </c>
      <c r="R425" t="s">
        <v>801</v>
      </c>
    </row>
    <row r="426" spans="2:18" x14ac:dyDescent="0.25">
      <c r="B426" s="4" t="s">
        <v>2686</v>
      </c>
      <c r="C426" t="s">
        <v>2154</v>
      </c>
      <c r="D426" t="s">
        <v>286</v>
      </c>
      <c r="E426" s="2" t="s">
        <v>2056</v>
      </c>
      <c r="F426" s="2" t="s">
        <v>772</v>
      </c>
      <c r="G426" s="2" t="s">
        <v>774</v>
      </c>
      <c r="H426" s="2" t="s">
        <v>808</v>
      </c>
      <c r="I426" t="s">
        <v>779</v>
      </c>
      <c r="J426" t="s">
        <v>2187</v>
      </c>
      <c r="K426" t="s">
        <v>2155</v>
      </c>
      <c r="L426" t="s">
        <v>2168</v>
      </c>
      <c r="M426" t="s">
        <v>2173</v>
      </c>
      <c r="O426" s="1" t="s">
        <v>799</v>
      </c>
      <c r="P426" s="4"/>
      <c r="Q426" t="s">
        <v>2171</v>
      </c>
      <c r="R426" t="s">
        <v>801</v>
      </c>
    </row>
    <row r="427" spans="2:18" x14ac:dyDescent="0.25">
      <c r="B427" s="4" t="s">
        <v>2687</v>
      </c>
      <c r="C427" t="s">
        <v>2154</v>
      </c>
      <c r="D427" t="s">
        <v>286</v>
      </c>
      <c r="E427" s="2" t="s">
        <v>2056</v>
      </c>
      <c r="F427" s="2" t="s">
        <v>772</v>
      </c>
      <c r="G427" s="2" t="s">
        <v>774</v>
      </c>
      <c r="H427" s="2" t="s">
        <v>808</v>
      </c>
      <c r="I427" t="s">
        <v>779</v>
      </c>
      <c r="J427" t="s">
        <v>2192</v>
      </c>
      <c r="K427" t="s">
        <v>2155</v>
      </c>
      <c r="L427" t="s">
        <v>2168</v>
      </c>
      <c r="M427" t="s">
        <v>2169</v>
      </c>
      <c r="O427" s="1" t="s">
        <v>799</v>
      </c>
      <c r="P427" s="4"/>
      <c r="Q427" t="s">
        <v>2171</v>
      </c>
      <c r="R427" t="s">
        <v>801</v>
      </c>
    </row>
    <row r="428" spans="2:18" x14ac:dyDescent="0.25">
      <c r="B428" s="4" t="s">
        <v>2688</v>
      </c>
      <c r="C428" t="s">
        <v>2154</v>
      </c>
      <c r="D428" t="s">
        <v>286</v>
      </c>
      <c r="E428" s="2" t="s">
        <v>2056</v>
      </c>
      <c r="F428" s="2" t="s">
        <v>772</v>
      </c>
      <c r="G428" s="2" t="s">
        <v>774</v>
      </c>
      <c r="H428" s="2" t="s">
        <v>808</v>
      </c>
      <c r="I428" t="s">
        <v>779</v>
      </c>
      <c r="J428" t="s">
        <v>2192</v>
      </c>
      <c r="K428" t="s">
        <v>2155</v>
      </c>
      <c r="L428" t="s">
        <v>2168</v>
      </c>
      <c r="M428" t="s">
        <v>2173</v>
      </c>
      <c r="O428" s="1" t="s">
        <v>799</v>
      </c>
      <c r="P428" s="4"/>
      <c r="Q428" t="s">
        <v>2171</v>
      </c>
      <c r="R428" t="s">
        <v>801</v>
      </c>
    </row>
    <row r="429" spans="2:18" x14ac:dyDescent="0.25">
      <c r="B429" s="4" t="s">
        <v>2689</v>
      </c>
      <c r="C429" t="s">
        <v>2154</v>
      </c>
      <c r="D429" t="s">
        <v>286</v>
      </c>
      <c r="E429" s="2" t="s">
        <v>2056</v>
      </c>
      <c r="F429" s="2" t="s">
        <v>787</v>
      </c>
      <c r="G429" s="2" t="s">
        <v>789</v>
      </c>
      <c r="H429" s="2" t="s">
        <v>808</v>
      </c>
      <c r="I429" t="s">
        <v>950</v>
      </c>
      <c r="J429" t="s">
        <v>2192</v>
      </c>
      <c r="K429" t="s">
        <v>2155</v>
      </c>
      <c r="L429" t="s">
        <v>2168</v>
      </c>
      <c r="M429" t="s">
        <v>2169</v>
      </c>
      <c r="O429" s="1" t="s">
        <v>799</v>
      </c>
      <c r="P429" s="4"/>
      <c r="Q429" t="s">
        <v>2177</v>
      </c>
      <c r="R429" t="s">
        <v>801</v>
      </c>
    </row>
    <row r="430" spans="2:18" x14ac:dyDescent="0.25">
      <c r="B430" s="4" t="s">
        <v>2690</v>
      </c>
      <c r="C430" t="s">
        <v>2154</v>
      </c>
      <c r="D430" t="s">
        <v>286</v>
      </c>
      <c r="E430" s="2" t="s">
        <v>2056</v>
      </c>
      <c r="F430" s="2" t="s">
        <v>787</v>
      </c>
      <c r="G430" s="2" t="s">
        <v>789</v>
      </c>
      <c r="H430" s="2" t="s">
        <v>808</v>
      </c>
      <c r="I430" t="s">
        <v>950</v>
      </c>
      <c r="J430" t="s">
        <v>2192</v>
      </c>
      <c r="K430" t="s">
        <v>2155</v>
      </c>
      <c r="L430" t="s">
        <v>2168</v>
      </c>
      <c r="M430" t="s">
        <v>2173</v>
      </c>
      <c r="O430" s="1" t="s">
        <v>799</v>
      </c>
      <c r="P430" s="4"/>
      <c r="Q430" t="s">
        <v>2177</v>
      </c>
      <c r="R430" t="s">
        <v>801</v>
      </c>
    </row>
    <row r="431" spans="2:18" x14ac:dyDescent="0.25">
      <c r="B431" s="4" t="s">
        <v>2691</v>
      </c>
      <c r="C431" t="s">
        <v>1628</v>
      </c>
      <c r="D431" t="s">
        <v>286</v>
      </c>
      <c r="E431" s="2" t="s">
        <v>2056</v>
      </c>
      <c r="F431" s="2" t="s">
        <v>772</v>
      </c>
      <c r="G431" s="2" t="s">
        <v>774</v>
      </c>
      <c r="H431" s="2" t="s">
        <v>808</v>
      </c>
      <c r="I431" t="s">
        <v>779</v>
      </c>
      <c r="J431" t="s">
        <v>2086</v>
      </c>
      <c r="K431" t="s">
        <v>2155</v>
      </c>
      <c r="L431" t="s">
        <v>2168</v>
      </c>
      <c r="M431" t="s">
        <v>2169</v>
      </c>
      <c r="O431" s="1" t="s">
        <v>799</v>
      </c>
      <c r="P431" s="4"/>
      <c r="Q431" t="s">
        <v>2171</v>
      </c>
      <c r="R431" t="s">
        <v>801</v>
      </c>
    </row>
    <row r="432" spans="2:18" x14ac:dyDescent="0.25">
      <c r="B432" s="4" t="s">
        <v>2692</v>
      </c>
      <c r="C432" t="s">
        <v>1628</v>
      </c>
      <c r="D432" t="s">
        <v>286</v>
      </c>
      <c r="E432" s="2" t="s">
        <v>2056</v>
      </c>
      <c r="F432" s="2" t="s">
        <v>772</v>
      </c>
      <c r="G432" s="2" t="s">
        <v>774</v>
      </c>
      <c r="H432" s="2" t="s">
        <v>808</v>
      </c>
      <c r="I432" t="s">
        <v>779</v>
      </c>
      <c r="J432" t="s">
        <v>2086</v>
      </c>
      <c r="K432" t="s">
        <v>2155</v>
      </c>
      <c r="L432" t="s">
        <v>2168</v>
      </c>
      <c r="M432" t="s">
        <v>2173</v>
      </c>
      <c r="O432" s="1" t="s">
        <v>799</v>
      </c>
      <c r="P432" s="4"/>
      <c r="Q432" t="s">
        <v>2171</v>
      </c>
      <c r="R432" t="s">
        <v>801</v>
      </c>
    </row>
    <row r="433" spans="2:18" x14ac:dyDescent="0.25">
      <c r="B433" s="4" t="s">
        <v>2693</v>
      </c>
      <c r="C433" t="s">
        <v>1628</v>
      </c>
      <c r="D433" t="s">
        <v>286</v>
      </c>
      <c r="E433" s="2" t="s">
        <v>2056</v>
      </c>
      <c r="F433" s="2" t="s">
        <v>787</v>
      </c>
      <c r="G433" s="2" t="s">
        <v>789</v>
      </c>
      <c r="H433" s="2" t="s">
        <v>808</v>
      </c>
      <c r="I433" t="s">
        <v>950</v>
      </c>
      <c r="J433" t="s">
        <v>2086</v>
      </c>
      <c r="K433" t="s">
        <v>2155</v>
      </c>
      <c r="L433" t="s">
        <v>2168</v>
      </c>
      <c r="M433" t="s">
        <v>2169</v>
      </c>
      <c r="O433" s="1" t="s">
        <v>799</v>
      </c>
      <c r="P433" s="4"/>
      <c r="Q433" t="s">
        <v>2177</v>
      </c>
      <c r="R433" t="s">
        <v>801</v>
      </c>
    </row>
    <row r="434" spans="2:18" x14ac:dyDescent="0.25">
      <c r="B434" s="4" t="s">
        <v>2694</v>
      </c>
      <c r="C434" t="s">
        <v>1628</v>
      </c>
      <c r="D434" t="s">
        <v>286</v>
      </c>
      <c r="E434" s="2" t="s">
        <v>2056</v>
      </c>
      <c r="F434" s="2" t="s">
        <v>787</v>
      </c>
      <c r="G434" s="2" t="s">
        <v>789</v>
      </c>
      <c r="H434" s="2" t="s">
        <v>808</v>
      </c>
      <c r="I434" t="s">
        <v>950</v>
      </c>
      <c r="J434" t="s">
        <v>2086</v>
      </c>
      <c r="K434" t="s">
        <v>2155</v>
      </c>
      <c r="L434" t="s">
        <v>2168</v>
      </c>
      <c r="M434" t="s">
        <v>2173</v>
      </c>
      <c r="O434" s="1" t="s">
        <v>799</v>
      </c>
      <c r="P434" s="4"/>
      <c r="Q434" t="s">
        <v>2177</v>
      </c>
      <c r="R434" t="s">
        <v>801</v>
      </c>
    </row>
    <row r="435" spans="2:18" x14ac:dyDescent="0.25">
      <c r="B435" s="4" t="s">
        <v>2695</v>
      </c>
      <c r="C435" t="s">
        <v>1628</v>
      </c>
      <c r="D435" t="s">
        <v>286</v>
      </c>
      <c r="E435" s="2" t="s">
        <v>2056</v>
      </c>
      <c r="F435" s="2" t="s">
        <v>772</v>
      </c>
      <c r="G435" s="2" t="s">
        <v>774</v>
      </c>
      <c r="H435" s="2" t="s">
        <v>808</v>
      </c>
      <c r="I435" t="s">
        <v>779</v>
      </c>
      <c r="J435" t="s">
        <v>2103</v>
      </c>
      <c r="K435" t="s">
        <v>2155</v>
      </c>
      <c r="L435" t="s">
        <v>2168</v>
      </c>
      <c r="M435" t="s">
        <v>2169</v>
      </c>
      <c r="O435" s="1" t="s">
        <v>799</v>
      </c>
      <c r="P435" s="4"/>
      <c r="Q435" t="s">
        <v>2171</v>
      </c>
      <c r="R435" t="s">
        <v>801</v>
      </c>
    </row>
    <row r="436" spans="2:18" x14ac:dyDescent="0.25">
      <c r="B436" s="4" t="s">
        <v>2696</v>
      </c>
      <c r="C436" t="s">
        <v>1628</v>
      </c>
      <c r="D436" t="s">
        <v>286</v>
      </c>
      <c r="E436" s="2" t="s">
        <v>2056</v>
      </c>
      <c r="F436" s="2" t="s">
        <v>772</v>
      </c>
      <c r="G436" s="2" t="s">
        <v>774</v>
      </c>
      <c r="H436" s="2" t="s">
        <v>808</v>
      </c>
      <c r="I436" t="s">
        <v>779</v>
      </c>
      <c r="J436" t="s">
        <v>2103</v>
      </c>
      <c r="K436" t="s">
        <v>2155</v>
      </c>
      <c r="L436" t="s">
        <v>2168</v>
      </c>
      <c r="M436" t="s">
        <v>2173</v>
      </c>
      <c r="O436" s="1" t="s">
        <v>799</v>
      </c>
      <c r="P436" s="4"/>
      <c r="Q436" t="s">
        <v>2171</v>
      </c>
      <c r="R436" t="s">
        <v>801</v>
      </c>
    </row>
    <row r="437" spans="2:18" x14ac:dyDescent="0.25">
      <c r="B437" s="4" t="s">
        <v>2697</v>
      </c>
      <c r="C437" t="s">
        <v>1628</v>
      </c>
      <c r="D437" t="s">
        <v>286</v>
      </c>
      <c r="E437" s="2" t="s">
        <v>2056</v>
      </c>
      <c r="F437" s="2" t="s">
        <v>772</v>
      </c>
      <c r="G437" s="2" t="s">
        <v>774</v>
      </c>
      <c r="H437" s="2" t="s">
        <v>808</v>
      </c>
      <c r="I437" t="s">
        <v>779</v>
      </c>
      <c r="J437" t="s">
        <v>2187</v>
      </c>
      <c r="K437" t="s">
        <v>2155</v>
      </c>
      <c r="L437" t="s">
        <v>2168</v>
      </c>
      <c r="M437" t="s">
        <v>2169</v>
      </c>
      <c r="O437" s="1" t="s">
        <v>799</v>
      </c>
      <c r="P437" s="4"/>
      <c r="Q437" t="s">
        <v>2171</v>
      </c>
      <c r="R437" t="s">
        <v>801</v>
      </c>
    </row>
    <row r="438" spans="2:18" x14ac:dyDescent="0.25">
      <c r="B438" s="4" t="s">
        <v>2698</v>
      </c>
      <c r="C438" t="s">
        <v>1628</v>
      </c>
      <c r="D438" t="s">
        <v>286</v>
      </c>
      <c r="E438" s="2" t="s">
        <v>2056</v>
      </c>
      <c r="F438" s="2" t="s">
        <v>772</v>
      </c>
      <c r="G438" s="2" t="s">
        <v>774</v>
      </c>
      <c r="H438" s="2" t="s">
        <v>808</v>
      </c>
      <c r="I438" t="s">
        <v>779</v>
      </c>
      <c r="J438" t="s">
        <v>2187</v>
      </c>
      <c r="K438" t="s">
        <v>2155</v>
      </c>
      <c r="L438" t="s">
        <v>2168</v>
      </c>
      <c r="M438" t="s">
        <v>2173</v>
      </c>
      <c r="O438" s="1" t="s">
        <v>799</v>
      </c>
      <c r="P438" s="4"/>
      <c r="Q438" t="s">
        <v>2171</v>
      </c>
      <c r="R438" t="s">
        <v>801</v>
      </c>
    </row>
    <row r="439" spans="2:18" x14ac:dyDescent="0.25">
      <c r="B439" s="4" t="s">
        <v>2699</v>
      </c>
      <c r="C439" t="s">
        <v>1628</v>
      </c>
      <c r="D439" t="s">
        <v>286</v>
      </c>
      <c r="E439" s="2" t="s">
        <v>2056</v>
      </c>
      <c r="F439" s="2" t="s">
        <v>772</v>
      </c>
      <c r="G439" s="2" t="s">
        <v>774</v>
      </c>
      <c r="H439" s="2" t="s">
        <v>808</v>
      </c>
      <c r="I439" t="s">
        <v>779</v>
      </c>
      <c r="J439" t="s">
        <v>2192</v>
      </c>
      <c r="K439" t="s">
        <v>2155</v>
      </c>
      <c r="L439" t="s">
        <v>2168</v>
      </c>
      <c r="M439" t="s">
        <v>2169</v>
      </c>
      <c r="O439" s="1" t="s">
        <v>799</v>
      </c>
      <c r="P439" s="4"/>
      <c r="Q439" t="s">
        <v>2171</v>
      </c>
      <c r="R439" t="s">
        <v>801</v>
      </c>
    </row>
    <row r="440" spans="2:18" x14ac:dyDescent="0.25">
      <c r="B440" s="4" t="s">
        <v>2700</v>
      </c>
      <c r="C440" t="s">
        <v>1628</v>
      </c>
      <c r="D440" t="s">
        <v>286</v>
      </c>
      <c r="E440" s="2" t="s">
        <v>2056</v>
      </c>
      <c r="F440" s="2" t="s">
        <v>772</v>
      </c>
      <c r="G440" s="2" t="s">
        <v>774</v>
      </c>
      <c r="H440" s="2" t="s">
        <v>808</v>
      </c>
      <c r="I440" t="s">
        <v>779</v>
      </c>
      <c r="J440" t="s">
        <v>2192</v>
      </c>
      <c r="K440" t="s">
        <v>2155</v>
      </c>
      <c r="L440" t="s">
        <v>2168</v>
      </c>
      <c r="M440" t="s">
        <v>2173</v>
      </c>
      <c r="O440" s="1" t="s">
        <v>799</v>
      </c>
      <c r="P440" s="4"/>
      <c r="Q440" t="s">
        <v>2171</v>
      </c>
      <c r="R440" t="s">
        <v>801</v>
      </c>
    </row>
    <row r="441" spans="2:18" x14ac:dyDescent="0.25">
      <c r="B441" s="4" t="s">
        <v>2701</v>
      </c>
      <c r="C441" t="s">
        <v>1628</v>
      </c>
      <c r="D441" t="s">
        <v>286</v>
      </c>
      <c r="E441" s="2" t="s">
        <v>2056</v>
      </c>
      <c r="F441" s="2" t="s">
        <v>787</v>
      </c>
      <c r="G441" s="2" t="s">
        <v>789</v>
      </c>
      <c r="H441" s="2" t="s">
        <v>808</v>
      </c>
      <c r="I441" t="s">
        <v>950</v>
      </c>
      <c r="J441" t="s">
        <v>2192</v>
      </c>
      <c r="K441" t="s">
        <v>2155</v>
      </c>
      <c r="L441" t="s">
        <v>2168</v>
      </c>
      <c r="M441" t="s">
        <v>2169</v>
      </c>
      <c r="O441" s="1" t="s">
        <v>799</v>
      </c>
      <c r="P441" s="4"/>
      <c r="Q441" t="s">
        <v>2177</v>
      </c>
      <c r="R441" t="s">
        <v>801</v>
      </c>
    </row>
    <row r="442" spans="2:18" x14ac:dyDescent="0.25">
      <c r="B442" s="4" t="s">
        <v>2702</v>
      </c>
      <c r="C442" t="s">
        <v>1628</v>
      </c>
      <c r="D442" t="s">
        <v>286</v>
      </c>
      <c r="E442" s="2" t="s">
        <v>2056</v>
      </c>
      <c r="F442" s="2" t="s">
        <v>787</v>
      </c>
      <c r="G442" s="2" t="s">
        <v>789</v>
      </c>
      <c r="H442" s="2" t="s">
        <v>808</v>
      </c>
      <c r="I442" t="s">
        <v>950</v>
      </c>
      <c r="J442" t="s">
        <v>2192</v>
      </c>
      <c r="K442" t="s">
        <v>2155</v>
      </c>
      <c r="L442" t="s">
        <v>2168</v>
      </c>
      <c r="M442" t="s">
        <v>2173</v>
      </c>
      <c r="O442" s="1" t="s">
        <v>799</v>
      </c>
      <c r="P442" s="4"/>
      <c r="Q442" t="s">
        <v>2177</v>
      </c>
      <c r="R442" t="s">
        <v>801</v>
      </c>
    </row>
    <row r="443" spans="2:18" x14ac:dyDescent="0.25">
      <c r="B443" s="4" t="s">
        <v>2703</v>
      </c>
      <c r="C443" t="s">
        <v>2225</v>
      </c>
      <c r="D443" t="s">
        <v>286</v>
      </c>
      <c r="E443" s="2" t="s">
        <v>2056</v>
      </c>
      <c r="F443" s="2" t="s">
        <v>772</v>
      </c>
      <c r="G443" s="2" t="s">
        <v>774</v>
      </c>
      <c r="H443" s="2" t="s">
        <v>808</v>
      </c>
      <c r="I443" t="s">
        <v>779</v>
      </c>
      <c r="J443" t="s">
        <v>2086</v>
      </c>
      <c r="K443" t="s">
        <v>2058</v>
      </c>
      <c r="L443" t="s">
        <v>2136</v>
      </c>
      <c r="O443" s="1" t="s">
        <v>799</v>
      </c>
      <c r="P443" s="4"/>
      <c r="Q443" t="s">
        <v>2227</v>
      </c>
      <c r="R443" t="s">
        <v>801</v>
      </c>
    </row>
    <row r="444" spans="2:18" x14ac:dyDescent="0.25">
      <c r="B444" s="4" t="s">
        <v>2704</v>
      </c>
      <c r="C444" t="s">
        <v>2225</v>
      </c>
      <c r="D444" t="s">
        <v>286</v>
      </c>
      <c r="E444" s="2" t="s">
        <v>2056</v>
      </c>
      <c r="F444" s="2" t="s">
        <v>787</v>
      </c>
      <c r="G444" s="2" t="s">
        <v>789</v>
      </c>
      <c r="H444" s="2" t="s">
        <v>808</v>
      </c>
      <c r="I444" t="s">
        <v>950</v>
      </c>
      <c r="J444" t="s">
        <v>2086</v>
      </c>
      <c r="K444" t="s">
        <v>2058</v>
      </c>
      <c r="L444" t="s">
        <v>2136</v>
      </c>
      <c r="O444" s="1" t="s">
        <v>799</v>
      </c>
      <c r="P444" s="4"/>
      <c r="Q444" t="s">
        <v>2230</v>
      </c>
      <c r="R444" t="s">
        <v>801</v>
      </c>
    </row>
    <row r="445" spans="2:18" x14ac:dyDescent="0.25">
      <c r="B445" s="4" t="s">
        <v>2705</v>
      </c>
      <c r="C445" t="s">
        <v>2225</v>
      </c>
      <c r="D445" t="s">
        <v>286</v>
      </c>
      <c r="E445" s="2" t="s">
        <v>2056</v>
      </c>
      <c r="F445" s="2" t="s">
        <v>772</v>
      </c>
      <c r="G445" s="2" t="s">
        <v>774</v>
      </c>
      <c r="H445" s="2" t="s">
        <v>808</v>
      </c>
      <c r="I445" t="s">
        <v>779</v>
      </c>
      <c r="J445" t="s">
        <v>2103</v>
      </c>
      <c r="K445" t="s">
        <v>2058</v>
      </c>
      <c r="L445" t="s">
        <v>2136</v>
      </c>
      <c r="O445" s="1" t="s">
        <v>799</v>
      </c>
      <c r="P445" s="4"/>
      <c r="Q445" t="s">
        <v>2227</v>
      </c>
      <c r="R445" t="s">
        <v>801</v>
      </c>
    </row>
    <row r="446" spans="2:18" x14ac:dyDescent="0.25">
      <c r="B446" s="4" t="s">
        <v>2706</v>
      </c>
      <c r="C446" t="s">
        <v>2225</v>
      </c>
      <c r="D446" t="s">
        <v>286</v>
      </c>
      <c r="E446" s="2" t="s">
        <v>2056</v>
      </c>
      <c r="F446" s="2" t="s">
        <v>772</v>
      </c>
      <c r="G446" s="2" t="s">
        <v>774</v>
      </c>
      <c r="H446" s="2" t="s">
        <v>808</v>
      </c>
      <c r="I446" t="s">
        <v>779</v>
      </c>
      <c r="J446" t="s">
        <v>2187</v>
      </c>
      <c r="K446" t="s">
        <v>2058</v>
      </c>
      <c r="L446" t="s">
        <v>2136</v>
      </c>
      <c r="O446" s="1" t="s">
        <v>799</v>
      </c>
      <c r="P446" s="4"/>
      <c r="Q446" t="s">
        <v>2227</v>
      </c>
      <c r="R446" t="s">
        <v>801</v>
      </c>
    </row>
    <row r="447" spans="2:18" x14ac:dyDescent="0.25">
      <c r="B447" s="4" t="s">
        <v>2707</v>
      </c>
      <c r="C447" t="s">
        <v>2225</v>
      </c>
      <c r="D447" t="s">
        <v>286</v>
      </c>
      <c r="E447" s="2" t="s">
        <v>2056</v>
      </c>
      <c r="F447" s="2" t="s">
        <v>772</v>
      </c>
      <c r="G447" s="2" t="s">
        <v>774</v>
      </c>
      <c r="H447" s="2" t="s">
        <v>808</v>
      </c>
      <c r="I447" t="s">
        <v>779</v>
      </c>
      <c r="J447" t="s">
        <v>2192</v>
      </c>
      <c r="K447" t="s">
        <v>2058</v>
      </c>
      <c r="L447" t="s">
        <v>2136</v>
      </c>
      <c r="O447" s="1" t="s">
        <v>799</v>
      </c>
      <c r="P447" s="4"/>
      <c r="Q447" t="s">
        <v>2227</v>
      </c>
      <c r="R447" t="s">
        <v>801</v>
      </c>
    </row>
    <row r="448" spans="2:18" x14ac:dyDescent="0.25">
      <c r="B448" s="4" t="s">
        <v>2708</v>
      </c>
      <c r="C448" t="s">
        <v>2225</v>
      </c>
      <c r="D448" t="s">
        <v>286</v>
      </c>
      <c r="E448" s="2" t="s">
        <v>2056</v>
      </c>
      <c r="F448" s="2" t="s">
        <v>787</v>
      </c>
      <c r="G448" s="2" t="s">
        <v>789</v>
      </c>
      <c r="H448" s="2" t="s">
        <v>808</v>
      </c>
      <c r="I448" t="s">
        <v>950</v>
      </c>
      <c r="J448" t="s">
        <v>2192</v>
      </c>
      <c r="K448" t="s">
        <v>2058</v>
      </c>
      <c r="L448" t="s">
        <v>2136</v>
      </c>
      <c r="O448" s="1" t="s">
        <v>799</v>
      </c>
      <c r="P448" s="4"/>
      <c r="Q448" t="s">
        <v>2230</v>
      </c>
      <c r="R448" t="s">
        <v>801</v>
      </c>
    </row>
    <row r="449" spans="2:18" x14ac:dyDescent="0.25">
      <c r="B449" s="4" t="s">
        <v>2709</v>
      </c>
      <c r="C449" t="s">
        <v>694</v>
      </c>
      <c r="D449" t="s">
        <v>286</v>
      </c>
      <c r="E449" s="2" t="s">
        <v>2056</v>
      </c>
      <c r="F449" s="2" t="s">
        <v>772</v>
      </c>
      <c r="G449" s="2" t="s">
        <v>774</v>
      </c>
      <c r="H449" s="2" t="s">
        <v>808</v>
      </c>
      <c r="I449" t="s">
        <v>779</v>
      </c>
      <c r="J449" t="s">
        <v>2086</v>
      </c>
      <c r="K449" t="s">
        <v>2058</v>
      </c>
      <c r="L449" t="s">
        <v>2136</v>
      </c>
      <c r="O449" s="1" t="s">
        <v>799</v>
      </c>
      <c r="P449" s="4"/>
      <c r="Q449" t="s">
        <v>2227</v>
      </c>
      <c r="R449" t="s">
        <v>801</v>
      </c>
    </row>
    <row r="450" spans="2:18" x14ac:dyDescent="0.25">
      <c r="B450" s="4" t="s">
        <v>2710</v>
      </c>
      <c r="C450" t="s">
        <v>694</v>
      </c>
      <c r="D450" t="s">
        <v>286</v>
      </c>
      <c r="E450" s="2" t="s">
        <v>2056</v>
      </c>
      <c r="F450" s="2" t="s">
        <v>787</v>
      </c>
      <c r="G450" s="2" t="s">
        <v>789</v>
      </c>
      <c r="H450" s="2" t="s">
        <v>808</v>
      </c>
      <c r="I450" t="s">
        <v>950</v>
      </c>
      <c r="J450" t="s">
        <v>2086</v>
      </c>
      <c r="K450" t="s">
        <v>2058</v>
      </c>
      <c r="L450" t="s">
        <v>2136</v>
      </c>
      <c r="O450" s="1" t="s">
        <v>799</v>
      </c>
      <c r="P450" s="4"/>
      <c r="Q450" t="s">
        <v>2230</v>
      </c>
      <c r="R450" t="s">
        <v>801</v>
      </c>
    </row>
    <row r="451" spans="2:18" x14ac:dyDescent="0.25">
      <c r="B451" s="4" t="s">
        <v>2711</v>
      </c>
      <c r="C451" t="s">
        <v>694</v>
      </c>
      <c r="D451" t="s">
        <v>286</v>
      </c>
      <c r="E451" s="2" t="s">
        <v>2056</v>
      </c>
      <c r="F451" s="2" t="s">
        <v>772</v>
      </c>
      <c r="G451" s="2" t="s">
        <v>774</v>
      </c>
      <c r="H451" s="2" t="s">
        <v>808</v>
      </c>
      <c r="I451" t="s">
        <v>779</v>
      </c>
      <c r="J451" t="s">
        <v>2103</v>
      </c>
      <c r="K451" t="s">
        <v>2058</v>
      </c>
      <c r="L451" t="s">
        <v>2136</v>
      </c>
      <c r="O451" s="1" t="s">
        <v>799</v>
      </c>
      <c r="P451" s="4"/>
      <c r="Q451" t="s">
        <v>2227</v>
      </c>
      <c r="R451" t="s">
        <v>801</v>
      </c>
    </row>
    <row r="452" spans="2:18" x14ac:dyDescent="0.25">
      <c r="B452" s="4" t="s">
        <v>2712</v>
      </c>
      <c r="C452" t="s">
        <v>694</v>
      </c>
      <c r="D452" t="s">
        <v>286</v>
      </c>
      <c r="E452" s="2" t="s">
        <v>2056</v>
      </c>
      <c r="F452" s="2" t="s">
        <v>772</v>
      </c>
      <c r="G452" s="2" t="s">
        <v>774</v>
      </c>
      <c r="H452" s="2" t="s">
        <v>808</v>
      </c>
      <c r="I452" t="s">
        <v>779</v>
      </c>
      <c r="J452" t="s">
        <v>2187</v>
      </c>
      <c r="K452" t="s">
        <v>2058</v>
      </c>
      <c r="L452" t="s">
        <v>2136</v>
      </c>
      <c r="O452" s="1" t="s">
        <v>799</v>
      </c>
      <c r="P452" s="4"/>
      <c r="Q452" t="s">
        <v>2227</v>
      </c>
      <c r="R452" t="s">
        <v>801</v>
      </c>
    </row>
    <row r="453" spans="2:18" x14ac:dyDescent="0.25">
      <c r="B453" s="4" t="s">
        <v>2713</v>
      </c>
      <c r="C453" t="s">
        <v>694</v>
      </c>
      <c r="D453" t="s">
        <v>286</v>
      </c>
      <c r="E453" s="2" t="s">
        <v>2056</v>
      </c>
      <c r="F453" s="2" t="s">
        <v>772</v>
      </c>
      <c r="G453" s="2" t="s">
        <v>774</v>
      </c>
      <c r="H453" s="2" t="s">
        <v>808</v>
      </c>
      <c r="I453" t="s">
        <v>779</v>
      </c>
      <c r="J453" t="s">
        <v>2192</v>
      </c>
      <c r="K453" t="s">
        <v>2058</v>
      </c>
      <c r="L453" t="s">
        <v>2136</v>
      </c>
      <c r="O453" s="1" t="s">
        <v>799</v>
      </c>
      <c r="P453" s="4"/>
      <c r="Q453" t="s">
        <v>2227</v>
      </c>
      <c r="R453" t="s">
        <v>801</v>
      </c>
    </row>
    <row r="454" spans="2:18" x14ac:dyDescent="0.25">
      <c r="B454" s="4" t="s">
        <v>2714</v>
      </c>
      <c r="C454" t="s">
        <v>694</v>
      </c>
      <c r="D454" t="s">
        <v>286</v>
      </c>
      <c r="E454" s="2" t="s">
        <v>2056</v>
      </c>
      <c r="F454" s="2" t="s">
        <v>787</v>
      </c>
      <c r="G454" s="2" t="s">
        <v>789</v>
      </c>
      <c r="H454" s="2" t="s">
        <v>808</v>
      </c>
      <c r="I454" t="s">
        <v>950</v>
      </c>
      <c r="J454" t="s">
        <v>2192</v>
      </c>
      <c r="K454" t="s">
        <v>2058</v>
      </c>
      <c r="L454" t="s">
        <v>2136</v>
      </c>
      <c r="O454" s="1" t="s">
        <v>799</v>
      </c>
      <c r="P454" s="4"/>
      <c r="Q454" t="s">
        <v>2230</v>
      </c>
      <c r="R454" t="s">
        <v>801</v>
      </c>
    </row>
    <row r="455" spans="2:18" x14ac:dyDescent="0.25">
      <c r="B455" s="4" t="s">
        <v>2715</v>
      </c>
      <c r="C455" t="s">
        <v>2252</v>
      </c>
      <c r="D455" s="2" t="s">
        <v>321</v>
      </c>
      <c r="E455" s="2" t="s">
        <v>2056</v>
      </c>
      <c r="F455" s="2" t="s">
        <v>772</v>
      </c>
      <c r="G455" s="2" t="s">
        <v>774</v>
      </c>
      <c r="H455" s="2" t="s">
        <v>808</v>
      </c>
      <c r="I455" t="s">
        <v>779</v>
      </c>
      <c r="J455" t="s">
        <v>2086</v>
      </c>
      <c r="K455" t="s">
        <v>2155</v>
      </c>
      <c r="L455" t="s">
        <v>2156</v>
      </c>
      <c r="M455" t="s">
        <v>2157</v>
      </c>
      <c r="N455" t="s">
        <v>2253</v>
      </c>
      <c r="O455" s="1">
        <v>98096674</v>
      </c>
      <c r="P455" s="4"/>
      <c r="Q455" t="s">
        <v>2255</v>
      </c>
      <c r="R455" t="s">
        <v>801</v>
      </c>
    </row>
    <row r="456" spans="2:18" x14ac:dyDescent="0.25">
      <c r="B456" s="4" t="s">
        <v>2716</v>
      </c>
      <c r="C456" t="s">
        <v>2252</v>
      </c>
      <c r="D456" s="2" t="s">
        <v>321</v>
      </c>
      <c r="E456" s="2" t="s">
        <v>2056</v>
      </c>
      <c r="F456" s="2" t="s">
        <v>772</v>
      </c>
      <c r="G456" s="2" t="s">
        <v>774</v>
      </c>
      <c r="H456" s="2" t="s">
        <v>808</v>
      </c>
      <c r="I456" t="s">
        <v>779</v>
      </c>
      <c r="J456" t="s">
        <v>2086</v>
      </c>
      <c r="K456" t="s">
        <v>2155</v>
      </c>
      <c r="L456" t="s">
        <v>2156</v>
      </c>
      <c r="M456" t="s">
        <v>2161</v>
      </c>
      <c r="N456" t="s">
        <v>2253</v>
      </c>
      <c r="O456" s="1">
        <v>96759593</v>
      </c>
      <c r="P456" s="4" t="s">
        <v>2466</v>
      </c>
      <c r="Q456" t="s">
        <v>2255</v>
      </c>
      <c r="R456" t="s">
        <v>801</v>
      </c>
    </row>
    <row r="457" spans="2:18" x14ac:dyDescent="0.25">
      <c r="B457" s="4" t="s">
        <v>2717</v>
      </c>
      <c r="C457" t="s">
        <v>2252</v>
      </c>
      <c r="D457" s="2" t="s">
        <v>321</v>
      </c>
      <c r="E457" s="2" t="s">
        <v>2056</v>
      </c>
      <c r="F457" s="2" t="s">
        <v>772</v>
      </c>
      <c r="G457" s="2" t="s">
        <v>774</v>
      </c>
      <c r="H457" s="2" t="s">
        <v>808</v>
      </c>
      <c r="I457" t="s">
        <v>779</v>
      </c>
      <c r="J457" t="s">
        <v>2086</v>
      </c>
      <c r="K457" t="s">
        <v>2155</v>
      </c>
      <c r="L457" t="s">
        <v>2168</v>
      </c>
      <c r="M457" t="s">
        <v>2169</v>
      </c>
      <c r="N457" t="s">
        <v>2253</v>
      </c>
      <c r="O457" s="1" t="s">
        <v>799</v>
      </c>
      <c r="P457" s="4"/>
      <c r="Q457" t="s">
        <v>2260</v>
      </c>
      <c r="R457" t="s">
        <v>801</v>
      </c>
    </row>
    <row r="458" spans="2:18" x14ac:dyDescent="0.25">
      <c r="B458" s="4" t="s">
        <v>2718</v>
      </c>
      <c r="C458" t="s">
        <v>2252</v>
      </c>
      <c r="D458" s="2" t="s">
        <v>321</v>
      </c>
      <c r="E458" s="2" t="s">
        <v>2056</v>
      </c>
      <c r="F458" s="2" t="s">
        <v>772</v>
      </c>
      <c r="G458" s="2" t="s">
        <v>774</v>
      </c>
      <c r="H458" s="2" t="s">
        <v>808</v>
      </c>
      <c r="I458" t="s">
        <v>779</v>
      </c>
      <c r="J458" t="s">
        <v>2086</v>
      </c>
      <c r="K458" t="s">
        <v>2155</v>
      </c>
      <c r="L458" t="s">
        <v>2168</v>
      </c>
      <c r="M458" t="s">
        <v>2173</v>
      </c>
      <c r="N458" t="s">
        <v>2262</v>
      </c>
      <c r="O458" s="1" t="s">
        <v>799</v>
      </c>
      <c r="P458" s="4"/>
      <c r="Q458" t="s">
        <v>2260</v>
      </c>
      <c r="R458" t="s">
        <v>801</v>
      </c>
    </row>
    <row r="459" spans="2:18" x14ac:dyDescent="0.25">
      <c r="B459" s="4" t="s">
        <v>2719</v>
      </c>
      <c r="C459" t="s">
        <v>2252</v>
      </c>
      <c r="D459" s="2" t="s">
        <v>321</v>
      </c>
      <c r="E459" s="2" t="s">
        <v>2056</v>
      </c>
      <c r="F459" s="2" t="s">
        <v>787</v>
      </c>
      <c r="G459" s="2" t="s">
        <v>789</v>
      </c>
      <c r="H459" s="2" t="s">
        <v>808</v>
      </c>
      <c r="I459" t="s">
        <v>950</v>
      </c>
      <c r="J459" t="s">
        <v>2086</v>
      </c>
      <c r="K459" t="s">
        <v>2155</v>
      </c>
      <c r="L459" t="s">
        <v>2168</v>
      </c>
      <c r="M459" t="s">
        <v>2169</v>
      </c>
      <c r="N459" t="s">
        <v>2262</v>
      </c>
      <c r="O459" s="1" t="s">
        <v>799</v>
      </c>
      <c r="P459" s="4"/>
      <c r="Q459" t="s">
        <v>2266</v>
      </c>
      <c r="R459" t="s">
        <v>801</v>
      </c>
    </row>
    <row r="460" spans="2:18" x14ac:dyDescent="0.25">
      <c r="B460" s="4" t="s">
        <v>2720</v>
      </c>
      <c r="C460" t="s">
        <v>2252</v>
      </c>
      <c r="D460" s="2" t="s">
        <v>321</v>
      </c>
      <c r="E460" s="2" t="s">
        <v>2056</v>
      </c>
      <c r="F460" s="2" t="s">
        <v>787</v>
      </c>
      <c r="G460" s="2" t="s">
        <v>789</v>
      </c>
      <c r="H460" s="2" t="s">
        <v>808</v>
      </c>
      <c r="I460" t="s">
        <v>950</v>
      </c>
      <c r="J460" t="s">
        <v>2086</v>
      </c>
      <c r="K460" t="s">
        <v>2155</v>
      </c>
      <c r="L460" t="s">
        <v>2168</v>
      </c>
      <c r="M460" t="s">
        <v>2173</v>
      </c>
      <c r="O460" s="1" t="s">
        <v>799</v>
      </c>
      <c r="P460" s="4"/>
      <c r="Q460" t="s">
        <v>2266</v>
      </c>
      <c r="R460" t="s">
        <v>801</v>
      </c>
    </row>
    <row r="461" spans="2:18" x14ac:dyDescent="0.25">
      <c r="B461" s="4" t="s">
        <v>2721</v>
      </c>
      <c r="C461" t="s">
        <v>2270</v>
      </c>
      <c r="D461" s="2" t="s">
        <v>321</v>
      </c>
      <c r="E461" s="2" t="s">
        <v>2056</v>
      </c>
      <c r="F461" s="2" t="s">
        <v>772</v>
      </c>
      <c r="G461" s="2" t="s">
        <v>774</v>
      </c>
      <c r="H461" s="2" t="s">
        <v>808</v>
      </c>
      <c r="I461" t="s">
        <v>779</v>
      </c>
      <c r="J461" t="s">
        <v>2103</v>
      </c>
      <c r="K461" t="s">
        <v>2058</v>
      </c>
      <c r="L461" t="s">
        <v>2182</v>
      </c>
      <c r="M461" t="s">
        <v>2169</v>
      </c>
      <c r="O461" s="1" t="s">
        <v>799</v>
      </c>
      <c r="P461" s="4"/>
      <c r="Q461" t="s">
        <v>2260</v>
      </c>
      <c r="R461" t="s">
        <v>801</v>
      </c>
    </row>
    <row r="462" spans="2:18" x14ac:dyDescent="0.25">
      <c r="B462" s="4" t="s">
        <v>2722</v>
      </c>
      <c r="C462" t="s">
        <v>2270</v>
      </c>
      <c r="D462" s="2" t="s">
        <v>321</v>
      </c>
      <c r="E462" s="2" t="s">
        <v>2056</v>
      </c>
      <c r="F462" s="2" t="s">
        <v>772</v>
      </c>
      <c r="G462" s="2" t="s">
        <v>774</v>
      </c>
      <c r="H462" s="2" t="s">
        <v>808</v>
      </c>
      <c r="I462" t="s">
        <v>779</v>
      </c>
      <c r="J462" t="s">
        <v>2103</v>
      </c>
      <c r="K462" t="s">
        <v>2058</v>
      </c>
      <c r="L462" t="s">
        <v>2182</v>
      </c>
      <c r="M462" t="s">
        <v>2173</v>
      </c>
      <c r="O462" s="1" t="s">
        <v>799</v>
      </c>
      <c r="P462" s="4"/>
      <c r="Q462" t="s">
        <v>2260</v>
      </c>
      <c r="R462" t="s">
        <v>801</v>
      </c>
    </row>
    <row r="463" spans="2:18" x14ac:dyDescent="0.25">
      <c r="B463" s="4" t="s">
        <v>2723</v>
      </c>
      <c r="C463" t="s">
        <v>2252</v>
      </c>
      <c r="D463" s="2" t="s">
        <v>321</v>
      </c>
      <c r="E463" s="2" t="s">
        <v>2056</v>
      </c>
      <c r="F463" s="2" t="s">
        <v>772</v>
      </c>
      <c r="G463" s="2" t="s">
        <v>774</v>
      </c>
      <c r="H463" s="2" t="s">
        <v>808</v>
      </c>
      <c r="I463" t="s">
        <v>779</v>
      </c>
      <c r="J463" t="s">
        <v>2127</v>
      </c>
      <c r="K463" t="s">
        <v>2155</v>
      </c>
      <c r="L463" t="s">
        <v>2168</v>
      </c>
      <c r="M463" t="s">
        <v>2169</v>
      </c>
      <c r="O463" s="1" t="s">
        <v>799</v>
      </c>
      <c r="P463" s="4"/>
      <c r="Q463" t="s">
        <v>2260</v>
      </c>
      <c r="R463" t="s">
        <v>801</v>
      </c>
    </row>
    <row r="464" spans="2:18" x14ac:dyDescent="0.25">
      <c r="B464" s="4" t="s">
        <v>2724</v>
      </c>
      <c r="C464" t="s">
        <v>2252</v>
      </c>
      <c r="D464" s="2" t="s">
        <v>321</v>
      </c>
      <c r="E464" s="2" t="s">
        <v>2056</v>
      </c>
      <c r="F464" s="2" t="s">
        <v>772</v>
      </c>
      <c r="G464" s="2" t="s">
        <v>774</v>
      </c>
      <c r="H464" s="2" t="s">
        <v>808</v>
      </c>
      <c r="I464" t="s">
        <v>779</v>
      </c>
      <c r="J464" t="s">
        <v>2127</v>
      </c>
      <c r="K464" t="s">
        <v>2155</v>
      </c>
      <c r="L464" t="s">
        <v>2168</v>
      </c>
      <c r="M464" t="s">
        <v>2173</v>
      </c>
      <c r="O464" s="1" t="s">
        <v>799</v>
      </c>
      <c r="P464" s="4"/>
      <c r="Q464" t="s">
        <v>2260</v>
      </c>
      <c r="R464" t="s">
        <v>801</v>
      </c>
    </row>
    <row r="465" spans="2:18" x14ac:dyDescent="0.25">
      <c r="B465" s="4" t="s">
        <v>2725</v>
      </c>
      <c r="C465" t="s">
        <v>2252</v>
      </c>
      <c r="D465" s="2" t="s">
        <v>321</v>
      </c>
      <c r="E465" s="2" t="s">
        <v>2056</v>
      </c>
      <c r="F465" s="2" t="s">
        <v>787</v>
      </c>
      <c r="G465" s="2" t="s">
        <v>789</v>
      </c>
      <c r="H465" s="2" t="s">
        <v>808</v>
      </c>
      <c r="I465" t="s">
        <v>950</v>
      </c>
      <c r="J465" t="s">
        <v>2127</v>
      </c>
      <c r="K465" t="s">
        <v>2155</v>
      </c>
      <c r="L465" t="s">
        <v>2168</v>
      </c>
      <c r="M465" t="s">
        <v>2169</v>
      </c>
      <c r="O465" s="1" t="s">
        <v>799</v>
      </c>
      <c r="P465" s="4"/>
      <c r="Q465" t="s">
        <v>2266</v>
      </c>
      <c r="R465" t="s">
        <v>801</v>
      </c>
    </row>
    <row r="466" spans="2:18" x14ac:dyDescent="0.25">
      <c r="B466" s="4" t="s">
        <v>2726</v>
      </c>
      <c r="C466" t="s">
        <v>2252</v>
      </c>
      <c r="D466" s="2" t="s">
        <v>321</v>
      </c>
      <c r="E466" s="2" t="s">
        <v>2056</v>
      </c>
      <c r="F466" s="2" t="s">
        <v>787</v>
      </c>
      <c r="G466" s="2" t="s">
        <v>789</v>
      </c>
      <c r="H466" s="2" t="s">
        <v>808</v>
      </c>
      <c r="I466" t="s">
        <v>950</v>
      </c>
      <c r="J466" t="s">
        <v>2127</v>
      </c>
      <c r="K466" t="s">
        <v>2155</v>
      </c>
      <c r="L466" t="s">
        <v>2168</v>
      </c>
      <c r="M466" t="s">
        <v>2173</v>
      </c>
      <c r="O466" s="1" t="s">
        <v>799</v>
      </c>
      <c r="P466" s="4"/>
      <c r="Q466" t="s">
        <v>2266</v>
      </c>
      <c r="R466" t="s">
        <v>801</v>
      </c>
    </row>
    <row r="467" spans="2:18" x14ac:dyDescent="0.25">
      <c r="B467" s="4" t="s">
        <v>2727</v>
      </c>
      <c r="C467" t="s">
        <v>2283</v>
      </c>
      <c r="D467" s="2" t="s">
        <v>321</v>
      </c>
      <c r="E467" s="2" t="s">
        <v>2056</v>
      </c>
      <c r="F467" s="2" t="s">
        <v>772</v>
      </c>
      <c r="G467" s="2" t="s">
        <v>774</v>
      </c>
      <c r="H467" s="2" t="s">
        <v>808</v>
      </c>
      <c r="I467" t="s">
        <v>779</v>
      </c>
      <c r="J467" t="s">
        <v>2086</v>
      </c>
      <c r="K467" t="s">
        <v>2058</v>
      </c>
      <c r="L467" t="s">
        <v>2136</v>
      </c>
      <c r="O467" s="1">
        <v>98690418</v>
      </c>
      <c r="P467" s="4"/>
      <c r="Q467" t="s">
        <v>2285</v>
      </c>
      <c r="R467" t="s">
        <v>801</v>
      </c>
    </row>
    <row r="468" spans="2:18" x14ac:dyDescent="0.25">
      <c r="B468" s="4" t="s">
        <v>2728</v>
      </c>
      <c r="C468" t="s">
        <v>2283</v>
      </c>
      <c r="D468" s="2" t="s">
        <v>321</v>
      </c>
      <c r="E468" s="2" t="s">
        <v>2056</v>
      </c>
      <c r="F468" s="2" t="s">
        <v>787</v>
      </c>
      <c r="G468" s="2" t="s">
        <v>789</v>
      </c>
      <c r="H468" s="2" t="s">
        <v>808</v>
      </c>
      <c r="I468" t="s">
        <v>950</v>
      </c>
      <c r="J468" t="s">
        <v>2086</v>
      </c>
      <c r="K468" t="s">
        <v>2058</v>
      </c>
      <c r="L468" t="s">
        <v>2136</v>
      </c>
      <c r="O468" s="1" t="s">
        <v>799</v>
      </c>
      <c r="P468" s="4"/>
      <c r="Q468" t="s">
        <v>2288</v>
      </c>
      <c r="R468" t="s">
        <v>801</v>
      </c>
    </row>
    <row r="469" spans="2:18" x14ac:dyDescent="0.25">
      <c r="B469" s="4" t="s">
        <v>2729</v>
      </c>
      <c r="C469" t="s">
        <v>2283</v>
      </c>
      <c r="D469" s="2" t="s">
        <v>321</v>
      </c>
      <c r="E469" s="2" t="s">
        <v>2056</v>
      </c>
      <c r="F469" s="2" t="s">
        <v>772</v>
      </c>
      <c r="G469" s="2" t="s">
        <v>774</v>
      </c>
      <c r="H469" s="2" t="s">
        <v>808</v>
      </c>
      <c r="I469" t="s">
        <v>779</v>
      </c>
      <c r="J469" t="s">
        <v>2103</v>
      </c>
      <c r="K469" t="s">
        <v>2058</v>
      </c>
      <c r="L469" t="s">
        <v>2136</v>
      </c>
      <c r="O469" s="1" t="s">
        <v>799</v>
      </c>
      <c r="P469" s="4"/>
      <c r="Q469" t="s">
        <v>2285</v>
      </c>
      <c r="R469" t="s">
        <v>801</v>
      </c>
    </row>
    <row r="470" spans="2:18" x14ac:dyDescent="0.25">
      <c r="B470" s="4" t="s">
        <v>2730</v>
      </c>
      <c r="C470" t="s">
        <v>2283</v>
      </c>
      <c r="D470" s="2" t="s">
        <v>321</v>
      </c>
      <c r="E470" s="2" t="s">
        <v>2056</v>
      </c>
      <c r="F470" s="2" t="s">
        <v>772</v>
      </c>
      <c r="G470" s="2" t="s">
        <v>774</v>
      </c>
      <c r="H470" s="2" t="s">
        <v>808</v>
      </c>
      <c r="I470" t="s">
        <v>779</v>
      </c>
      <c r="J470" t="s">
        <v>2127</v>
      </c>
      <c r="K470" t="s">
        <v>2058</v>
      </c>
      <c r="L470" t="s">
        <v>2136</v>
      </c>
      <c r="N470" t="s">
        <v>2292</v>
      </c>
      <c r="O470" s="1" t="s">
        <v>799</v>
      </c>
      <c r="P470" s="4"/>
      <c r="Q470" t="s">
        <v>2285</v>
      </c>
      <c r="R470" t="s">
        <v>801</v>
      </c>
    </row>
    <row r="471" spans="2:18" x14ac:dyDescent="0.25">
      <c r="B471" s="4" t="s">
        <v>2731</v>
      </c>
      <c r="C471" t="s">
        <v>2283</v>
      </c>
      <c r="D471" s="2" t="s">
        <v>321</v>
      </c>
      <c r="E471" s="2" t="s">
        <v>2056</v>
      </c>
      <c r="F471" s="2" t="s">
        <v>787</v>
      </c>
      <c r="G471" s="2" t="s">
        <v>789</v>
      </c>
      <c r="H471" s="2" t="s">
        <v>808</v>
      </c>
      <c r="I471" t="s">
        <v>950</v>
      </c>
      <c r="J471" t="s">
        <v>2127</v>
      </c>
      <c r="K471" t="s">
        <v>2058</v>
      </c>
      <c r="L471" t="s">
        <v>2136</v>
      </c>
      <c r="N471" t="s">
        <v>2292</v>
      </c>
      <c r="O471" s="1" t="s">
        <v>799</v>
      </c>
      <c r="P471" s="4"/>
      <c r="Q471" t="s">
        <v>2288</v>
      </c>
      <c r="R471" t="s">
        <v>801</v>
      </c>
    </row>
    <row r="472" spans="2:18" x14ac:dyDescent="0.25">
      <c r="B472" s="4" t="s">
        <v>2732</v>
      </c>
      <c r="C472" t="s">
        <v>2297</v>
      </c>
      <c r="D472" s="2" t="s">
        <v>398</v>
      </c>
      <c r="E472" s="2" t="s">
        <v>2056</v>
      </c>
      <c r="F472" s="2" t="s">
        <v>772</v>
      </c>
      <c r="G472" s="2" t="s">
        <v>774</v>
      </c>
      <c r="H472" s="2" t="s">
        <v>808</v>
      </c>
      <c r="I472" t="s">
        <v>779</v>
      </c>
      <c r="J472" t="s">
        <v>2086</v>
      </c>
      <c r="K472" t="s">
        <v>2155</v>
      </c>
      <c r="L472" t="s">
        <v>2298</v>
      </c>
      <c r="M472" t="s">
        <v>2299</v>
      </c>
      <c r="N472" t="s">
        <v>2027</v>
      </c>
      <c r="O472" s="1" t="s">
        <v>799</v>
      </c>
      <c r="P472" s="4"/>
      <c r="Q472" t="s">
        <v>2301</v>
      </c>
      <c r="R472" t="s">
        <v>801</v>
      </c>
    </row>
    <row r="473" spans="2:18" x14ac:dyDescent="0.25">
      <c r="B473" s="4" t="s">
        <v>2733</v>
      </c>
      <c r="C473" t="s">
        <v>2297</v>
      </c>
      <c r="D473" s="2" t="s">
        <v>398</v>
      </c>
      <c r="E473" s="2" t="s">
        <v>2056</v>
      </c>
      <c r="F473" s="2" t="s">
        <v>772</v>
      </c>
      <c r="G473" s="2" t="s">
        <v>774</v>
      </c>
      <c r="H473" s="2" t="s">
        <v>808</v>
      </c>
      <c r="I473" t="s">
        <v>779</v>
      </c>
      <c r="J473" t="s">
        <v>2086</v>
      </c>
      <c r="K473" t="s">
        <v>2155</v>
      </c>
      <c r="L473" t="s">
        <v>2298</v>
      </c>
      <c r="M473" t="s">
        <v>2303</v>
      </c>
      <c r="N473" t="s">
        <v>2089</v>
      </c>
      <c r="O473" s="1" t="s">
        <v>799</v>
      </c>
      <c r="P473" s="4"/>
      <c r="Q473" t="s">
        <v>2301</v>
      </c>
      <c r="R473" t="s">
        <v>801</v>
      </c>
    </row>
    <row r="474" spans="2:18" x14ac:dyDescent="0.25">
      <c r="B474" s="4" t="s">
        <v>2734</v>
      </c>
      <c r="C474" t="s">
        <v>2297</v>
      </c>
      <c r="D474" s="2" t="s">
        <v>398</v>
      </c>
      <c r="E474" s="2" t="s">
        <v>2056</v>
      </c>
      <c r="F474" s="2" t="s">
        <v>772</v>
      </c>
      <c r="G474" s="2" t="s">
        <v>774</v>
      </c>
      <c r="H474" s="2" t="s">
        <v>808</v>
      </c>
      <c r="I474" t="s">
        <v>779</v>
      </c>
      <c r="J474" t="s">
        <v>2086</v>
      </c>
      <c r="K474" t="s">
        <v>2155</v>
      </c>
      <c r="L474" t="s">
        <v>2298</v>
      </c>
      <c r="M474" t="s">
        <v>2306</v>
      </c>
      <c r="O474" s="1">
        <v>98430838</v>
      </c>
      <c r="P474" s="4"/>
      <c r="Q474" t="s">
        <v>2301</v>
      </c>
      <c r="R474" t="s">
        <v>801</v>
      </c>
    </row>
    <row r="475" spans="2:18" x14ac:dyDescent="0.25">
      <c r="B475" s="4" t="s">
        <v>2735</v>
      </c>
      <c r="C475" t="s">
        <v>2297</v>
      </c>
      <c r="D475" s="2" t="s">
        <v>398</v>
      </c>
      <c r="E475" s="2" t="s">
        <v>2056</v>
      </c>
      <c r="F475" s="2" t="s">
        <v>787</v>
      </c>
      <c r="G475" s="2" t="s">
        <v>789</v>
      </c>
      <c r="H475" s="2" t="s">
        <v>808</v>
      </c>
      <c r="I475" t="s">
        <v>950</v>
      </c>
      <c r="J475" t="s">
        <v>2086</v>
      </c>
      <c r="K475" t="s">
        <v>2155</v>
      </c>
      <c r="L475" t="s">
        <v>2298</v>
      </c>
      <c r="M475" t="s">
        <v>2299</v>
      </c>
      <c r="N475" t="s">
        <v>2089</v>
      </c>
      <c r="O475" s="1" t="s">
        <v>799</v>
      </c>
      <c r="P475" s="4"/>
      <c r="Q475" t="s">
        <v>2310</v>
      </c>
      <c r="R475" t="s">
        <v>801</v>
      </c>
    </row>
    <row r="476" spans="2:18" x14ac:dyDescent="0.25">
      <c r="B476" s="4" t="s">
        <v>2736</v>
      </c>
      <c r="C476" t="s">
        <v>2297</v>
      </c>
      <c r="D476" s="2" t="s">
        <v>398</v>
      </c>
      <c r="E476" s="2" t="s">
        <v>2056</v>
      </c>
      <c r="F476" s="2" t="s">
        <v>787</v>
      </c>
      <c r="G476" s="2" t="s">
        <v>789</v>
      </c>
      <c r="H476" s="2" t="s">
        <v>808</v>
      </c>
      <c r="I476" t="s">
        <v>950</v>
      </c>
      <c r="J476" t="s">
        <v>2086</v>
      </c>
      <c r="K476" t="s">
        <v>2155</v>
      </c>
      <c r="L476" t="s">
        <v>2298</v>
      </c>
      <c r="M476" t="s">
        <v>2303</v>
      </c>
      <c r="N476" t="s">
        <v>2253</v>
      </c>
      <c r="O476" s="1" t="s">
        <v>799</v>
      </c>
      <c r="P476" s="4"/>
      <c r="Q476" t="s">
        <v>2310</v>
      </c>
      <c r="R476" t="s">
        <v>801</v>
      </c>
    </row>
    <row r="477" spans="2:18" x14ac:dyDescent="0.25">
      <c r="B477" s="4" t="s">
        <v>2737</v>
      </c>
      <c r="C477" t="s">
        <v>2297</v>
      </c>
      <c r="D477" s="2" t="s">
        <v>398</v>
      </c>
      <c r="E477" s="2" t="s">
        <v>2056</v>
      </c>
      <c r="F477" s="2" t="s">
        <v>787</v>
      </c>
      <c r="G477" s="2" t="s">
        <v>789</v>
      </c>
      <c r="H477" s="2" t="s">
        <v>808</v>
      </c>
      <c r="I477" t="s">
        <v>950</v>
      </c>
      <c r="J477" t="s">
        <v>2086</v>
      </c>
      <c r="K477" t="s">
        <v>2155</v>
      </c>
      <c r="L477" t="s">
        <v>2298</v>
      </c>
      <c r="M477" t="s">
        <v>2306</v>
      </c>
      <c r="O477" s="1" t="s">
        <v>799</v>
      </c>
      <c r="P477" s="4"/>
      <c r="Q477" t="s">
        <v>2310</v>
      </c>
      <c r="R477" t="s">
        <v>801</v>
      </c>
    </row>
    <row r="478" spans="2:18" x14ac:dyDescent="0.25">
      <c r="B478" s="4" t="s">
        <v>2738</v>
      </c>
      <c r="C478" t="s">
        <v>2297</v>
      </c>
      <c r="D478" s="2" t="s">
        <v>398</v>
      </c>
      <c r="E478" s="2" t="s">
        <v>2056</v>
      </c>
      <c r="F478" s="2" t="s">
        <v>772</v>
      </c>
      <c r="G478" s="2" t="s">
        <v>774</v>
      </c>
      <c r="H478" s="2" t="s">
        <v>808</v>
      </c>
      <c r="I478" t="s">
        <v>779</v>
      </c>
      <c r="J478" t="s">
        <v>2103</v>
      </c>
      <c r="K478" t="s">
        <v>2058</v>
      </c>
      <c r="L478" t="s">
        <v>2316</v>
      </c>
      <c r="M478" t="s">
        <v>2299</v>
      </c>
      <c r="N478" t="s">
        <v>2253</v>
      </c>
      <c r="O478" s="1" t="s">
        <v>799</v>
      </c>
      <c r="P478" s="4"/>
      <c r="Q478" t="s">
        <v>2301</v>
      </c>
      <c r="R478" t="s">
        <v>801</v>
      </c>
    </row>
    <row r="479" spans="2:18" x14ac:dyDescent="0.25">
      <c r="B479" s="4" t="s">
        <v>2739</v>
      </c>
      <c r="C479" t="s">
        <v>2297</v>
      </c>
      <c r="D479" s="2" t="s">
        <v>398</v>
      </c>
      <c r="E479" s="2" t="s">
        <v>2056</v>
      </c>
      <c r="F479" s="2" t="s">
        <v>772</v>
      </c>
      <c r="G479" s="2" t="s">
        <v>774</v>
      </c>
      <c r="H479" s="2" t="s">
        <v>808</v>
      </c>
      <c r="I479" t="s">
        <v>779</v>
      </c>
      <c r="J479" t="s">
        <v>2103</v>
      </c>
      <c r="K479" t="s">
        <v>2058</v>
      </c>
      <c r="L479" t="s">
        <v>2316</v>
      </c>
      <c r="M479" t="s">
        <v>2303</v>
      </c>
      <c r="N479" t="s">
        <v>2253</v>
      </c>
      <c r="O479" s="1" t="s">
        <v>799</v>
      </c>
      <c r="P479" s="4"/>
      <c r="Q479" t="s">
        <v>2301</v>
      </c>
      <c r="R479" t="s">
        <v>801</v>
      </c>
    </row>
    <row r="480" spans="2:18" x14ac:dyDescent="0.25">
      <c r="B480" s="4" t="s">
        <v>2740</v>
      </c>
      <c r="C480" t="s">
        <v>2297</v>
      </c>
      <c r="D480" s="2" t="s">
        <v>398</v>
      </c>
      <c r="E480" s="2" t="s">
        <v>2056</v>
      </c>
      <c r="F480" s="2" t="s">
        <v>772</v>
      </c>
      <c r="G480" s="2" t="s">
        <v>774</v>
      </c>
      <c r="H480" s="2" t="s">
        <v>808</v>
      </c>
      <c r="I480" t="s">
        <v>779</v>
      </c>
      <c r="J480" t="s">
        <v>2103</v>
      </c>
      <c r="K480" t="s">
        <v>2058</v>
      </c>
      <c r="L480" t="s">
        <v>2316</v>
      </c>
      <c r="M480" t="s">
        <v>2306</v>
      </c>
      <c r="O480" s="1" t="s">
        <v>799</v>
      </c>
      <c r="P480" s="4"/>
      <c r="Q480" t="s">
        <v>2301</v>
      </c>
      <c r="R480" t="s">
        <v>801</v>
      </c>
    </row>
    <row r="481" spans="2:18" x14ac:dyDescent="0.25">
      <c r="B481" s="4" t="s">
        <v>2741</v>
      </c>
      <c r="C481" t="s">
        <v>2297</v>
      </c>
      <c r="D481" s="2" t="s">
        <v>398</v>
      </c>
      <c r="E481" s="2" t="s">
        <v>2056</v>
      </c>
      <c r="F481" s="2" t="s">
        <v>772</v>
      </c>
      <c r="G481" s="2" t="s">
        <v>774</v>
      </c>
      <c r="H481" s="2" t="s">
        <v>808</v>
      </c>
      <c r="I481" t="s">
        <v>779</v>
      </c>
      <c r="J481" t="s">
        <v>2192</v>
      </c>
      <c r="K481" t="s">
        <v>2155</v>
      </c>
      <c r="L481" t="s">
        <v>2298</v>
      </c>
      <c r="M481" t="s">
        <v>2299</v>
      </c>
      <c r="N481" t="s">
        <v>2253</v>
      </c>
      <c r="O481" s="1" t="s">
        <v>799</v>
      </c>
      <c r="P481" s="4"/>
      <c r="Q481" t="s">
        <v>2301</v>
      </c>
      <c r="R481" t="s">
        <v>801</v>
      </c>
    </row>
    <row r="482" spans="2:18" x14ac:dyDescent="0.25">
      <c r="B482" s="4" t="s">
        <v>2742</v>
      </c>
      <c r="C482" t="s">
        <v>2297</v>
      </c>
      <c r="D482" s="2" t="s">
        <v>398</v>
      </c>
      <c r="E482" s="2" t="s">
        <v>2056</v>
      </c>
      <c r="F482" s="2" t="s">
        <v>772</v>
      </c>
      <c r="G482" s="2" t="s">
        <v>774</v>
      </c>
      <c r="H482" s="2" t="s">
        <v>808</v>
      </c>
      <c r="I482" t="s">
        <v>779</v>
      </c>
      <c r="J482" t="s">
        <v>2192</v>
      </c>
      <c r="K482" t="s">
        <v>2155</v>
      </c>
      <c r="L482" t="s">
        <v>2298</v>
      </c>
      <c r="M482" t="s">
        <v>2303</v>
      </c>
      <c r="N482" t="s">
        <v>2262</v>
      </c>
      <c r="O482" s="1" t="s">
        <v>799</v>
      </c>
      <c r="P482" s="4"/>
      <c r="Q482" t="s">
        <v>2301</v>
      </c>
      <c r="R482" t="s">
        <v>801</v>
      </c>
    </row>
    <row r="483" spans="2:18" x14ac:dyDescent="0.25">
      <c r="B483" s="4" t="s">
        <v>2743</v>
      </c>
      <c r="C483" t="s">
        <v>2297</v>
      </c>
      <c r="D483" s="2" t="s">
        <v>398</v>
      </c>
      <c r="E483" s="2" t="s">
        <v>2056</v>
      </c>
      <c r="F483" s="2" t="s">
        <v>772</v>
      </c>
      <c r="G483" s="2" t="s">
        <v>774</v>
      </c>
      <c r="H483" s="2" t="s">
        <v>808</v>
      </c>
      <c r="I483" t="s">
        <v>779</v>
      </c>
      <c r="J483" t="s">
        <v>2192</v>
      </c>
      <c r="K483" t="s">
        <v>2155</v>
      </c>
      <c r="L483" t="s">
        <v>2298</v>
      </c>
      <c r="M483" t="s">
        <v>2306</v>
      </c>
      <c r="O483" s="1" t="s">
        <v>799</v>
      </c>
      <c r="P483" s="4"/>
      <c r="Q483" t="s">
        <v>2301</v>
      </c>
      <c r="R483" t="s">
        <v>801</v>
      </c>
    </row>
    <row r="484" spans="2:18" x14ac:dyDescent="0.25">
      <c r="B484" s="4" t="s">
        <v>2744</v>
      </c>
      <c r="C484" t="s">
        <v>2297</v>
      </c>
      <c r="D484" s="2" t="s">
        <v>398</v>
      </c>
      <c r="E484" s="2" t="s">
        <v>2056</v>
      </c>
      <c r="F484" s="2" t="s">
        <v>787</v>
      </c>
      <c r="G484" s="2" t="s">
        <v>789</v>
      </c>
      <c r="H484" s="2" t="s">
        <v>808</v>
      </c>
      <c r="I484" t="s">
        <v>950</v>
      </c>
      <c r="J484" t="s">
        <v>2192</v>
      </c>
      <c r="K484" t="s">
        <v>2155</v>
      </c>
      <c r="L484" t="s">
        <v>2298</v>
      </c>
      <c r="M484" t="s">
        <v>2299</v>
      </c>
      <c r="N484" t="s">
        <v>2262</v>
      </c>
      <c r="O484" s="1" t="s">
        <v>799</v>
      </c>
      <c r="P484" s="4"/>
      <c r="Q484" t="s">
        <v>2310</v>
      </c>
      <c r="R484" t="s">
        <v>801</v>
      </c>
    </row>
    <row r="485" spans="2:18" x14ac:dyDescent="0.25">
      <c r="B485" s="4" t="s">
        <v>2745</v>
      </c>
      <c r="C485" t="s">
        <v>2297</v>
      </c>
      <c r="D485" s="2" t="s">
        <v>398</v>
      </c>
      <c r="E485" s="2" t="s">
        <v>2056</v>
      </c>
      <c r="F485" s="2" t="s">
        <v>787</v>
      </c>
      <c r="G485" s="2" t="s">
        <v>789</v>
      </c>
      <c r="H485" s="2" t="s">
        <v>808</v>
      </c>
      <c r="I485" t="s">
        <v>950</v>
      </c>
      <c r="J485" t="s">
        <v>2192</v>
      </c>
      <c r="K485" t="s">
        <v>2155</v>
      </c>
      <c r="L485" t="s">
        <v>2298</v>
      </c>
      <c r="M485" t="s">
        <v>2303</v>
      </c>
      <c r="N485" t="s">
        <v>2292</v>
      </c>
      <c r="O485" s="1" t="s">
        <v>799</v>
      </c>
      <c r="P485" s="4"/>
      <c r="Q485" t="s">
        <v>2310</v>
      </c>
      <c r="R485" t="s">
        <v>801</v>
      </c>
    </row>
    <row r="486" spans="2:18" x14ac:dyDescent="0.25">
      <c r="B486" s="4" t="s">
        <v>2746</v>
      </c>
      <c r="C486" t="s">
        <v>2297</v>
      </c>
      <c r="D486" s="2" t="s">
        <v>398</v>
      </c>
      <c r="E486" s="2" t="s">
        <v>2056</v>
      </c>
      <c r="F486" s="2" t="s">
        <v>787</v>
      </c>
      <c r="G486" s="2" t="s">
        <v>789</v>
      </c>
      <c r="H486" s="2" t="s">
        <v>808</v>
      </c>
      <c r="I486" t="s">
        <v>950</v>
      </c>
      <c r="J486" t="s">
        <v>2192</v>
      </c>
      <c r="K486" t="s">
        <v>2155</v>
      </c>
      <c r="L486" t="s">
        <v>2298</v>
      </c>
      <c r="M486" t="s">
        <v>2306</v>
      </c>
      <c r="O486" s="1" t="s">
        <v>799</v>
      </c>
      <c r="P486" s="4"/>
      <c r="Q486" t="s">
        <v>2310</v>
      </c>
      <c r="R486" t="s">
        <v>801</v>
      </c>
    </row>
    <row r="487" spans="2:18" x14ac:dyDescent="0.25">
      <c r="B487" s="4" t="s">
        <v>2747</v>
      </c>
      <c r="C487" t="s">
        <v>2297</v>
      </c>
      <c r="D487" s="2" t="s">
        <v>398</v>
      </c>
      <c r="E487" s="2" t="s">
        <v>2056</v>
      </c>
      <c r="F487" s="2" t="s">
        <v>772</v>
      </c>
      <c r="G487" s="2" t="s">
        <v>774</v>
      </c>
      <c r="H487" s="2" t="s">
        <v>808</v>
      </c>
      <c r="I487" t="s">
        <v>779</v>
      </c>
      <c r="J487" t="s">
        <v>2335</v>
      </c>
      <c r="K487" t="s">
        <v>2155</v>
      </c>
      <c r="L487" t="s">
        <v>2298</v>
      </c>
      <c r="M487" t="s">
        <v>2299</v>
      </c>
      <c r="N487" t="s">
        <v>2292</v>
      </c>
      <c r="O487" s="1" t="s">
        <v>799</v>
      </c>
      <c r="P487" s="4"/>
      <c r="Q487" t="s">
        <v>2301</v>
      </c>
      <c r="R487" t="s">
        <v>801</v>
      </c>
    </row>
    <row r="488" spans="2:18" x14ac:dyDescent="0.25">
      <c r="B488" s="4" t="s">
        <v>2748</v>
      </c>
      <c r="C488" t="s">
        <v>2297</v>
      </c>
      <c r="D488" s="2" t="s">
        <v>398</v>
      </c>
      <c r="E488" s="2" t="s">
        <v>2056</v>
      </c>
      <c r="F488" s="2" t="s">
        <v>772</v>
      </c>
      <c r="G488" s="2" t="s">
        <v>774</v>
      </c>
      <c r="H488" s="2" t="s">
        <v>808</v>
      </c>
      <c r="I488" t="s">
        <v>779</v>
      </c>
      <c r="J488" t="s">
        <v>2335</v>
      </c>
      <c r="K488" t="s">
        <v>2155</v>
      </c>
      <c r="L488" t="s">
        <v>2298</v>
      </c>
      <c r="M488" t="s">
        <v>2303</v>
      </c>
      <c r="N488" t="s">
        <v>2027</v>
      </c>
      <c r="O488" s="1" t="s">
        <v>799</v>
      </c>
      <c r="P488" s="4"/>
      <c r="Q488" t="s">
        <v>2301</v>
      </c>
      <c r="R488" t="s">
        <v>801</v>
      </c>
    </row>
    <row r="489" spans="2:18" x14ac:dyDescent="0.25">
      <c r="B489" s="4" t="s">
        <v>2749</v>
      </c>
      <c r="C489" t="s">
        <v>2297</v>
      </c>
      <c r="D489" s="2" t="s">
        <v>398</v>
      </c>
      <c r="E489" s="2" t="s">
        <v>2056</v>
      </c>
      <c r="F489" s="2" t="s">
        <v>772</v>
      </c>
      <c r="G489" s="2" t="s">
        <v>774</v>
      </c>
      <c r="H489" s="2" t="s">
        <v>808</v>
      </c>
      <c r="I489" t="s">
        <v>779</v>
      </c>
      <c r="J489" t="s">
        <v>2335</v>
      </c>
      <c r="K489" t="s">
        <v>2155</v>
      </c>
      <c r="L489" t="s">
        <v>2298</v>
      </c>
      <c r="M489" t="s">
        <v>2306</v>
      </c>
      <c r="N489" t="s">
        <v>2089</v>
      </c>
      <c r="O489" s="1" t="s">
        <v>799</v>
      </c>
      <c r="P489" s="4"/>
      <c r="Q489" t="s">
        <v>2301</v>
      </c>
      <c r="R489" t="s">
        <v>801</v>
      </c>
    </row>
    <row r="490" spans="2:18" x14ac:dyDescent="0.25">
      <c r="B490" s="4" t="s">
        <v>2750</v>
      </c>
      <c r="C490" t="s">
        <v>1938</v>
      </c>
      <c r="D490" s="2" t="s">
        <v>398</v>
      </c>
      <c r="E490" s="2" t="s">
        <v>2056</v>
      </c>
      <c r="F490" s="2" t="s">
        <v>772</v>
      </c>
      <c r="G490" s="2" t="s">
        <v>774</v>
      </c>
      <c r="H490" s="2" t="s">
        <v>808</v>
      </c>
      <c r="I490" t="s">
        <v>779</v>
      </c>
      <c r="J490" t="s">
        <v>2086</v>
      </c>
      <c r="K490" t="s">
        <v>2058</v>
      </c>
      <c r="L490" t="s">
        <v>2136</v>
      </c>
      <c r="N490" t="s">
        <v>2089</v>
      </c>
      <c r="O490" s="1">
        <v>98832976</v>
      </c>
      <c r="P490" s="4"/>
      <c r="Q490" t="s">
        <v>2343</v>
      </c>
      <c r="R490" t="s">
        <v>801</v>
      </c>
    </row>
    <row r="491" spans="2:18" x14ac:dyDescent="0.25">
      <c r="B491" s="4" t="s">
        <v>2751</v>
      </c>
      <c r="C491" t="s">
        <v>1938</v>
      </c>
      <c r="D491" s="2" t="s">
        <v>398</v>
      </c>
      <c r="E491" s="2" t="s">
        <v>2056</v>
      </c>
      <c r="F491" s="2" t="s">
        <v>787</v>
      </c>
      <c r="G491" s="2" t="s">
        <v>789</v>
      </c>
      <c r="H491" s="2" t="s">
        <v>808</v>
      </c>
      <c r="I491" t="s">
        <v>950</v>
      </c>
      <c r="J491" t="s">
        <v>2086</v>
      </c>
      <c r="K491" t="s">
        <v>2058</v>
      </c>
      <c r="L491" t="s">
        <v>2136</v>
      </c>
      <c r="O491" s="1" t="s">
        <v>799</v>
      </c>
      <c r="Q491" t="s">
        <v>2346</v>
      </c>
      <c r="R491" t="s">
        <v>801</v>
      </c>
    </row>
    <row r="492" spans="2:18" x14ac:dyDescent="0.25">
      <c r="B492" s="4" t="s">
        <v>2752</v>
      </c>
      <c r="C492" t="s">
        <v>1938</v>
      </c>
      <c r="D492" s="2" t="s">
        <v>398</v>
      </c>
      <c r="E492" s="2" t="s">
        <v>2056</v>
      </c>
      <c r="F492" s="2" t="s">
        <v>772</v>
      </c>
      <c r="G492" s="2" t="s">
        <v>774</v>
      </c>
      <c r="H492" s="2" t="s">
        <v>808</v>
      </c>
      <c r="I492" t="s">
        <v>779</v>
      </c>
      <c r="J492" t="s">
        <v>2103</v>
      </c>
      <c r="K492" t="s">
        <v>2058</v>
      </c>
      <c r="L492" t="s">
        <v>2136</v>
      </c>
      <c r="O492" s="1" t="s">
        <v>799</v>
      </c>
      <c r="Q492" t="s">
        <v>2343</v>
      </c>
      <c r="R492" t="s">
        <v>801</v>
      </c>
    </row>
    <row r="493" spans="2:18" x14ac:dyDescent="0.25">
      <c r="B493" s="4" t="s">
        <v>2753</v>
      </c>
      <c r="C493" t="s">
        <v>1938</v>
      </c>
      <c r="D493" s="2" t="s">
        <v>398</v>
      </c>
      <c r="E493" s="2" t="s">
        <v>2056</v>
      </c>
      <c r="F493" s="2" t="s">
        <v>772</v>
      </c>
      <c r="G493" s="2" t="s">
        <v>774</v>
      </c>
      <c r="H493" s="2" t="s">
        <v>808</v>
      </c>
      <c r="I493" t="s">
        <v>779</v>
      </c>
      <c r="J493" t="s">
        <v>2192</v>
      </c>
      <c r="K493" t="s">
        <v>2058</v>
      </c>
      <c r="L493" t="s">
        <v>2136</v>
      </c>
      <c r="O493" s="1" t="s">
        <v>799</v>
      </c>
      <c r="Q493" t="s">
        <v>2343</v>
      </c>
      <c r="R493" t="s">
        <v>801</v>
      </c>
    </row>
    <row r="494" spans="2:18" x14ac:dyDescent="0.25">
      <c r="B494" s="4" t="s">
        <v>2754</v>
      </c>
      <c r="C494" t="s">
        <v>1938</v>
      </c>
      <c r="D494" s="2" t="s">
        <v>398</v>
      </c>
      <c r="E494" s="2" t="s">
        <v>2056</v>
      </c>
      <c r="F494" s="2" t="s">
        <v>787</v>
      </c>
      <c r="G494" s="2" t="s">
        <v>789</v>
      </c>
      <c r="H494" s="2" t="s">
        <v>808</v>
      </c>
      <c r="I494" t="s">
        <v>950</v>
      </c>
      <c r="J494" t="s">
        <v>2192</v>
      </c>
      <c r="K494" t="s">
        <v>2058</v>
      </c>
      <c r="L494" t="s">
        <v>2136</v>
      </c>
      <c r="O494" s="1" t="s">
        <v>799</v>
      </c>
      <c r="Q494" t="s">
        <v>2346</v>
      </c>
      <c r="R494" t="s">
        <v>801</v>
      </c>
    </row>
    <row r="495" spans="2:18" x14ac:dyDescent="0.25">
      <c r="B495" s="4" t="s">
        <v>2755</v>
      </c>
      <c r="C495" t="s">
        <v>1938</v>
      </c>
      <c r="D495" s="2" t="s">
        <v>398</v>
      </c>
      <c r="E495" s="2" t="s">
        <v>2056</v>
      </c>
      <c r="F495" s="2" t="s">
        <v>772</v>
      </c>
      <c r="G495" s="2" t="s">
        <v>774</v>
      </c>
      <c r="H495" s="2" t="s">
        <v>808</v>
      </c>
      <c r="I495" t="s">
        <v>779</v>
      </c>
      <c r="J495" t="s">
        <v>2335</v>
      </c>
      <c r="K495" t="s">
        <v>2058</v>
      </c>
      <c r="L495" t="s">
        <v>2136</v>
      </c>
      <c r="N495" t="s">
        <v>2262</v>
      </c>
      <c r="O495" s="1" t="s">
        <v>799</v>
      </c>
      <c r="Q495" t="s">
        <v>2343</v>
      </c>
      <c r="R495" t="s">
        <v>801</v>
      </c>
    </row>
    <row r="496" spans="2:18" x14ac:dyDescent="0.25">
      <c r="B496" s="4" t="s">
        <v>2756</v>
      </c>
      <c r="C496" t="s">
        <v>1977</v>
      </c>
      <c r="D496" s="2" t="s">
        <v>735</v>
      </c>
      <c r="E496" s="2" t="s">
        <v>2056</v>
      </c>
      <c r="F496" s="2" t="s">
        <v>772</v>
      </c>
      <c r="G496" s="2" t="s">
        <v>774</v>
      </c>
      <c r="H496" s="2" t="s">
        <v>808</v>
      </c>
      <c r="I496" t="s">
        <v>950</v>
      </c>
      <c r="J496" t="s">
        <v>2192</v>
      </c>
      <c r="K496" t="s">
        <v>2058</v>
      </c>
      <c r="L496" t="s">
        <v>2136</v>
      </c>
      <c r="N496" t="s">
        <v>2089</v>
      </c>
      <c r="O496" s="1" t="s">
        <v>799</v>
      </c>
      <c r="Q496" t="s">
        <v>2357</v>
      </c>
      <c r="R496" t="s">
        <v>801</v>
      </c>
    </row>
    <row r="497" spans="2:18" x14ac:dyDescent="0.25">
      <c r="B497" s="4" t="s">
        <v>2757</v>
      </c>
      <c r="C497" t="s">
        <v>1977</v>
      </c>
      <c r="D497" s="2" t="s">
        <v>735</v>
      </c>
      <c r="E497" s="2" t="s">
        <v>2056</v>
      </c>
      <c r="F497" s="2" t="s">
        <v>787</v>
      </c>
      <c r="G497" s="2" t="s">
        <v>789</v>
      </c>
      <c r="H497" s="2" t="s">
        <v>808</v>
      </c>
      <c r="I497" t="s">
        <v>950</v>
      </c>
      <c r="J497" t="s">
        <v>2192</v>
      </c>
      <c r="K497" t="s">
        <v>2058</v>
      </c>
      <c r="L497" t="s">
        <v>2136</v>
      </c>
      <c r="N497" t="s">
        <v>2089</v>
      </c>
      <c r="O497" s="1" t="s">
        <v>799</v>
      </c>
      <c r="Q497" t="s">
        <v>2360</v>
      </c>
      <c r="R497" t="s">
        <v>801</v>
      </c>
    </row>
    <row r="498" spans="2:18" x14ac:dyDescent="0.25">
      <c r="B498" s="4" t="s">
        <v>2758</v>
      </c>
      <c r="C498" t="s">
        <v>1977</v>
      </c>
      <c r="D498" s="2" t="s">
        <v>735</v>
      </c>
      <c r="E498" s="2" t="s">
        <v>2056</v>
      </c>
      <c r="F498" s="2" t="s">
        <v>772</v>
      </c>
      <c r="G498" s="2" t="s">
        <v>774</v>
      </c>
      <c r="H498" s="2" t="s">
        <v>808</v>
      </c>
      <c r="I498" t="s">
        <v>779</v>
      </c>
      <c r="J498" t="s">
        <v>2086</v>
      </c>
      <c r="K498" t="s">
        <v>2058</v>
      </c>
      <c r="L498" t="s">
        <v>2136</v>
      </c>
      <c r="N498" t="s">
        <v>2262</v>
      </c>
      <c r="O498" s="1" t="s">
        <v>799</v>
      </c>
      <c r="P498" s="4"/>
      <c r="Q498" t="s">
        <v>2357</v>
      </c>
      <c r="R498" t="s">
        <v>801</v>
      </c>
    </row>
    <row r="499" spans="2:18" x14ac:dyDescent="0.25">
      <c r="B499" s="4" t="s">
        <v>2759</v>
      </c>
      <c r="C499" t="s">
        <v>1977</v>
      </c>
      <c r="D499" s="2" t="s">
        <v>735</v>
      </c>
      <c r="E499" s="2" t="s">
        <v>2056</v>
      </c>
      <c r="F499" s="2" t="s">
        <v>787</v>
      </c>
      <c r="G499" s="2" t="s">
        <v>789</v>
      </c>
      <c r="H499" s="2" t="s">
        <v>808</v>
      </c>
      <c r="I499" t="s">
        <v>779</v>
      </c>
      <c r="J499" t="s">
        <v>2086</v>
      </c>
      <c r="K499" t="s">
        <v>2058</v>
      </c>
      <c r="L499" t="s">
        <v>2136</v>
      </c>
      <c r="N499" t="s">
        <v>2262</v>
      </c>
      <c r="O499" s="1" t="s">
        <v>799</v>
      </c>
      <c r="P499" s="4"/>
      <c r="Q499" t="s">
        <v>2360</v>
      </c>
      <c r="R499" t="s">
        <v>801</v>
      </c>
    </row>
    <row r="500" spans="2:18" x14ac:dyDescent="0.25">
      <c r="B500" s="4" t="s">
        <v>2760</v>
      </c>
      <c r="C500" t="s">
        <v>1977</v>
      </c>
      <c r="D500" s="2" t="s">
        <v>735</v>
      </c>
      <c r="E500" s="2" t="s">
        <v>2056</v>
      </c>
      <c r="F500" s="2" t="s">
        <v>772</v>
      </c>
      <c r="G500" s="2" t="s">
        <v>774</v>
      </c>
      <c r="H500" s="2" t="s">
        <v>808</v>
      </c>
      <c r="I500" t="s">
        <v>779</v>
      </c>
      <c r="J500" t="s">
        <v>2187</v>
      </c>
      <c r="K500" t="s">
        <v>2058</v>
      </c>
      <c r="L500" t="s">
        <v>2136</v>
      </c>
      <c r="N500" t="s">
        <v>2292</v>
      </c>
      <c r="O500" s="1" t="s">
        <v>799</v>
      </c>
      <c r="P500" s="4"/>
      <c r="Q500" t="s">
        <v>2357</v>
      </c>
      <c r="R500" t="s">
        <v>801</v>
      </c>
    </row>
    <row r="501" spans="2:18" x14ac:dyDescent="0.25">
      <c r="B501" s="4" t="s">
        <v>2761</v>
      </c>
      <c r="C501" t="s">
        <v>1977</v>
      </c>
      <c r="D501" s="2" t="s">
        <v>735</v>
      </c>
      <c r="E501" s="2" t="s">
        <v>2056</v>
      </c>
      <c r="F501" s="2" t="s">
        <v>772</v>
      </c>
      <c r="G501" s="2" t="s">
        <v>774</v>
      </c>
      <c r="H501" s="2" t="s">
        <v>808</v>
      </c>
      <c r="I501" t="s">
        <v>2102</v>
      </c>
      <c r="J501" t="s">
        <v>2103</v>
      </c>
      <c r="K501" t="s">
        <v>2058</v>
      </c>
      <c r="L501" t="s">
        <v>2136</v>
      </c>
      <c r="N501" t="s">
        <v>2027</v>
      </c>
      <c r="O501" s="1" t="s">
        <v>799</v>
      </c>
      <c r="P501" s="4"/>
      <c r="Q501" t="s">
        <v>2357</v>
      </c>
      <c r="R501" t="s">
        <v>801</v>
      </c>
    </row>
    <row r="502" spans="2:18" x14ac:dyDescent="0.25">
      <c r="B502" s="4" t="s">
        <v>2762</v>
      </c>
      <c r="C502" t="s">
        <v>746</v>
      </c>
      <c r="D502" s="2" t="s">
        <v>748</v>
      </c>
      <c r="E502" s="2" t="s">
        <v>2056</v>
      </c>
      <c r="F502" s="2" t="s">
        <v>772</v>
      </c>
      <c r="G502" s="2" t="s">
        <v>774</v>
      </c>
      <c r="H502" s="2" t="s">
        <v>808</v>
      </c>
      <c r="I502" t="s">
        <v>779</v>
      </c>
      <c r="J502" t="s">
        <v>2335</v>
      </c>
      <c r="K502" t="s">
        <v>2058</v>
      </c>
      <c r="L502" t="s">
        <v>2136</v>
      </c>
      <c r="N502" t="s">
        <v>2262</v>
      </c>
      <c r="O502" s="1" t="s">
        <v>799</v>
      </c>
      <c r="P502" s="4"/>
      <c r="Q502" t="s">
        <v>2371</v>
      </c>
      <c r="R502" t="s">
        <v>801</v>
      </c>
    </row>
    <row r="503" spans="2:18" x14ac:dyDescent="0.25">
      <c r="B503" s="4" t="s">
        <v>2763</v>
      </c>
      <c r="C503" t="s">
        <v>746</v>
      </c>
      <c r="D503" s="2" t="s">
        <v>748</v>
      </c>
      <c r="E503" s="2" t="s">
        <v>2056</v>
      </c>
      <c r="F503" s="2" t="s">
        <v>787</v>
      </c>
      <c r="G503" s="2" t="s">
        <v>789</v>
      </c>
      <c r="H503" s="2" t="s">
        <v>808</v>
      </c>
      <c r="I503" t="s">
        <v>779</v>
      </c>
      <c r="J503" t="s">
        <v>2335</v>
      </c>
      <c r="K503" t="s">
        <v>2058</v>
      </c>
      <c r="L503" t="s">
        <v>2136</v>
      </c>
      <c r="N503" t="s">
        <v>2262</v>
      </c>
      <c r="O503" s="1" t="s">
        <v>799</v>
      </c>
      <c r="P503" s="4"/>
      <c r="Q503" t="s">
        <v>2374</v>
      </c>
      <c r="R503" t="s">
        <v>801</v>
      </c>
    </row>
    <row r="504" spans="2:18" x14ac:dyDescent="0.25">
      <c r="B504" s="4" t="s">
        <v>2764</v>
      </c>
      <c r="C504" t="s">
        <v>746</v>
      </c>
      <c r="D504" s="2" t="s">
        <v>748</v>
      </c>
      <c r="E504" s="2" t="s">
        <v>2056</v>
      </c>
      <c r="F504" s="2" t="s">
        <v>772</v>
      </c>
      <c r="G504" s="2" t="s">
        <v>774</v>
      </c>
      <c r="H504" s="2" t="s">
        <v>808</v>
      </c>
      <c r="I504" t="s">
        <v>2102</v>
      </c>
      <c r="J504" t="s">
        <v>2103</v>
      </c>
      <c r="K504" t="s">
        <v>2058</v>
      </c>
      <c r="L504" t="s">
        <v>2136</v>
      </c>
      <c r="N504" t="s">
        <v>2027</v>
      </c>
      <c r="O504" s="1" t="s">
        <v>799</v>
      </c>
      <c r="P504" s="4"/>
      <c r="Q504" t="s">
        <v>2371</v>
      </c>
      <c r="R504" t="s">
        <v>801</v>
      </c>
    </row>
    <row r="505" spans="2:18" x14ac:dyDescent="0.25">
      <c r="B505" s="4" t="s">
        <v>2765</v>
      </c>
      <c r="C505" t="s">
        <v>746</v>
      </c>
      <c r="D505" s="2" t="s">
        <v>748</v>
      </c>
      <c r="E505" s="2" t="s">
        <v>2056</v>
      </c>
      <c r="F505" s="2" t="s">
        <v>787</v>
      </c>
      <c r="G505" s="2" t="s">
        <v>789</v>
      </c>
      <c r="H505" s="2" t="s">
        <v>808</v>
      </c>
      <c r="I505" t="s">
        <v>2102</v>
      </c>
      <c r="J505" t="s">
        <v>2103</v>
      </c>
      <c r="K505" t="s">
        <v>2058</v>
      </c>
      <c r="L505" t="s">
        <v>2136</v>
      </c>
      <c r="N505" t="s">
        <v>2027</v>
      </c>
      <c r="O505" s="1" t="s">
        <v>799</v>
      </c>
      <c r="P505" s="4"/>
      <c r="Q505" t="s">
        <v>2374</v>
      </c>
      <c r="R505" t="s">
        <v>801</v>
      </c>
    </row>
    <row r="506" spans="2:18" x14ac:dyDescent="0.25">
      <c r="B506" s="4" t="s">
        <v>2766</v>
      </c>
      <c r="C506" t="s">
        <v>2386</v>
      </c>
      <c r="D506" s="2" t="s">
        <v>259</v>
      </c>
      <c r="E506" s="2" t="s">
        <v>2056</v>
      </c>
      <c r="F506" s="2" t="s">
        <v>772</v>
      </c>
      <c r="G506" s="2" t="s">
        <v>774</v>
      </c>
      <c r="H506" s="2" t="s">
        <v>808</v>
      </c>
      <c r="I506" t="s">
        <v>779</v>
      </c>
      <c r="J506" t="s">
        <v>2086</v>
      </c>
      <c r="K506" t="s">
        <v>2070</v>
      </c>
      <c r="L506" t="s">
        <v>2387</v>
      </c>
      <c r="M506" t="s">
        <v>2088</v>
      </c>
      <c r="O506" s="1" t="s">
        <v>799</v>
      </c>
      <c r="P506" s="4"/>
      <c r="Q506" t="s">
        <v>2091</v>
      </c>
      <c r="R506" t="s">
        <v>801</v>
      </c>
    </row>
    <row r="507" spans="2:18" x14ac:dyDescent="0.25">
      <c r="B507" s="4" t="s">
        <v>2767</v>
      </c>
      <c r="C507" t="s">
        <v>2389</v>
      </c>
      <c r="D507" s="2" t="s">
        <v>259</v>
      </c>
      <c r="E507" s="2" t="s">
        <v>2056</v>
      </c>
      <c r="F507" s="2" t="s">
        <v>772</v>
      </c>
      <c r="G507" s="2" t="s">
        <v>774</v>
      </c>
      <c r="H507" s="2" t="s">
        <v>808</v>
      </c>
      <c r="I507" t="s">
        <v>779</v>
      </c>
      <c r="J507" t="s">
        <v>2086</v>
      </c>
      <c r="K507" t="s">
        <v>2058</v>
      </c>
      <c r="L507" t="s">
        <v>2087</v>
      </c>
      <c r="M507" t="s">
        <v>2088</v>
      </c>
      <c r="N507" s="1">
        <v>96769353</v>
      </c>
      <c r="O507" s="1" t="s">
        <v>799</v>
      </c>
      <c r="P507" s="4"/>
      <c r="Q507" t="s">
        <v>2091</v>
      </c>
      <c r="R507" t="s">
        <v>801</v>
      </c>
    </row>
    <row r="508" spans="2:18" x14ac:dyDescent="0.25">
      <c r="B508" s="4" t="s">
        <v>2768</v>
      </c>
      <c r="C508" t="s">
        <v>2389</v>
      </c>
      <c r="D508" s="2" t="s">
        <v>259</v>
      </c>
      <c r="E508" s="2" t="s">
        <v>2056</v>
      </c>
      <c r="F508" s="2" t="s">
        <v>772</v>
      </c>
      <c r="G508" s="2" t="s">
        <v>774</v>
      </c>
      <c r="H508" s="2" t="s">
        <v>808</v>
      </c>
      <c r="I508" t="s">
        <v>779</v>
      </c>
      <c r="J508" t="s">
        <v>2086</v>
      </c>
      <c r="K508" t="s">
        <v>2058</v>
      </c>
      <c r="L508" t="s">
        <v>2087</v>
      </c>
      <c r="M508" t="s">
        <v>2093</v>
      </c>
      <c r="O508" s="1" t="s">
        <v>799</v>
      </c>
      <c r="P508" s="4"/>
      <c r="Q508" t="s">
        <v>2091</v>
      </c>
      <c r="R508" t="s">
        <v>801</v>
      </c>
    </row>
    <row r="509" spans="2:18" x14ac:dyDescent="0.25">
      <c r="B509" s="4" t="s">
        <v>2769</v>
      </c>
      <c r="C509" t="s">
        <v>2055</v>
      </c>
      <c r="D509" s="2" t="s">
        <v>255</v>
      </c>
      <c r="E509" s="2" t="s">
        <v>2056</v>
      </c>
      <c r="F509" s="2" t="s">
        <v>772</v>
      </c>
      <c r="G509" s="2" t="s">
        <v>774</v>
      </c>
      <c r="H509" s="2" t="s">
        <v>811</v>
      </c>
      <c r="I509" t="s">
        <v>779</v>
      </c>
      <c r="J509" t="s">
        <v>2057</v>
      </c>
      <c r="K509" t="s">
        <v>2058</v>
      </c>
      <c r="L509" t="s">
        <v>2059</v>
      </c>
      <c r="M509" t="s">
        <v>2060</v>
      </c>
      <c r="N509" t="s">
        <v>2061</v>
      </c>
      <c r="O509" s="1" t="s">
        <v>799</v>
      </c>
      <c r="P509" s="4"/>
      <c r="Q509" t="s">
        <v>2063</v>
      </c>
      <c r="R509" t="s">
        <v>801</v>
      </c>
    </row>
    <row r="510" spans="2:18" x14ac:dyDescent="0.25">
      <c r="B510" s="4" t="s">
        <v>2770</v>
      </c>
      <c r="C510" t="s">
        <v>2055</v>
      </c>
      <c r="D510" s="2" t="s">
        <v>255</v>
      </c>
      <c r="E510" s="2" t="s">
        <v>2056</v>
      </c>
      <c r="F510" s="2" t="s">
        <v>787</v>
      </c>
      <c r="G510" s="2" t="s">
        <v>789</v>
      </c>
      <c r="H510" s="2" t="s">
        <v>811</v>
      </c>
      <c r="I510" t="s">
        <v>779</v>
      </c>
      <c r="J510" t="s">
        <v>2057</v>
      </c>
      <c r="K510" t="s">
        <v>2058</v>
      </c>
      <c r="L510" t="s">
        <v>2059</v>
      </c>
      <c r="M510" t="s">
        <v>2060</v>
      </c>
      <c r="N510" t="s">
        <v>2061</v>
      </c>
      <c r="O510" s="1" t="s">
        <v>799</v>
      </c>
      <c r="P510" s="4"/>
      <c r="Q510" t="s">
        <v>2066</v>
      </c>
      <c r="R510" t="s">
        <v>801</v>
      </c>
    </row>
    <row r="511" spans="2:18" x14ac:dyDescent="0.25">
      <c r="B511" s="4" t="s">
        <v>2771</v>
      </c>
      <c r="C511" t="s">
        <v>2069</v>
      </c>
      <c r="D511" s="2" t="s">
        <v>255</v>
      </c>
      <c r="E511" s="2" t="s">
        <v>2056</v>
      </c>
      <c r="F511" s="2" t="s">
        <v>772</v>
      </c>
      <c r="G511" s="2" t="s">
        <v>774</v>
      </c>
      <c r="H511" s="2" t="s">
        <v>811</v>
      </c>
      <c r="I511" t="s">
        <v>779</v>
      </c>
      <c r="J511" t="s">
        <v>2057</v>
      </c>
      <c r="K511" t="s">
        <v>2070</v>
      </c>
      <c r="L511" t="s">
        <v>2059</v>
      </c>
      <c r="M511" t="s">
        <v>2060</v>
      </c>
      <c r="O511" s="1" t="s">
        <v>799</v>
      </c>
      <c r="P511" s="4"/>
      <c r="Q511" t="s">
        <v>2063</v>
      </c>
      <c r="R511" t="s">
        <v>801</v>
      </c>
    </row>
    <row r="512" spans="2:18" x14ac:dyDescent="0.25">
      <c r="B512" s="4" t="s">
        <v>2772</v>
      </c>
      <c r="C512" t="s">
        <v>2069</v>
      </c>
      <c r="D512" s="2" t="s">
        <v>255</v>
      </c>
      <c r="E512" s="2" t="s">
        <v>2056</v>
      </c>
      <c r="F512" s="2" t="s">
        <v>787</v>
      </c>
      <c r="G512" s="2" t="s">
        <v>789</v>
      </c>
      <c r="H512" s="2" t="s">
        <v>811</v>
      </c>
      <c r="I512" t="s">
        <v>779</v>
      </c>
      <c r="J512" t="s">
        <v>2057</v>
      </c>
      <c r="K512" t="s">
        <v>2070</v>
      </c>
      <c r="L512" t="s">
        <v>2059</v>
      </c>
      <c r="M512" t="s">
        <v>2060</v>
      </c>
      <c r="O512" s="1" t="s">
        <v>799</v>
      </c>
      <c r="P512" s="4"/>
      <c r="Q512" t="s">
        <v>2066</v>
      </c>
      <c r="R512" t="s">
        <v>801</v>
      </c>
    </row>
    <row r="513" spans="2:18" x14ac:dyDescent="0.25">
      <c r="B513" s="4" t="s">
        <v>2773</v>
      </c>
      <c r="C513" t="s">
        <v>2075</v>
      </c>
      <c r="D513" s="2" t="s">
        <v>255</v>
      </c>
      <c r="E513" s="2" t="s">
        <v>2056</v>
      </c>
      <c r="F513" s="2" t="s">
        <v>772</v>
      </c>
      <c r="G513" s="2" t="s">
        <v>774</v>
      </c>
      <c r="H513" s="2" t="s">
        <v>811</v>
      </c>
      <c r="I513" t="s">
        <v>779</v>
      </c>
      <c r="J513" t="s">
        <v>2057</v>
      </c>
      <c r="K513" t="s">
        <v>2058</v>
      </c>
      <c r="L513" t="s">
        <v>2059</v>
      </c>
      <c r="M513" t="s">
        <v>2060</v>
      </c>
      <c r="N513" t="s">
        <v>2061</v>
      </c>
      <c r="O513" s="1" t="s">
        <v>799</v>
      </c>
      <c r="P513" s="4"/>
      <c r="Q513" t="s">
        <v>2063</v>
      </c>
      <c r="R513" t="s">
        <v>801</v>
      </c>
    </row>
    <row r="514" spans="2:18" x14ac:dyDescent="0.25">
      <c r="B514" s="4" t="s">
        <v>2774</v>
      </c>
      <c r="C514" t="s">
        <v>2075</v>
      </c>
      <c r="D514" s="2" t="s">
        <v>255</v>
      </c>
      <c r="E514" s="2" t="s">
        <v>2056</v>
      </c>
      <c r="F514" s="2" t="s">
        <v>787</v>
      </c>
      <c r="G514" s="2" t="s">
        <v>789</v>
      </c>
      <c r="H514" s="2" t="s">
        <v>811</v>
      </c>
      <c r="I514" t="s">
        <v>779</v>
      </c>
      <c r="J514" t="s">
        <v>2057</v>
      </c>
      <c r="K514" t="s">
        <v>2058</v>
      </c>
      <c r="L514" t="s">
        <v>2059</v>
      </c>
      <c r="M514" t="s">
        <v>2060</v>
      </c>
      <c r="N514" t="s">
        <v>2061</v>
      </c>
      <c r="O514" s="1" t="s">
        <v>799</v>
      </c>
      <c r="P514" s="4"/>
      <c r="Q514" t="s">
        <v>2066</v>
      </c>
      <c r="R514" t="s">
        <v>801</v>
      </c>
    </row>
    <row r="515" spans="2:18" x14ac:dyDescent="0.25">
      <c r="B515" s="4" t="s">
        <v>2775</v>
      </c>
      <c r="C515" t="s">
        <v>2080</v>
      </c>
      <c r="D515" s="2" t="s">
        <v>255</v>
      </c>
      <c r="E515" s="2" t="s">
        <v>2056</v>
      </c>
      <c r="F515" s="2" t="s">
        <v>772</v>
      </c>
      <c r="G515" s="2" t="s">
        <v>774</v>
      </c>
      <c r="H515" s="2" t="s">
        <v>811</v>
      </c>
      <c r="I515" t="s">
        <v>779</v>
      </c>
      <c r="J515" t="s">
        <v>2057</v>
      </c>
      <c r="K515" t="s">
        <v>2070</v>
      </c>
      <c r="L515" t="s">
        <v>2059</v>
      </c>
      <c r="M515" t="s">
        <v>2060</v>
      </c>
      <c r="O515" s="1" t="s">
        <v>799</v>
      </c>
      <c r="P515" s="4"/>
      <c r="Q515" t="s">
        <v>2063</v>
      </c>
      <c r="R515" t="s">
        <v>801</v>
      </c>
    </row>
    <row r="516" spans="2:18" x14ac:dyDescent="0.25">
      <c r="B516" s="4" t="s">
        <v>2776</v>
      </c>
      <c r="C516" t="s">
        <v>2080</v>
      </c>
      <c r="D516" s="2" t="s">
        <v>255</v>
      </c>
      <c r="E516" s="2" t="s">
        <v>2056</v>
      </c>
      <c r="F516" s="2" t="s">
        <v>787</v>
      </c>
      <c r="G516" s="2" t="s">
        <v>789</v>
      </c>
      <c r="H516" s="2" t="s">
        <v>811</v>
      </c>
      <c r="I516" t="s">
        <v>779</v>
      </c>
      <c r="J516" t="s">
        <v>2057</v>
      </c>
      <c r="K516" t="s">
        <v>2070</v>
      </c>
      <c r="L516" t="s">
        <v>2059</v>
      </c>
      <c r="M516" t="s">
        <v>2060</v>
      </c>
      <c r="O516" s="1" t="s">
        <v>799</v>
      </c>
      <c r="P516" s="4"/>
      <c r="Q516" t="s">
        <v>2066</v>
      </c>
      <c r="R516" t="s">
        <v>801</v>
      </c>
    </row>
    <row r="517" spans="2:18" x14ac:dyDescent="0.25">
      <c r="B517" s="4" t="s">
        <v>2777</v>
      </c>
      <c r="C517" t="s">
        <v>2085</v>
      </c>
      <c r="D517" s="2" t="s">
        <v>259</v>
      </c>
      <c r="E517" s="2" t="s">
        <v>2056</v>
      </c>
      <c r="F517" s="2" t="s">
        <v>772</v>
      </c>
      <c r="G517" s="2" t="s">
        <v>774</v>
      </c>
      <c r="H517" s="2" t="s">
        <v>811</v>
      </c>
      <c r="I517" t="s">
        <v>779</v>
      </c>
      <c r="J517" t="s">
        <v>2086</v>
      </c>
      <c r="K517" t="s">
        <v>2058</v>
      </c>
      <c r="L517" t="s">
        <v>2087</v>
      </c>
      <c r="M517" t="s">
        <v>2088</v>
      </c>
      <c r="N517" t="s">
        <v>2089</v>
      </c>
      <c r="O517" s="1">
        <v>96759595</v>
      </c>
      <c r="P517" s="4" t="s">
        <v>2400</v>
      </c>
      <c r="Q517" t="s">
        <v>2091</v>
      </c>
      <c r="R517" t="s">
        <v>801</v>
      </c>
    </row>
    <row r="518" spans="2:18" x14ac:dyDescent="0.25">
      <c r="B518" s="4" t="s">
        <v>2778</v>
      </c>
      <c r="C518" t="s">
        <v>2085</v>
      </c>
      <c r="D518" s="2" t="s">
        <v>259</v>
      </c>
      <c r="E518" s="2" t="s">
        <v>2056</v>
      </c>
      <c r="F518" s="2" t="s">
        <v>772</v>
      </c>
      <c r="G518" s="2" t="s">
        <v>774</v>
      </c>
      <c r="H518" s="2" t="s">
        <v>811</v>
      </c>
      <c r="I518" t="s">
        <v>779</v>
      </c>
      <c r="J518" t="s">
        <v>2086</v>
      </c>
      <c r="K518" t="s">
        <v>2058</v>
      </c>
      <c r="L518" t="s">
        <v>2087</v>
      </c>
      <c r="M518" t="s">
        <v>2093</v>
      </c>
      <c r="N518" t="s">
        <v>2089</v>
      </c>
      <c r="O518" s="1">
        <v>96759594</v>
      </c>
      <c r="P518" s="4" t="s">
        <v>2402</v>
      </c>
      <c r="Q518" t="s">
        <v>2091</v>
      </c>
      <c r="R518" t="s">
        <v>801</v>
      </c>
    </row>
    <row r="519" spans="2:18" x14ac:dyDescent="0.25">
      <c r="B519" s="4" t="s">
        <v>2779</v>
      </c>
      <c r="C519" t="s">
        <v>2096</v>
      </c>
      <c r="D519" s="2" t="s">
        <v>259</v>
      </c>
      <c r="E519" s="2" t="s">
        <v>2056</v>
      </c>
      <c r="F519" s="2" t="s">
        <v>772</v>
      </c>
      <c r="G519" s="2" t="s">
        <v>774</v>
      </c>
      <c r="H519" s="2" t="s">
        <v>811</v>
      </c>
      <c r="I519" t="s">
        <v>779</v>
      </c>
      <c r="J519" t="s">
        <v>2086</v>
      </c>
      <c r="K519" t="s">
        <v>2070</v>
      </c>
      <c r="L519" t="s">
        <v>2387</v>
      </c>
      <c r="M519" t="s">
        <v>2088</v>
      </c>
      <c r="O519" s="1" t="s">
        <v>799</v>
      </c>
      <c r="P519" s="4"/>
      <c r="Q519" t="s">
        <v>2091</v>
      </c>
      <c r="R519" t="s">
        <v>801</v>
      </c>
    </row>
    <row r="520" spans="2:18" x14ac:dyDescent="0.25">
      <c r="B520" s="4" t="s">
        <v>2780</v>
      </c>
      <c r="C520" t="s">
        <v>2096</v>
      </c>
      <c r="D520" s="2" t="s">
        <v>259</v>
      </c>
      <c r="E520" s="2" t="s">
        <v>2056</v>
      </c>
      <c r="F520" s="2" t="s">
        <v>772</v>
      </c>
      <c r="G520" s="2" t="s">
        <v>774</v>
      </c>
      <c r="H520" s="2" t="s">
        <v>811</v>
      </c>
      <c r="I520" t="s">
        <v>779</v>
      </c>
      <c r="J520" t="s">
        <v>2086</v>
      </c>
      <c r="K520" t="s">
        <v>2070</v>
      </c>
      <c r="L520" t="s">
        <v>2387</v>
      </c>
      <c r="M520" t="s">
        <v>2093</v>
      </c>
      <c r="O520" s="1" t="s">
        <v>799</v>
      </c>
      <c r="P520" s="4"/>
      <c r="Q520" t="s">
        <v>2091</v>
      </c>
      <c r="R520" t="s">
        <v>801</v>
      </c>
    </row>
    <row r="521" spans="2:18" x14ac:dyDescent="0.25">
      <c r="B521" s="4" t="s">
        <v>2781</v>
      </c>
      <c r="C521" t="s">
        <v>2101</v>
      </c>
      <c r="D521" s="2" t="s">
        <v>259</v>
      </c>
      <c r="E521" s="2" t="s">
        <v>2056</v>
      </c>
      <c r="F521" s="2" t="s">
        <v>772</v>
      </c>
      <c r="G521" s="2" t="s">
        <v>774</v>
      </c>
      <c r="H521" s="2" t="s">
        <v>811</v>
      </c>
      <c r="I521" t="s">
        <v>2102</v>
      </c>
      <c r="J521" t="s">
        <v>2103</v>
      </c>
      <c r="K521" t="s">
        <v>2058</v>
      </c>
      <c r="L521" t="s">
        <v>2104</v>
      </c>
      <c r="M521" t="s">
        <v>2105</v>
      </c>
      <c r="N521" t="s">
        <v>2027</v>
      </c>
      <c r="O521" s="1" t="s">
        <v>799</v>
      </c>
      <c r="P521" s="4"/>
      <c r="Q521" t="s">
        <v>2107</v>
      </c>
      <c r="R521" t="s">
        <v>801</v>
      </c>
    </row>
    <row r="522" spans="2:18" x14ac:dyDescent="0.25">
      <c r="B522" s="4" t="s">
        <v>2782</v>
      </c>
      <c r="C522" t="s">
        <v>2101</v>
      </c>
      <c r="D522" s="2" t="s">
        <v>259</v>
      </c>
      <c r="E522" s="2" t="s">
        <v>2056</v>
      </c>
      <c r="F522" s="2" t="s">
        <v>772</v>
      </c>
      <c r="G522" s="2" t="s">
        <v>774</v>
      </c>
      <c r="H522" s="2" t="s">
        <v>811</v>
      </c>
      <c r="I522" t="s">
        <v>2102</v>
      </c>
      <c r="J522" t="s">
        <v>2103</v>
      </c>
      <c r="K522" t="s">
        <v>2058</v>
      </c>
      <c r="L522" t="s">
        <v>2109</v>
      </c>
      <c r="M522" t="s">
        <v>2110</v>
      </c>
      <c r="N522" t="s">
        <v>2027</v>
      </c>
      <c r="O522" s="1" t="s">
        <v>799</v>
      </c>
      <c r="P522" s="4"/>
      <c r="Q522" t="s">
        <v>2107</v>
      </c>
      <c r="R522" t="s">
        <v>801</v>
      </c>
    </row>
    <row r="523" spans="2:18" x14ac:dyDescent="0.25">
      <c r="B523" s="4" t="s">
        <v>2783</v>
      </c>
      <c r="C523" t="s">
        <v>2101</v>
      </c>
      <c r="D523" s="2" t="s">
        <v>259</v>
      </c>
      <c r="E523" s="2" t="s">
        <v>2056</v>
      </c>
      <c r="F523" s="2" t="s">
        <v>772</v>
      </c>
      <c r="G523" s="2" t="s">
        <v>774</v>
      </c>
      <c r="H523" s="2" t="s">
        <v>811</v>
      </c>
      <c r="I523" t="s">
        <v>950</v>
      </c>
      <c r="J523" t="s">
        <v>2086</v>
      </c>
      <c r="K523" t="s">
        <v>2058</v>
      </c>
      <c r="L523" t="s">
        <v>2104</v>
      </c>
      <c r="M523" t="s">
        <v>2105</v>
      </c>
      <c r="O523" s="1" t="s">
        <v>799</v>
      </c>
      <c r="P523" s="4"/>
      <c r="Q523" t="s">
        <v>2107</v>
      </c>
      <c r="R523" t="s">
        <v>801</v>
      </c>
    </row>
    <row r="524" spans="2:18" x14ac:dyDescent="0.25">
      <c r="B524" s="4" t="s">
        <v>2784</v>
      </c>
      <c r="C524" t="s">
        <v>2101</v>
      </c>
      <c r="D524" s="2" t="s">
        <v>259</v>
      </c>
      <c r="E524" s="2" t="s">
        <v>2056</v>
      </c>
      <c r="F524" s="2" t="s">
        <v>772</v>
      </c>
      <c r="G524" s="2" t="s">
        <v>774</v>
      </c>
      <c r="H524" s="2" t="s">
        <v>811</v>
      </c>
      <c r="I524" t="s">
        <v>950</v>
      </c>
      <c r="J524" t="s">
        <v>2086</v>
      </c>
      <c r="K524" t="s">
        <v>2058</v>
      </c>
      <c r="L524" t="s">
        <v>2109</v>
      </c>
      <c r="M524" t="s">
        <v>2110</v>
      </c>
      <c r="O524" s="1" t="s">
        <v>799</v>
      </c>
      <c r="P524" s="4"/>
      <c r="Q524" t="s">
        <v>2107</v>
      </c>
      <c r="R524" t="s">
        <v>801</v>
      </c>
    </row>
    <row r="525" spans="2:18" x14ac:dyDescent="0.25">
      <c r="B525" s="4" t="s">
        <v>2785</v>
      </c>
      <c r="C525" t="s">
        <v>2101</v>
      </c>
      <c r="D525" s="2" t="s">
        <v>259</v>
      </c>
      <c r="E525" s="2" t="s">
        <v>2056</v>
      </c>
      <c r="F525" s="2" t="s">
        <v>787</v>
      </c>
      <c r="G525" s="2" t="s">
        <v>789</v>
      </c>
      <c r="H525" s="2" t="s">
        <v>811</v>
      </c>
      <c r="I525" t="s">
        <v>950</v>
      </c>
      <c r="J525" t="s">
        <v>2086</v>
      </c>
      <c r="K525" t="s">
        <v>2058</v>
      </c>
      <c r="L525" t="s">
        <v>2104</v>
      </c>
      <c r="M525" t="s">
        <v>2105</v>
      </c>
      <c r="O525" s="1" t="s">
        <v>799</v>
      </c>
      <c r="P525" s="4"/>
      <c r="Q525" t="s">
        <v>2118</v>
      </c>
      <c r="R525" t="s">
        <v>801</v>
      </c>
    </row>
    <row r="526" spans="2:18" x14ac:dyDescent="0.25">
      <c r="B526" s="4" t="s">
        <v>2786</v>
      </c>
      <c r="C526" t="s">
        <v>2101</v>
      </c>
      <c r="D526" s="2" t="s">
        <v>259</v>
      </c>
      <c r="E526" s="2" t="s">
        <v>2056</v>
      </c>
      <c r="F526" s="2" t="s">
        <v>787</v>
      </c>
      <c r="G526" s="2" t="s">
        <v>789</v>
      </c>
      <c r="H526" s="2" t="s">
        <v>811</v>
      </c>
      <c r="I526" t="s">
        <v>950</v>
      </c>
      <c r="J526" t="s">
        <v>2086</v>
      </c>
      <c r="K526" t="s">
        <v>2058</v>
      </c>
      <c r="L526" t="s">
        <v>2109</v>
      </c>
      <c r="M526" t="s">
        <v>2110</v>
      </c>
      <c r="O526" s="1" t="s">
        <v>799</v>
      </c>
      <c r="P526" s="4"/>
      <c r="Q526" t="s">
        <v>2118</v>
      </c>
      <c r="R526" t="s">
        <v>801</v>
      </c>
    </row>
    <row r="527" spans="2:18" x14ac:dyDescent="0.25">
      <c r="B527" s="4" t="s">
        <v>2787</v>
      </c>
      <c r="C527" t="s">
        <v>2101</v>
      </c>
      <c r="D527" s="2" t="s">
        <v>259</v>
      </c>
      <c r="E527" s="2" t="s">
        <v>2056</v>
      </c>
      <c r="F527" s="2" t="s">
        <v>772</v>
      </c>
      <c r="G527" s="2" t="s">
        <v>774</v>
      </c>
      <c r="H527" s="2" t="s">
        <v>811</v>
      </c>
      <c r="I527" t="s">
        <v>779</v>
      </c>
      <c r="J527" t="s">
        <v>2122</v>
      </c>
      <c r="K527" t="s">
        <v>2058</v>
      </c>
      <c r="L527" t="s">
        <v>2104</v>
      </c>
      <c r="M527" t="s">
        <v>2105</v>
      </c>
      <c r="O527" s="1" t="s">
        <v>799</v>
      </c>
      <c r="P527" s="4"/>
      <c r="Q527" t="s">
        <v>2107</v>
      </c>
      <c r="R527" t="s">
        <v>801</v>
      </c>
    </row>
    <row r="528" spans="2:18" x14ac:dyDescent="0.25">
      <c r="B528" s="4" t="s">
        <v>2788</v>
      </c>
      <c r="C528" t="s">
        <v>2101</v>
      </c>
      <c r="D528" s="2" t="s">
        <v>259</v>
      </c>
      <c r="E528" s="2" t="s">
        <v>2056</v>
      </c>
      <c r="F528" s="2" t="s">
        <v>772</v>
      </c>
      <c r="G528" s="2" t="s">
        <v>774</v>
      </c>
      <c r="H528" s="2" t="s">
        <v>811</v>
      </c>
      <c r="I528" t="s">
        <v>779</v>
      </c>
      <c r="J528" t="s">
        <v>2122</v>
      </c>
      <c r="K528" t="s">
        <v>2058</v>
      </c>
      <c r="L528" t="s">
        <v>2109</v>
      </c>
      <c r="M528" t="s">
        <v>2110</v>
      </c>
      <c r="O528" s="1" t="s">
        <v>799</v>
      </c>
      <c r="P528" s="4"/>
      <c r="Q528" t="s">
        <v>2107</v>
      </c>
      <c r="R528" t="s">
        <v>801</v>
      </c>
    </row>
    <row r="529" spans="2:18" x14ac:dyDescent="0.25">
      <c r="B529" s="4" t="s">
        <v>2789</v>
      </c>
      <c r="C529" t="s">
        <v>2101</v>
      </c>
      <c r="D529" s="2" t="s">
        <v>259</v>
      </c>
      <c r="E529" s="2" t="s">
        <v>2056</v>
      </c>
      <c r="F529" s="2" t="s">
        <v>772</v>
      </c>
      <c r="G529" s="2" t="s">
        <v>774</v>
      </c>
      <c r="H529" s="2" t="s">
        <v>811</v>
      </c>
      <c r="I529" t="s">
        <v>950</v>
      </c>
      <c r="J529" t="s">
        <v>2127</v>
      </c>
      <c r="K529" t="s">
        <v>2058</v>
      </c>
      <c r="L529" t="s">
        <v>2104</v>
      </c>
      <c r="M529" t="s">
        <v>2105</v>
      </c>
      <c r="O529" s="1" t="s">
        <v>799</v>
      </c>
      <c r="P529" s="4"/>
      <c r="Q529" t="s">
        <v>2107</v>
      </c>
      <c r="R529" t="s">
        <v>801</v>
      </c>
    </row>
    <row r="530" spans="2:18" x14ac:dyDescent="0.25">
      <c r="B530" s="4" t="s">
        <v>2790</v>
      </c>
      <c r="C530" t="s">
        <v>2101</v>
      </c>
      <c r="D530" s="2" t="s">
        <v>259</v>
      </c>
      <c r="E530" s="2" t="s">
        <v>2056</v>
      </c>
      <c r="F530" s="2" t="s">
        <v>772</v>
      </c>
      <c r="G530" s="2" t="s">
        <v>774</v>
      </c>
      <c r="H530" s="2" t="s">
        <v>811</v>
      </c>
      <c r="I530" t="s">
        <v>950</v>
      </c>
      <c r="J530" t="s">
        <v>2127</v>
      </c>
      <c r="K530" t="s">
        <v>2058</v>
      </c>
      <c r="L530" t="s">
        <v>2109</v>
      </c>
      <c r="M530" t="s">
        <v>2110</v>
      </c>
      <c r="O530" s="1" t="s">
        <v>799</v>
      </c>
      <c r="P530" s="4"/>
      <c r="Q530" t="s">
        <v>2107</v>
      </c>
      <c r="R530" t="s">
        <v>801</v>
      </c>
    </row>
    <row r="531" spans="2:18" x14ac:dyDescent="0.25">
      <c r="B531" s="4" t="s">
        <v>2791</v>
      </c>
      <c r="C531" t="s">
        <v>2101</v>
      </c>
      <c r="D531" s="2" t="s">
        <v>259</v>
      </c>
      <c r="E531" s="2" t="s">
        <v>2056</v>
      </c>
      <c r="F531" s="2" t="s">
        <v>787</v>
      </c>
      <c r="G531" s="2" t="s">
        <v>789</v>
      </c>
      <c r="H531" s="2" t="s">
        <v>811</v>
      </c>
      <c r="I531" t="s">
        <v>950</v>
      </c>
      <c r="J531" t="s">
        <v>2127</v>
      </c>
      <c r="K531" t="s">
        <v>2058</v>
      </c>
      <c r="L531" t="s">
        <v>2104</v>
      </c>
      <c r="M531" t="s">
        <v>2105</v>
      </c>
      <c r="O531" s="1" t="s">
        <v>799</v>
      </c>
      <c r="P531" s="4"/>
      <c r="Q531" t="s">
        <v>2118</v>
      </c>
      <c r="R531" t="s">
        <v>801</v>
      </c>
    </row>
    <row r="532" spans="2:18" x14ac:dyDescent="0.25">
      <c r="B532" s="4" t="s">
        <v>2792</v>
      </c>
      <c r="C532" t="s">
        <v>2101</v>
      </c>
      <c r="D532" s="2" t="s">
        <v>259</v>
      </c>
      <c r="E532" s="2" t="s">
        <v>2056</v>
      </c>
      <c r="F532" s="2" t="s">
        <v>787</v>
      </c>
      <c r="G532" s="2" t="s">
        <v>789</v>
      </c>
      <c r="H532" s="2" t="s">
        <v>811</v>
      </c>
      <c r="I532" t="s">
        <v>950</v>
      </c>
      <c r="J532" t="s">
        <v>2127</v>
      </c>
      <c r="K532" t="s">
        <v>2058</v>
      </c>
      <c r="L532" t="s">
        <v>2109</v>
      </c>
      <c r="M532" t="s">
        <v>2110</v>
      </c>
      <c r="O532" s="1" t="s">
        <v>799</v>
      </c>
      <c r="P532" s="4"/>
      <c r="Q532" t="s">
        <v>2118</v>
      </c>
      <c r="R532" t="s">
        <v>801</v>
      </c>
    </row>
    <row r="533" spans="2:18" x14ac:dyDescent="0.25">
      <c r="B533" s="4" t="s">
        <v>2793</v>
      </c>
      <c r="C533" t="s">
        <v>1829</v>
      </c>
      <c r="D533" s="2" t="s">
        <v>259</v>
      </c>
      <c r="E533" s="2" t="s">
        <v>2056</v>
      </c>
      <c r="F533" s="2" t="s">
        <v>772</v>
      </c>
      <c r="G533" s="2" t="s">
        <v>774</v>
      </c>
      <c r="H533" s="2" t="s">
        <v>811</v>
      </c>
      <c r="I533" t="s">
        <v>2102</v>
      </c>
      <c r="J533" t="s">
        <v>2103</v>
      </c>
      <c r="K533" t="s">
        <v>2058</v>
      </c>
      <c r="L533" t="s">
        <v>2136</v>
      </c>
      <c r="O533" s="1" t="s">
        <v>799</v>
      </c>
      <c r="P533" s="4"/>
      <c r="Q533" t="s">
        <v>2138</v>
      </c>
      <c r="R533" t="s">
        <v>801</v>
      </c>
    </row>
    <row r="534" spans="2:18" x14ac:dyDescent="0.25">
      <c r="B534" s="4" t="s">
        <v>2794</v>
      </c>
      <c r="C534" t="s">
        <v>1829</v>
      </c>
      <c r="D534" s="2" t="s">
        <v>259</v>
      </c>
      <c r="E534" s="2" t="s">
        <v>2056</v>
      </c>
      <c r="F534" s="2" t="s">
        <v>772</v>
      </c>
      <c r="G534" s="2" t="s">
        <v>774</v>
      </c>
      <c r="H534" s="2" t="s">
        <v>811</v>
      </c>
      <c r="I534" t="s">
        <v>950</v>
      </c>
      <c r="J534" t="s">
        <v>2086</v>
      </c>
      <c r="K534" t="s">
        <v>2058</v>
      </c>
      <c r="L534" t="s">
        <v>2136</v>
      </c>
      <c r="O534" s="1" t="s">
        <v>799</v>
      </c>
      <c r="P534" s="4"/>
      <c r="Q534" t="s">
        <v>2138</v>
      </c>
      <c r="R534" t="s">
        <v>801</v>
      </c>
    </row>
    <row r="535" spans="2:18" x14ac:dyDescent="0.25">
      <c r="B535" s="4" t="s">
        <v>2795</v>
      </c>
      <c r="C535" t="s">
        <v>1829</v>
      </c>
      <c r="D535" s="2" t="s">
        <v>259</v>
      </c>
      <c r="E535" s="2" t="s">
        <v>2056</v>
      </c>
      <c r="F535" s="2" t="s">
        <v>787</v>
      </c>
      <c r="G535" s="2" t="s">
        <v>789</v>
      </c>
      <c r="H535" s="2" t="s">
        <v>811</v>
      </c>
      <c r="I535" t="s">
        <v>950</v>
      </c>
      <c r="J535" t="s">
        <v>2086</v>
      </c>
      <c r="K535" t="s">
        <v>2058</v>
      </c>
      <c r="L535" t="s">
        <v>2136</v>
      </c>
      <c r="O535" s="1" t="s">
        <v>799</v>
      </c>
      <c r="P535" s="4"/>
      <c r="Q535" t="s">
        <v>2143</v>
      </c>
      <c r="R535" t="s">
        <v>801</v>
      </c>
    </row>
    <row r="536" spans="2:18" x14ac:dyDescent="0.25">
      <c r="B536" s="4" t="s">
        <v>2796</v>
      </c>
      <c r="C536" t="s">
        <v>1829</v>
      </c>
      <c r="D536" s="2" t="s">
        <v>259</v>
      </c>
      <c r="E536" s="2" t="s">
        <v>2056</v>
      </c>
      <c r="F536" s="2" t="s">
        <v>772</v>
      </c>
      <c r="G536" s="2" t="s">
        <v>774</v>
      </c>
      <c r="H536" s="2" t="s">
        <v>811</v>
      </c>
      <c r="I536" t="s">
        <v>779</v>
      </c>
      <c r="J536" t="s">
        <v>2122</v>
      </c>
      <c r="K536" t="s">
        <v>2058</v>
      </c>
      <c r="L536" t="s">
        <v>2136</v>
      </c>
      <c r="O536" s="1" t="s">
        <v>799</v>
      </c>
      <c r="P536" s="4"/>
      <c r="Q536" t="s">
        <v>2138</v>
      </c>
      <c r="R536" t="s">
        <v>801</v>
      </c>
    </row>
    <row r="537" spans="2:18" x14ac:dyDescent="0.25">
      <c r="B537" s="4" t="s">
        <v>2797</v>
      </c>
      <c r="C537" t="s">
        <v>1829</v>
      </c>
      <c r="D537" s="2" t="s">
        <v>259</v>
      </c>
      <c r="E537" s="2" t="s">
        <v>2056</v>
      </c>
      <c r="F537" s="2" t="s">
        <v>772</v>
      </c>
      <c r="G537" s="2" t="s">
        <v>774</v>
      </c>
      <c r="H537" s="2" t="s">
        <v>811</v>
      </c>
      <c r="I537" t="s">
        <v>950</v>
      </c>
      <c r="J537" t="s">
        <v>2127</v>
      </c>
      <c r="K537" t="s">
        <v>2058</v>
      </c>
      <c r="L537" t="s">
        <v>2136</v>
      </c>
      <c r="O537" s="1" t="s">
        <v>799</v>
      </c>
      <c r="P537" s="4"/>
      <c r="Q537" t="s">
        <v>2138</v>
      </c>
      <c r="R537" t="s">
        <v>801</v>
      </c>
    </row>
    <row r="538" spans="2:18" x14ac:dyDescent="0.25">
      <c r="B538" s="4" t="s">
        <v>2798</v>
      </c>
      <c r="C538" t="s">
        <v>1829</v>
      </c>
      <c r="D538" s="2" t="s">
        <v>259</v>
      </c>
      <c r="E538" s="2" t="s">
        <v>2056</v>
      </c>
      <c r="F538" s="2" t="s">
        <v>787</v>
      </c>
      <c r="G538" s="2" t="s">
        <v>789</v>
      </c>
      <c r="H538" s="2" t="s">
        <v>811</v>
      </c>
      <c r="I538" t="s">
        <v>950</v>
      </c>
      <c r="J538" t="s">
        <v>2127</v>
      </c>
      <c r="K538" t="s">
        <v>2058</v>
      </c>
      <c r="L538" t="s">
        <v>2136</v>
      </c>
      <c r="O538" s="1" t="s">
        <v>799</v>
      </c>
      <c r="P538" s="4"/>
      <c r="Q538" t="s">
        <v>2138</v>
      </c>
      <c r="R538" t="s">
        <v>801</v>
      </c>
    </row>
    <row r="539" spans="2:18" x14ac:dyDescent="0.25">
      <c r="B539" s="4" t="s">
        <v>2799</v>
      </c>
      <c r="C539" t="s">
        <v>2151</v>
      </c>
      <c r="D539" s="2" t="s">
        <v>259</v>
      </c>
      <c r="E539" s="2" t="s">
        <v>2056</v>
      </c>
      <c r="F539" s="2" t="s">
        <v>772</v>
      </c>
      <c r="G539" s="2" t="s">
        <v>774</v>
      </c>
      <c r="H539" s="2" t="s">
        <v>811</v>
      </c>
      <c r="I539" t="s">
        <v>779</v>
      </c>
      <c r="J539" t="s">
        <v>2086</v>
      </c>
      <c r="K539" t="s">
        <v>2058</v>
      </c>
      <c r="L539" t="s">
        <v>803</v>
      </c>
      <c r="M539" t="s">
        <v>2088</v>
      </c>
      <c r="N539" t="s">
        <v>2061</v>
      </c>
      <c r="O539" s="1" t="s">
        <v>799</v>
      </c>
      <c r="P539" s="4"/>
      <c r="Q539" t="s">
        <v>2091</v>
      </c>
      <c r="R539" t="s">
        <v>801</v>
      </c>
    </row>
    <row r="540" spans="2:18" x14ac:dyDescent="0.25">
      <c r="B540" s="4" t="s">
        <v>2800</v>
      </c>
      <c r="C540" t="s">
        <v>2154</v>
      </c>
      <c r="D540" t="s">
        <v>286</v>
      </c>
      <c r="E540" s="2" t="s">
        <v>2056</v>
      </c>
      <c r="F540" s="2" t="s">
        <v>772</v>
      </c>
      <c r="G540" s="2" t="s">
        <v>774</v>
      </c>
      <c r="H540" s="2" t="s">
        <v>811</v>
      </c>
      <c r="I540" t="s">
        <v>779</v>
      </c>
      <c r="J540" t="s">
        <v>2086</v>
      </c>
      <c r="K540" t="s">
        <v>2155</v>
      </c>
      <c r="L540" t="s">
        <v>2156</v>
      </c>
      <c r="M540" t="s">
        <v>2157</v>
      </c>
      <c r="O540">
        <v>98096695</v>
      </c>
      <c r="P540" s="4"/>
      <c r="Q540" t="s">
        <v>2159</v>
      </c>
      <c r="R540" t="s">
        <v>801</v>
      </c>
    </row>
    <row r="541" spans="2:18" x14ac:dyDescent="0.25">
      <c r="B541" s="4" t="s">
        <v>2801</v>
      </c>
      <c r="C541" t="s">
        <v>2154</v>
      </c>
      <c r="D541" t="s">
        <v>286</v>
      </c>
      <c r="E541" s="2" t="s">
        <v>2056</v>
      </c>
      <c r="F541" s="2" t="s">
        <v>772</v>
      </c>
      <c r="G541" s="2" t="s">
        <v>774</v>
      </c>
      <c r="H541" s="2" t="s">
        <v>811</v>
      </c>
      <c r="I541" t="s">
        <v>779</v>
      </c>
      <c r="J541" t="s">
        <v>2086</v>
      </c>
      <c r="K541" t="s">
        <v>2155</v>
      </c>
      <c r="L541" t="s">
        <v>2156</v>
      </c>
      <c r="M541" t="s">
        <v>2161</v>
      </c>
      <c r="O541" s="1">
        <v>98796719</v>
      </c>
      <c r="P541" s="4"/>
      <c r="Q541" t="s">
        <v>2159</v>
      </c>
      <c r="R541" t="s">
        <v>801</v>
      </c>
    </row>
    <row r="542" spans="2:18" x14ac:dyDescent="0.25">
      <c r="B542" s="4" t="s">
        <v>2802</v>
      </c>
      <c r="C542" t="s">
        <v>1628</v>
      </c>
      <c r="D542" s="2" t="s">
        <v>286</v>
      </c>
      <c r="E542" s="2" t="s">
        <v>2056</v>
      </c>
      <c r="F542" s="2" t="s">
        <v>772</v>
      </c>
      <c r="G542" s="2" t="s">
        <v>774</v>
      </c>
      <c r="H542" s="2" t="s">
        <v>811</v>
      </c>
      <c r="I542" t="s">
        <v>779</v>
      </c>
      <c r="J542" t="s">
        <v>2086</v>
      </c>
      <c r="K542" t="s">
        <v>2155</v>
      </c>
      <c r="L542" t="s">
        <v>2156</v>
      </c>
      <c r="M542" t="s">
        <v>2157</v>
      </c>
      <c r="O542">
        <v>98096695</v>
      </c>
      <c r="P542" s="4"/>
      <c r="Q542" t="s">
        <v>2159</v>
      </c>
      <c r="R542" t="s">
        <v>801</v>
      </c>
    </row>
    <row r="543" spans="2:18" x14ac:dyDescent="0.25">
      <c r="B543" s="4" t="s">
        <v>2803</v>
      </c>
      <c r="C543" t="s">
        <v>1628</v>
      </c>
      <c r="D543" s="2" t="s">
        <v>286</v>
      </c>
      <c r="E543" s="2" t="s">
        <v>2056</v>
      </c>
      <c r="F543" s="2" t="s">
        <v>772</v>
      </c>
      <c r="G543" s="2" t="s">
        <v>774</v>
      </c>
      <c r="H543" s="2" t="s">
        <v>811</v>
      </c>
      <c r="I543" t="s">
        <v>779</v>
      </c>
      <c r="J543" t="s">
        <v>2086</v>
      </c>
      <c r="K543" t="s">
        <v>2155</v>
      </c>
      <c r="L543" t="s">
        <v>2156</v>
      </c>
      <c r="M543" t="s">
        <v>2161</v>
      </c>
      <c r="O543" s="1" t="s">
        <v>799</v>
      </c>
      <c r="P543" s="4"/>
      <c r="Q543" t="s">
        <v>2159</v>
      </c>
      <c r="R543" t="s">
        <v>801</v>
      </c>
    </row>
    <row r="544" spans="2:18" x14ac:dyDescent="0.25">
      <c r="B544" s="4" t="s">
        <v>2804</v>
      </c>
      <c r="C544" t="s">
        <v>2154</v>
      </c>
      <c r="D544" t="s">
        <v>286</v>
      </c>
      <c r="E544" s="2" t="s">
        <v>2056</v>
      </c>
      <c r="F544" s="2" t="s">
        <v>772</v>
      </c>
      <c r="G544" s="2" t="s">
        <v>774</v>
      </c>
      <c r="H544" s="2" t="s">
        <v>811</v>
      </c>
      <c r="I544" t="s">
        <v>779</v>
      </c>
      <c r="J544" t="s">
        <v>2086</v>
      </c>
      <c r="K544" t="s">
        <v>2155</v>
      </c>
      <c r="L544" t="s">
        <v>2168</v>
      </c>
      <c r="M544" t="s">
        <v>2169</v>
      </c>
      <c r="O544" s="1" t="s">
        <v>799</v>
      </c>
      <c r="P544" s="4"/>
      <c r="Q544" t="s">
        <v>2171</v>
      </c>
      <c r="R544" t="s">
        <v>801</v>
      </c>
    </row>
    <row r="545" spans="2:18" x14ac:dyDescent="0.25">
      <c r="B545" s="4" t="s">
        <v>2805</v>
      </c>
      <c r="C545" t="s">
        <v>2154</v>
      </c>
      <c r="D545" t="s">
        <v>286</v>
      </c>
      <c r="E545" s="2" t="s">
        <v>2056</v>
      </c>
      <c r="F545" s="2" t="s">
        <v>772</v>
      </c>
      <c r="G545" s="2" t="s">
        <v>774</v>
      </c>
      <c r="H545" s="2" t="s">
        <v>811</v>
      </c>
      <c r="I545" t="s">
        <v>779</v>
      </c>
      <c r="J545" t="s">
        <v>2086</v>
      </c>
      <c r="K545" t="s">
        <v>2155</v>
      </c>
      <c r="L545" t="s">
        <v>2168</v>
      </c>
      <c r="M545" t="s">
        <v>2173</v>
      </c>
      <c r="O545" s="1" t="s">
        <v>799</v>
      </c>
      <c r="P545" s="4"/>
      <c r="Q545" t="s">
        <v>2171</v>
      </c>
      <c r="R545" t="s">
        <v>801</v>
      </c>
    </row>
    <row r="546" spans="2:18" x14ac:dyDescent="0.25">
      <c r="B546" s="4" t="s">
        <v>2806</v>
      </c>
      <c r="C546" t="s">
        <v>2154</v>
      </c>
      <c r="D546" t="s">
        <v>286</v>
      </c>
      <c r="E546" s="2" t="s">
        <v>2056</v>
      </c>
      <c r="F546" s="2" t="s">
        <v>787</v>
      </c>
      <c r="G546" s="2" t="s">
        <v>789</v>
      </c>
      <c r="H546" s="2" t="s">
        <v>811</v>
      </c>
      <c r="I546" t="s">
        <v>950</v>
      </c>
      <c r="J546" t="s">
        <v>2086</v>
      </c>
      <c r="K546" t="s">
        <v>2155</v>
      </c>
      <c r="L546" t="s">
        <v>2168</v>
      </c>
      <c r="M546" t="s">
        <v>2169</v>
      </c>
      <c r="O546" s="1" t="s">
        <v>799</v>
      </c>
      <c r="P546" s="4"/>
      <c r="Q546" t="s">
        <v>2177</v>
      </c>
      <c r="R546" t="s">
        <v>801</v>
      </c>
    </row>
    <row r="547" spans="2:18" x14ac:dyDescent="0.25">
      <c r="B547" s="4" t="s">
        <v>2807</v>
      </c>
      <c r="C547" t="s">
        <v>2154</v>
      </c>
      <c r="D547" t="s">
        <v>286</v>
      </c>
      <c r="E547" s="2" t="s">
        <v>2056</v>
      </c>
      <c r="F547" s="2" t="s">
        <v>787</v>
      </c>
      <c r="G547" s="2" t="s">
        <v>789</v>
      </c>
      <c r="H547" s="2" t="s">
        <v>811</v>
      </c>
      <c r="I547" t="s">
        <v>950</v>
      </c>
      <c r="J547" t="s">
        <v>2086</v>
      </c>
      <c r="K547" t="s">
        <v>2155</v>
      </c>
      <c r="L547" t="s">
        <v>2168</v>
      </c>
      <c r="M547" t="s">
        <v>2173</v>
      </c>
      <c r="O547" s="1" t="s">
        <v>799</v>
      </c>
      <c r="P547" s="4"/>
      <c r="Q547" t="s">
        <v>2177</v>
      </c>
      <c r="R547" t="s">
        <v>801</v>
      </c>
    </row>
    <row r="548" spans="2:18" x14ac:dyDescent="0.25">
      <c r="B548" s="4" t="s">
        <v>2808</v>
      </c>
      <c r="C548" t="s">
        <v>2181</v>
      </c>
      <c r="D548" t="s">
        <v>286</v>
      </c>
      <c r="E548" s="2" t="s">
        <v>2056</v>
      </c>
      <c r="F548" s="2" t="s">
        <v>772</v>
      </c>
      <c r="G548" s="2" t="s">
        <v>774</v>
      </c>
      <c r="H548" s="2" t="s">
        <v>811</v>
      </c>
      <c r="I548" t="s">
        <v>779</v>
      </c>
      <c r="J548" t="s">
        <v>2103</v>
      </c>
      <c r="K548" t="s">
        <v>2058</v>
      </c>
      <c r="L548" t="s">
        <v>2182</v>
      </c>
      <c r="M548" t="s">
        <v>2169</v>
      </c>
      <c r="O548" s="1" t="s">
        <v>799</v>
      </c>
      <c r="P548" s="4"/>
      <c r="Q548" t="s">
        <v>2171</v>
      </c>
      <c r="R548" t="s">
        <v>801</v>
      </c>
    </row>
    <row r="549" spans="2:18" x14ac:dyDescent="0.25">
      <c r="B549" s="4" t="s">
        <v>2809</v>
      </c>
      <c r="C549" t="s">
        <v>2181</v>
      </c>
      <c r="D549" t="s">
        <v>286</v>
      </c>
      <c r="E549" s="2" t="s">
        <v>2056</v>
      </c>
      <c r="F549" s="2" t="s">
        <v>772</v>
      </c>
      <c r="G549" s="2" t="s">
        <v>774</v>
      </c>
      <c r="H549" s="2" t="s">
        <v>811</v>
      </c>
      <c r="I549" t="s">
        <v>779</v>
      </c>
      <c r="J549" t="s">
        <v>2103</v>
      </c>
      <c r="K549" t="s">
        <v>2058</v>
      </c>
      <c r="L549" t="s">
        <v>2182</v>
      </c>
      <c r="M549" t="s">
        <v>2173</v>
      </c>
      <c r="O549" s="1" t="s">
        <v>799</v>
      </c>
      <c r="P549" s="4"/>
      <c r="Q549" t="s">
        <v>2171</v>
      </c>
      <c r="R549" t="s">
        <v>801</v>
      </c>
    </row>
    <row r="550" spans="2:18" x14ac:dyDescent="0.25">
      <c r="B550" s="4" t="s">
        <v>2810</v>
      </c>
      <c r="C550" t="s">
        <v>2154</v>
      </c>
      <c r="D550" t="s">
        <v>286</v>
      </c>
      <c r="E550" s="2" t="s">
        <v>2056</v>
      </c>
      <c r="F550" s="2" t="s">
        <v>772</v>
      </c>
      <c r="G550" s="2" t="s">
        <v>774</v>
      </c>
      <c r="H550" s="2" t="s">
        <v>811</v>
      </c>
      <c r="I550" t="s">
        <v>779</v>
      </c>
      <c r="J550" t="s">
        <v>2187</v>
      </c>
      <c r="K550" t="s">
        <v>2155</v>
      </c>
      <c r="L550" t="s">
        <v>2168</v>
      </c>
      <c r="M550" t="s">
        <v>2169</v>
      </c>
      <c r="O550" s="1" t="s">
        <v>799</v>
      </c>
      <c r="P550" s="4"/>
      <c r="Q550" t="s">
        <v>2171</v>
      </c>
      <c r="R550" t="s">
        <v>801</v>
      </c>
    </row>
    <row r="551" spans="2:18" x14ac:dyDescent="0.25">
      <c r="B551" s="4" t="s">
        <v>2811</v>
      </c>
      <c r="C551" t="s">
        <v>2154</v>
      </c>
      <c r="D551" t="s">
        <v>286</v>
      </c>
      <c r="E551" s="2" t="s">
        <v>2056</v>
      </c>
      <c r="F551" s="2" t="s">
        <v>772</v>
      </c>
      <c r="G551" s="2" t="s">
        <v>774</v>
      </c>
      <c r="H551" s="2" t="s">
        <v>811</v>
      </c>
      <c r="I551" t="s">
        <v>779</v>
      </c>
      <c r="J551" t="s">
        <v>2187</v>
      </c>
      <c r="K551" t="s">
        <v>2155</v>
      </c>
      <c r="L551" t="s">
        <v>2168</v>
      </c>
      <c r="M551" t="s">
        <v>2173</v>
      </c>
      <c r="O551" s="1" t="s">
        <v>799</v>
      </c>
      <c r="P551" s="4"/>
      <c r="Q551" t="s">
        <v>2171</v>
      </c>
      <c r="R551" t="s">
        <v>801</v>
      </c>
    </row>
    <row r="552" spans="2:18" x14ac:dyDescent="0.25">
      <c r="B552" s="4" t="s">
        <v>2812</v>
      </c>
      <c r="C552" t="s">
        <v>2154</v>
      </c>
      <c r="D552" t="s">
        <v>286</v>
      </c>
      <c r="E552" s="2" t="s">
        <v>2056</v>
      </c>
      <c r="F552" s="2" t="s">
        <v>772</v>
      </c>
      <c r="G552" s="2" t="s">
        <v>774</v>
      </c>
      <c r="H552" s="2" t="s">
        <v>811</v>
      </c>
      <c r="I552" t="s">
        <v>779</v>
      </c>
      <c r="J552" t="s">
        <v>2192</v>
      </c>
      <c r="K552" t="s">
        <v>2155</v>
      </c>
      <c r="L552" t="s">
        <v>2168</v>
      </c>
      <c r="M552" t="s">
        <v>2169</v>
      </c>
      <c r="O552" s="1" t="s">
        <v>799</v>
      </c>
      <c r="P552" s="4"/>
      <c r="Q552" t="s">
        <v>2171</v>
      </c>
      <c r="R552" t="s">
        <v>801</v>
      </c>
    </row>
    <row r="553" spans="2:18" x14ac:dyDescent="0.25">
      <c r="B553" s="4" t="s">
        <v>2813</v>
      </c>
      <c r="C553" t="s">
        <v>2154</v>
      </c>
      <c r="D553" t="s">
        <v>286</v>
      </c>
      <c r="E553" s="2" t="s">
        <v>2056</v>
      </c>
      <c r="F553" s="2" t="s">
        <v>772</v>
      </c>
      <c r="G553" s="2" t="s">
        <v>774</v>
      </c>
      <c r="H553" s="2" t="s">
        <v>811</v>
      </c>
      <c r="I553" t="s">
        <v>779</v>
      </c>
      <c r="J553" t="s">
        <v>2192</v>
      </c>
      <c r="K553" t="s">
        <v>2155</v>
      </c>
      <c r="L553" t="s">
        <v>2168</v>
      </c>
      <c r="M553" t="s">
        <v>2173</v>
      </c>
      <c r="O553" s="1" t="s">
        <v>799</v>
      </c>
      <c r="P553" s="4"/>
      <c r="Q553" t="s">
        <v>2171</v>
      </c>
      <c r="R553" t="s">
        <v>801</v>
      </c>
    </row>
    <row r="554" spans="2:18" x14ac:dyDescent="0.25">
      <c r="B554" s="4" t="s">
        <v>2814</v>
      </c>
      <c r="C554" t="s">
        <v>2154</v>
      </c>
      <c r="D554" t="s">
        <v>286</v>
      </c>
      <c r="E554" s="2" t="s">
        <v>2056</v>
      </c>
      <c r="F554" s="2" t="s">
        <v>787</v>
      </c>
      <c r="G554" s="2" t="s">
        <v>789</v>
      </c>
      <c r="H554" s="2" t="s">
        <v>811</v>
      </c>
      <c r="I554" t="s">
        <v>950</v>
      </c>
      <c r="J554" t="s">
        <v>2192</v>
      </c>
      <c r="K554" t="s">
        <v>2155</v>
      </c>
      <c r="L554" t="s">
        <v>2168</v>
      </c>
      <c r="M554" t="s">
        <v>2169</v>
      </c>
      <c r="O554" s="1" t="s">
        <v>799</v>
      </c>
      <c r="P554" s="4"/>
      <c r="Q554" t="s">
        <v>2177</v>
      </c>
      <c r="R554" t="s">
        <v>801</v>
      </c>
    </row>
    <row r="555" spans="2:18" x14ac:dyDescent="0.25">
      <c r="B555" s="4" t="s">
        <v>2815</v>
      </c>
      <c r="C555" t="s">
        <v>2154</v>
      </c>
      <c r="D555" t="s">
        <v>286</v>
      </c>
      <c r="E555" s="2" t="s">
        <v>2056</v>
      </c>
      <c r="F555" s="2" t="s">
        <v>787</v>
      </c>
      <c r="G555" s="2" t="s">
        <v>789</v>
      </c>
      <c r="H555" s="2" t="s">
        <v>811</v>
      </c>
      <c r="I555" t="s">
        <v>950</v>
      </c>
      <c r="J555" t="s">
        <v>2192</v>
      </c>
      <c r="K555" t="s">
        <v>2155</v>
      </c>
      <c r="L555" t="s">
        <v>2168</v>
      </c>
      <c r="M555" t="s">
        <v>2173</v>
      </c>
      <c r="O555" s="1" t="s">
        <v>799</v>
      </c>
      <c r="P555" s="4"/>
      <c r="Q555" t="s">
        <v>2177</v>
      </c>
      <c r="R555" t="s">
        <v>801</v>
      </c>
    </row>
    <row r="556" spans="2:18" x14ac:dyDescent="0.25">
      <c r="B556" s="4" t="s">
        <v>2816</v>
      </c>
      <c r="C556" t="s">
        <v>1628</v>
      </c>
      <c r="D556" t="s">
        <v>286</v>
      </c>
      <c r="E556" s="2" t="s">
        <v>2056</v>
      </c>
      <c r="F556" s="2" t="s">
        <v>772</v>
      </c>
      <c r="G556" s="2" t="s">
        <v>774</v>
      </c>
      <c r="H556" s="2" t="s">
        <v>811</v>
      </c>
      <c r="I556" t="s">
        <v>779</v>
      </c>
      <c r="J556" t="s">
        <v>2086</v>
      </c>
      <c r="K556" t="s">
        <v>2155</v>
      </c>
      <c r="L556" t="s">
        <v>2168</v>
      </c>
      <c r="M556" t="s">
        <v>2169</v>
      </c>
      <c r="O556" s="1" t="s">
        <v>799</v>
      </c>
      <c r="P556" s="4"/>
      <c r="Q556" t="s">
        <v>2171</v>
      </c>
      <c r="R556" t="s">
        <v>801</v>
      </c>
    </row>
    <row r="557" spans="2:18" x14ac:dyDescent="0.25">
      <c r="B557" s="4" t="s">
        <v>2817</v>
      </c>
      <c r="C557" t="s">
        <v>1628</v>
      </c>
      <c r="D557" t="s">
        <v>286</v>
      </c>
      <c r="E557" s="2" t="s">
        <v>2056</v>
      </c>
      <c r="F557" s="2" t="s">
        <v>772</v>
      </c>
      <c r="G557" s="2" t="s">
        <v>774</v>
      </c>
      <c r="H557" s="2" t="s">
        <v>811</v>
      </c>
      <c r="I557" t="s">
        <v>779</v>
      </c>
      <c r="J557" t="s">
        <v>2086</v>
      </c>
      <c r="K557" t="s">
        <v>2155</v>
      </c>
      <c r="L557" t="s">
        <v>2168</v>
      </c>
      <c r="M557" t="s">
        <v>2173</v>
      </c>
      <c r="O557" s="1" t="s">
        <v>799</v>
      </c>
      <c r="P557" s="4"/>
      <c r="Q557" t="s">
        <v>2171</v>
      </c>
      <c r="R557" t="s">
        <v>801</v>
      </c>
    </row>
    <row r="558" spans="2:18" x14ac:dyDescent="0.25">
      <c r="B558" s="4" t="s">
        <v>2818</v>
      </c>
      <c r="C558" t="s">
        <v>1628</v>
      </c>
      <c r="D558" t="s">
        <v>286</v>
      </c>
      <c r="E558" s="2" t="s">
        <v>2056</v>
      </c>
      <c r="F558" s="2" t="s">
        <v>787</v>
      </c>
      <c r="G558" s="2" t="s">
        <v>789</v>
      </c>
      <c r="H558" s="2" t="s">
        <v>811</v>
      </c>
      <c r="I558" t="s">
        <v>950</v>
      </c>
      <c r="J558" t="s">
        <v>2086</v>
      </c>
      <c r="K558" t="s">
        <v>2155</v>
      </c>
      <c r="L558" t="s">
        <v>2168</v>
      </c>
      <c r="M558" t="s">
        <v>2169</v>
      </c>
      <c r="O558" s="1" t="s">
        <v>799</v>
      </c>
      <c r="P558" s="4"/>
      <c r="Q558" t="s">
        <v>2177</v>
      </c>
      <c r="R558" t="s">
        <v>801</v>
      </c>
    </row>
    <row r="559" spans="2:18" x14ac:dyDescent="0.25">
      <c r="B559" s="4" t="s">
        <v>2819</v>
      </c>
      <c r="C559" t="s">
        <v>1628</v>
      </c>
      <c r="D559" t="s">
        <v>286</v>
      </c>
      <c r="E559" s="2" t="s">
        <v>2056</v>
      </c>
      <c r="F559" s="2" t="s">
        <v>787</v>
      </c>
      <c r="G559" s="2" t="s">
        <v>789</v>
      </c>
      <c r="H559" s="2" t="s">
        <v>811</v>
      </c>
      <c r="I559" t="s">
        <v>950</v>
      </c>
      <c r="J559" t="s">
        <v>2086</v>
      </c>
      <c r="K559" t="s">
        <v>2155</v>
      </c>
      <c r="L559" t="s">
        <v>2168</v>
      </c>
      <c r="M559" t="s">
        <v>2173</v>
      </c>
      <c r="O559" s="1" t="s">
        <v>799</v>
      </c>
      <c r="P559" s="4"/>
      <c r="Q559" t="s">
        <v>2177</v>
      </c>
      <c r="R559" t="s">
        <v>801</v>
      </c>
    </row>
    <row r="560" spans="2:18" x14ac:dyDescent="0.25">
      <c r="B560" s="4" t="s">
        <v>2820</v>
      </c>
      <c r="C560" t="s">
        <v>1628</v>
      </c>
      <c r="D560" t="s">
        <v>286</v>
      </c>
      <c r="E560" s="2" t="s">
        <v>2056</v>
      </c>
      <c r="F560" s="2" t="s">
        <v>772</v>
      </c>
      <c r="G560" s="2" t="s">
        <v>774</v>
      </c>
      <c r="H560" s="2" t="s">
        <v>811</v>
      </c>
      <c r="I560" t="s">
        <v>779</v>
      </c>
      <c r="J560" t="s">
        <v>2103</v>
      </c>
      <c r="K560" t="s">
        <v>2155</v>
      </c>
      <c r="L560" t="s">
        <v>2168</v>
      </c>
      <c r="M560" t="s">
        <v>2169</v>
      </c>
      <c r="O560" s="1" t="s">
        <v>799</v>
      </c>
      <c r="P560" s="4"/>
      <c r="Q560" t="s">
        <v>2171</v>
      </c>
      <c r="R560" t="s">
        <v>801</v>
      </c>
    </row>
    <row r="561" spans="2:18" x14ac:dyDescent="0.25">
      <c r="B561" s="4" t="s">
        <v>2821</v>
      </c>
      <c r="C561" t="s">
        <v>1628</v>
      </c>
      <c r="D561" t="s">
        <v>286</v>
      </c>
      <c r="E561" s="2" t="s">
        <v>2056</v>
      </c>
      <c r="F561" s="2" t="s">
        <v>772</v>
      </c>
      <c r="G561" s="2" t="s">
        <v>774</v>
      </c>
      <c r="H561" s="2" t="s">
        <v>811</v>
      </c>
      <c r="I561" t="s">
        <v>779</v>
      </c>
      <c r="J561" t="s">
        <v>2103</v>
      </c>
      <c r="K561" t="s">
        <v>2155</v>
      </c>
      <c r="L561" t="s">
        <v>2168</v>
      </c>
      <c r="M561" t="s">
        <v>2173</v>
      </c>
      <c r="O561" s="1" t="s">
        <v>799</v>
      </c>
      <c r="P561" s="4"/>
      <c r="Q561" t="s">
        <v>2171</v>
      </c>
      <c r="R561" t="s">
        <v>801</v>
      </c>
    </row>
    <row r="562" spans="2:18" x14ac:dyDescent="0.25">
      <c r="B562" s="4" t="s">
        <v>2822</v>
      </c>
      <c r="C562" t="s">
        <v>1628</v>
      </c>
      <c r="D562" t="s">
        <v>286</v>
      </c>
      <c r="E562" s="2" t="s">
        <v>2056</v>
      </c>
      <c r="F562" s="2" t="s">
        <v>772</v>
      </c>
      <c r="G562" s="2" t="s">
        <v>774</v>
      </c>
      <c r="H562" s="2" t="s">
        <v>811</v>
      </c>
      <c r="I562" t="s">
        <v>779</v>
      </c>
      <c r="J562" t="s">
        <v>2187</v>
      </c>
      <c r="K562" t="s">
        <v>2155</v>
      </c>
      <c r="L562" t="s">
        <v>2168</v>
      </c>
      <c r="M562" t="s">
        <v>2169</v>
      </c>
      <c r="O562" s="1" t="s">
        <v>799</v>
      </c>
      <c r="P562" s="4"/>
      <c r="Q562" t="s">
        <v>2171</v>
      </c>
      <c r="R562" t="s">
        <v>801</v>
      </c>
    </row>
    <row r="563" spans="2:18" x14ac:dyDescent="0.25">
      <c r="B563" s="4" t="s">
        <v>2823</v>
      </c>
      <c r="C563" t="s">
        <v>1628</v>
      </c>
      <c r="D563" t="s">
        <v>286</v>
      </c>
      <c r="E563" s="2" t="s">
        <v>2056</v>
      </c>
      <c r="F563" s="2" t="s">
        <v>772</v>
      </c>
      <c r="G563" s="2" t="s">
        <v>774</v>
      </c>
      <c r="H563" s="2" t="s">
        <v>811</v>
      </c>
      <c r="I563" t="s">
        <v>779</v>
      </c>
      <c r="J563" t="s">
        <v>2187</v>
      </c>
      <c r="K563" t="s">
        <v>2155</v>
      </c>
      <c r="L563" t="s">
        <v>2168</v>
      </c>
      <c r="M563" t="s">
        <v>2173</v>
      </c>
      <c r="O563" s="1" t="s">
        <v>799</v>
      </c>
      <c r="P563" s="4"/>
      <c r="Q563" t="s">
        <v>2171</v>
      </c>
      <c r="R563" t="s">
        <v>801</v>
      </c>
    </row>
    <row r="564" spans="2:18" x14ac:dyDescent="0.25">
      <c r="B564" s="4" t="s">
        <v>2824</v>
      </c>
      <c r="C564" t="s">
        <v>1628</v>
      </c>
      <c r="D564" t="s">
        <v>286</v>
      </c>
      <c r="E564" s="2" t="s">
        <v>2056</v>
      </c>
      <c r="F564" s="2" t="s">
        <v>772</v>
      </c>
      <c r="G564" s="2" t="s">
        <v>774</v>
      </c>
      <c r="H564" s="2" t="s">
        <v>811</v>
      </c>
      <c r="I564" t="s">
        <v>779</v>
      </c>
      <c r="J564" t="s">
        <v>2192</v>
      </c>
      <c r="K564" t="s">
        <v>2155</v>
      </c>
      <c r="L564" t="s">
        <v>2168</v>
      </c>
      <c r="M564" t="s">
        <v>2169</v>
      </c>
      <c r="O564" s="1" t="s">
        <v>799</v>
      </c>
      <c r="P564" s="4"/>
      <c r="Q564" t="s">
        <v>2171</v>
      </c>
      <c r="R564" t="s">
        <v>801</v>
      </c>
    </row>
    <row r="565" spans="2:18" x14ac:dyDescent="0.25">
      <c r="B565" s="4" t="s">
        <v>2825</v>
      </c>
      <c r="C565" t="s">
        <v>1628</v>
      </c>
      <c r="D565" t="s">
        <v>286</v>
      </c>
      <c r="E565" s="2" t="s">
        <v>2056</v>
      </c>
      <c r="F565" s="2" t="s">
        <v>772</v>
      </c>
      <c r="G565" s="2" t="s">
        <v>774</v>
      </c>
      <c r="H565" s="2" t="s">
        <v>811</v>
      </c>
      <c r="I565" t="s">
        <v>779</v>
      </c>
      <c r="J565" t="s">
        <v>2192</v>
      </c>
      <c r="K565" t="s">
        <v>2155</v>
      </c>
      <c r="L565" t="s">
        <v>2168</v>
      </c>
      <c r="M565" t="s">
        <v>2173</v>
      </c>
      <c r="O565" s="1" t="s">
        <v>799</v>
      </c>
      <c r="P565" s="4"/>
      <c r="Q565" t="s">
        <v>2171</v>
      </c>
      <c r="R565" t="s">
        <v>801</v>
      </c>
    </row>
    <row r="566" spans="2:18" x14ac:dyDescent="0.25">
      <c r="B566" s="4" t="s">
        <v>2826</v>
      </c>
      <c r="C566" t="s">
        <v>1628</v>
      </c>
      <c r="D566" t="s">
        <v>286</v>
      </c>
      <c r="E566" s="2" t="s">
        <v>2056</v>
      </c>
      <c r="F566" s="2" t="s">
        <v>787</v>
      </c>
      <c r="G566" s="2" t="s">
        <v>789</v>
      </c>
      <c r="H566" s="2" t="s">
        <v>811</v>
      </c>
      <c r="I566" t="s">
        <v>950</v>
      </c>
      <c r="J566" t="s">
        <v>2192</v>
      </c>
      <c r="K566" t="s">
        <v>2155</v>
      </c>
      <c r="L566" t="s">
        <v>2168</v>
      </c>
      <c r="M566" t="s">
        <v>2169</v>
      </c>
      <c r="O566" s="1" t="s">
        <v>799</v>
      </c>
      <c r="P566" s="4"/>
      <c r="Q566" t="s">
        <v>2177</v>
      </c>
      <c r="R566" t="s">
        <v>801</v>
      </c>
    </row>
    <row r="567" spans="2:18" x14ac:dyDescent="0.25">
      <c r="B567" s="4" t="s">
        <v>2827</v>
      </c>
      <c r="C567" t="s">
        <v>1628</v>
      </c>
      <c r="D567" t="s">
        <v>286</v>
      </c>
      <c r="E567" s="2" t="s">
        <v>2056</v>
      </c>
      <c r="F567" s="2" t="s">
        <v>787</v>
      </c>
      <c r="G567" s="2" t="s">
        <v>789</v>
      </c>
      <c r="H567" s="2" t="s">
        <v>811</v>
      </c>
      <c r="I567" t="s">
        <v>950</v>
      </c>
      <c r="J567" t="s">
        <v>2192</v>
      </c>
      <c r="K567" t="s">
        <v>2155</v>
      </c>
      <c r="L567" t="s">
        <v>2168</v>
      </c>
      <c r="M567" t="s">
        <v>2173</v>
      </c>
      <c r="O567" s="1" t="s">
        <v>799</v>
      </c>
      <c r="P567" s="4"/>
      <c r="Q567" t="s">
        <v>2177</v>
      </c>
      <c r="R567" t="s">
        <v>801</v>
      </c>
    </row>
    <row r="568" spans="2:18" x14ac:dyDescent="0.25">
      <c r="B568" s="4" t="s">
        <v>2828</v>
      </c>
      <c r="C568" t="s">
        <v>2225</v>
      </c>
      <c r="D568" t="s">
        <v>286</v>
      </c>
      <c r="E568" s="2" t="s">
        <v>2056</v>
      </c>
      <c r="F568" s="2" t="s">
        <v>772</v>
      </c>
      <c r="G568" s="2" t="s">
        <v>774</v>
      </c>
      <c r="H568" s="2" t="s">
        <v>811</v>
      </c>
      <c r="I568" t="s">
        <v>779</v>
      </c>
      <c r="J568" t="s">
        <v>2086</v>
      </c>
      <c r="K568" t="s">
        <v>2058</v>
      </c>
      <c r="L568" t="s">
        <v>2136</v>
      </c>
      <c r="O568" s="1" t="s">
        <v>799</v>
      </c>
      <c r="P568" s="4"/>
      <c r="Q568" t="s">
        <v>2227</v>
      </c>
      <c r="R568" t="s">
        <v>801</v>
      </c>
    </row>
    <row r="569" spans="2:18" x14ac:dyDescent="0.25">
      <c r="B569" s="4" t="s">
        <v>2829</v>
      </c>
      <c r="C569" t="s">
        <v>2225</v>
      </c>
      <c r="D569" t="s">
        <v>286</v>
      </c>
      <c r="E569" s="2" t="s">
        <v>2056</v>
      </c>
      <c r="F569" s="2" t="s">
        <v>787</v>
      </c>
      <c r="G569" s="2" t="s">
        <v>789</v>
      </c>
      <c r="H569" s="2" t="s">
        <v>811</v>
      </c>
      <c r="I569" t="s">
        <v>950</v>
      </c>
      <c r="J569" t="s">
        <v>2086</v>
      </c>
      <c r="K569" t="s">
        <v>2058</v>
      </c>
      <c r="L569" t="s">
        <v>2136</v>
      </c>
      <c r="O569" s="1" t="s">
        <v>799</v>
      </c>
      <c r="P569" s="4"/>
      <c r="Q569" t="s">
        <v>2230</v>
      </c>
      <c r="R569" t="s">
        <v>801</v>
      </c>
    </row>
    <row r="570" spans="2:18" x14ac:dyDescent="0.25">
      <c r="B570" s="4" t="s">
        <v>2830</v>
      </c>
      <c r="C570" t="s">
        <v>2225</v>
      </c>
      <c r="D570" t="s">
        <v>286</v>
      </c>
      <c r="E570" s="2" t="s">
        <v>2056</v>
      </c>
      <c r="F570" s="2" t="s">
        <v>772</v>
      </c>
      <c r="G570" s="2" t="s">
        <v>774</v>
      </c>
      <c r="H570" s="2" t="s">
        <v>811</v>
      </c>
      <c r="I570" t="s">
        <v>779</v>
      </c>
      <c r="J570" t="s">
        <v>2103</v>
      </c>
      <c r="K570" t="s">
        <v>2058</v>
      </c>
      <c r="L570" t="s">
        <v>2136</v>
      </c>
      <c r="O570" s="1" t="s">
        <v>799</v>
      </c>
      <c r="P570" s="4"/>
      <c r="Q570" t="s">
        <v>2227</v>
      </c>
      <c r="R570" t="s">
        <v>801</v>
      </c>
    </row>
    <row r="571" spans="2:18" x14ac:dyDescent="0.25">
      <c r="B571" s="4" t="s">
        <v>2831</v>
      </c>
      <c r="C571" t="s">
        <v>2225</v>
      </c>
      <c r="D571" t="s">
        <v>286</v>
      </c>
      <c r="E571" s="2" t="s">
        <v>2056</v>
      </c>
      <c r="F571" s="2" t="s">
        <v>772</v>
      </c>
      <c r="G571" s="2" t="s">
        <v>774</v>
      </c>
      <c r="H571" s="2" t="s">
        <v>811</v>
      </c>
      <c r="I571" t="s">
        <v>779</v>
      </c>
      <c r="J571" t="s">
        <v>2187</v>
      </c>
      <c r="K571" t="s">
        <v>2058</v>
      </c>
      <c r="L571" t="s">
        <v>2136</v>
      </c>
      <c r="O571" s="1" t="s">
        <v>799</v>
      </c>
      <c r="P571" s="4"/>
      <c r="Q571" t="s">
        <v>2227</v>
      </c>
      <c r="R571" t="s">
        <v>801</v>
      </c>
    </row>
    <row r="572" spans="2:18" x14ac:dyDescent="0.25">
      <c r="B572" s="4" t="s">
        <v>2832</v>
      </c>
      <c r="C572" t="s">
        <v>2225</v>
      </c>
      <c r="D572" t="s">
        <v>286</v>
      </c>
      <c r="E572" s="2" t="s">
        <v>2056</v>
      </c>
      <c r="F572" s="2" t="s">
        <v>772</v>
      </c>
      <c r="G572" s="2" t="s">
        <v>774</v>
      </c>
      <c r="H572" s="2" t="s">
        <v>811</v>
      </c>
      <c r="I572" t="s">
        <v>779</v>
      </c>
      <c r="J572" t="s">
        <v>2192</v>
      </c>
      <c r="K572" t="s">
        <v>2058</v>
      </c>
      <c r="L572" t="s">
        <v>2136</v>
      </c>
      <c r="O572" s="1" t="s">
        <v>799</v>
      </c>
      <c r="P572" s="4"/>
      <c r="Q572" t="s">
        <v>2227</v>
      </c>
      <c r="R572" t="s">
        <v>801</v>
      </c>
    </row>
    <row r="573" spans="2:18" x14ac:dyDescent="0.25">
      <c r="B573" s="4" t="s">
        <v>2833</v>
      </c>
      <c r="C573" t="s">
        <v>2225</v>
      </c>
      <c r="D573" t="s">
        <v>286</v>
      </c>
      <c r="E573" s="2" t="s">
        <v>2056</v>
      </c>
      <c r="F573" s="2" t="s">
        <v>787</v>
      </c>
      <c r="G573" s="2" t="s">
        <v>789</v>
      </c>
      <c r="H573" s="2" t="s">
        <v>811</v>
      </c>
      <c r="I573" t="s">
        <v>950</v>
      </c>
      <c r="J573" t="s">
        <v>2192</v>
      </c>
      <c r="K573" t="s">
        <v>2058</v>
      </c>
      <c r="L573" t="s">
        <v>2136</v>
      </c>
      <c r="O573" s="1" t="s">
        <v>799</v>
      </c>
      <c r="P573" s="4"/>
      <c r="Q573" t="s">
        <v>2230</v>
      </c>
      <c r="R573" t="s">
        <v>801</v>
      </c>
    </row>
    <row r="574" spans="2:18" x14ac:dyDescent="0.25">
      <c r="B574" s="4" t="s">
        <v>2834</v>
      </c>
      <c r="C574" t="s">
        <v>694</v>
      </c>
      <c r="D574" t="s">
        <v>286</v>
      </c>
      <c r="E574" s="2" t="s">
        <v>2056</v>
      </c>
      <c r="F574" s="2" t="s">
        <v>772</v>
      </c>
      <c r="G574" s="2" t="s">
        <v>774</v>
      </c>
      <c r="H574" s="2" t="s">
        <v>811</v>
      </c>
      <c r="I574" t="s">
        <v>779</v>
      </c>
      <c r="J574" t="s">
        <v>2086</v>
      </c>
      <c r="K574" t="s">
        <v>2058</v>
      </c>
      <c r="L574" t="s">
        <v>2136</v>
      </c>
      <c r="O574" s="1" t="s">
        <v>799</v>
      </c>
      <c r="P574" s="4"/>
      <c r="Q574" t="s">
        <v>2227</v>
      </c>
      <c r="R574" t="s">
        <v>801</v>
      </c>
    </row>
    <row r="575" spans="2:18" x14ac:dyDescent="0.25">
      <c r="B575" s="4" t="s">
        <v>2835</v>
      </c>
      <c r="C575" t="s">
        <v>694</v>
      </c>
      <c r="D575" t="s">
        <v>286</v>
      </c>
      <c r="E575" s="2" t="s">
        <v>2056</v>
      </c>
      <c r="F575" s="2" t="s">
        <v>787</v>
      </c>
      <c r="G575" s="2" t="s">
        <v>789</v>
      </c>
      <c r="H575" s="2" t="s">
        <v>811</v>
      </c>
      <c r="I575" t="s">
        <v>950</v>
      </c>
      <c r="J575" t="s">
        <v>2086</v>
      </c>
      <c r="K575" t="s">
        <v>2058</v>
      </c>
      <c r="L575" t="s">
        <v>2136</v>
      </c>
      <c r="O575" s="1" t="s">
        <v>799</v>
      </c>
      <c r="P575" s="4"/>
      <c r="Q575" t="s">
        <v>2230</v>
      </c>
      <c r="R575" t="s">
        <v>801</v>
      </c>
    </row>
    <row r="576" spans="2:18" x14ac:dyDescent="0.25">
      <c r="B576" s="4" t="s">
        <v>2836</v>
      </c>
      <c r="C576" t="s">
        <v>694</v>
      </c>
      <c r="D576" t="s">
        <v>286</v>
      </c>
      <c r="E576" s="2" t="s">
        <v>2056</v>
      </c>
      <c r="F576" s="2" t="s">
        <v>772</v>
      </c>
      <c r="G576" s="2" t="s">
        <v>774</v>
      </c>
      <c r="H576" s="2" t="s">
        <v>811</v>
      </c>
      <c r="I576" t="s">
        <v>779</v>
      </c>
      <c r="J576" t="s">
        <v>2103</v>
      </c>
      <c r="K576" t="s">
        <v>2058</v>
      </c>
      <c r="L576" t="s">
        <v>2136</v>
      </c>
      <c r="O576" s="1" t="s">
        <v>799</v>
      </c>
      <c r="P576" s="4"/>
      <c r="Q576" t="s">
        <v>2227</v>
      </c>
      <c r="R576" t="s">
        <v>801</v>
      </c>
    </row>
    <row r="577" spans="2:18" x14ac:dyDescent="0.25">
      <c r="B577" s="4" t="s">
        <v>2837</v>
      </c>
      <c r="C577" t="s">
        <v>694</v>
      </c>
      <c r="D577" t="s">
        <v>286</v>
      </c>
      <c r="E577" s="2" t="s">
        <v>2056</v>
      </c>
      <c r="F577" s="2" t="s">
        <v>772</v>
      </c>
      <c r="G577" s="2" t="s">
        <v>774</v>
      </c>
      <c r="H577" s="2" t="s">
        <v>811</v>
      </c>
      <c r="I577" t="s">
        <v>779</v>
      </c>
      <c r="J577" t="s">
        <v>2187</v>
      </c>
      <c r="K577" t="s">
        <v>2058</v>
      </c>
      <c r="L577" t="s">
        <v>2136</v>
      </c>
      <c r="O577" s="1" t="s">
        <v>799</v>
      </c>
      <c r="P577" s="4"/>
      <c r="Q577" t="s">
        <v>2227</v>
      </c>
      <c r="R577" t="s">
        <v>801</v>
      </c>
    </row>
    <row r="578" spans="2:18" x14ac:dyDescent="0.25">
      <c r="B578" s="4" t="s">
        <v>2838</v>
      </c>
      <c r="C578" t="s">
        <v>694</v>
      </c>
      <c r="D578" t="s">
        <v>286</v>
      </c>
      <c r="E578" s="2" t="s">
        <v>2056</v>
      </c>
      <c r="F578" s="2" t="s">
        <v>772</v>
      </c>
      <c r="G578" s="2" t="s">
        <v>774</v>
      </c>
      <c r="H578" s="2" t="s">
        <v>811</v>
      </c>
      <c r="I578" t="s">
        <v>779</v>
      </c>
      <c r="J578" t="s">
        <v>2192</v>
      </c>
      <c r="K578" t="s">
        <v>2058</v>
      </c>
      <c r="L578" t="s">
        <v>2136</v>
      </c>
      <c r="O578" s="1" t="s">
        <v>799</v>
      </c>
      <c r="P578" s="4"/>
      <c r="Q578" t="s">
        <v>2227</v>
      </c>
      <c r="R578" t="s">
        <v>801</v>
      </c>
    </row>
    <row r="579" spans="2:18" x14ac:dyDescent="0.25">
      <c r="B579" s="4" t="s">
        <v>2839</v>
      </c>
      <c r="C579" t="s">
        <v>694</v>
      </c>
      <c r="D579" t="s">
        <v>286</v>
      </c>
      <c r="E579" s="2" t="s">
        <v>2056</v>
      </c>
      <c r="F579" s="2" t="s">
        <v>787</v>
      </c>
      <c r="G579" s="2" t="s">
        <v>789</v>
      </c>
      <c r="H579" s="2" t="s">
        <v>811</v>
      </c>
      <c r="I579" t="s">
        <v>950</v>
      </c>
      <c r="J579" t="s">
        <v>2192</v>
      </c>
      <c r="K579" t="s">
        <v>2058</v>
      </c>
      <c r="L579" t="s">
        <v>2136</v>
      </c>
      <c r="O579" s="1" t="s">
        <v>799</v>
      </c>
      <c r="P579" s="4"/>
      <c r="Q579" t="s">
        <v>2230</v>
      </c>
      <c r="R579" t="s">
        <v>801</v>
      </c>
    </row>
    <row r="580" spans="2:18" x14ac:dyDescent="0.25">
      <c r="B580" s="4" t="s">
        <v>2840</v>
      </c>
      <c r="C580" t="s">
        <v>2252</v>
      </c>
      <c r="D580" s="2" t="s">
        <v>321</v>
      </c>
      <c r="E580" s="2" t="s">
        <v>2056</v>
      </c>
      <c r="F580" s="2" t="s">
        <v>772</v>
      </c>
      <c r="G580" s="2" t="s">
        <v>774</v>
      </c>
      <c r="H580" s="2" t="s">
        <v>811</v>
      </c>
      <c r="I580" t="s">
        <v>779</v>
      </c>
      <c r="J580" t="s">
        <v>2086</v>
      </c>
      <c r="K580" t="s">
        <v>2155</v>
      </c>
      <c r="L580" t="s">
        <v>2156</v>
      </c>
      <c r="M580" t="s">
        <v>2157</v>
      </c>
      <c r="N580" t="s">
        <v>2253</v>
      </c>
      <c r="O580" s="1">
        <v>98096674</v>
      </c>
      <c r="P580" s="4"/>
      <c r="Q580" t="s">
        <v>2255</v>
      </c>
      <c r="R580" t="s">
        <v>801</v>
      </c>
    </row>
    <row r="581" spans="2:18" x14ac:dyDescent="0.25">
      <c r="B581" s="4" t="s">
        <v>2841</v>
      </c>
      <c r="C581" t="s">
        <v>2252</v>
      </c>
      <c r="D581" s="2" t="s">
        <v>321</v>
      </c>
      <c r="E581" s="2" t="s">
        <v>2056</v>
      </c>
      <c r="F581" s="2" t="s">
        <v>772</v>
      </c>
      <c r="G581" s="2" t="s">
        <v>774</v>
      </c>
      <c r="H581" s="2" t="s">
        <v>811</v>
      </c>
      <c r="I581" t="s">
        <v>779</v>
      </c>
      <c r="J581" t="s">
        <v>2086</v>
      </c>
      <c r="K581" t="s">
        <v>2155</v>
      </c>
      <c r="L581" t="s">
        <v>2156</v>
      </c>
      <c r="M581" t="s">
        <v>2161</v>
      </c>
      <c r="N581" t="s">
        <v>2253</v>
      </c>
      <c r="O581" s="1">
        <v>96759593</v>
      </c>
      <c r="P581" s="4" t="s">
        <v>2466</v>
      </c>
      <c r="Q581" t="s">
        <v>2255</v>
      </c>
      <c r="R581" t="s">
        <v>801</v>
      </c>
    </row>
    <row r="582" spans="2:18" x14ac:dyDescent="0.25">
      <c r="B582" s="4" t="s">
        <v>2842</v>
      </c>
      <c r="C582" t="s">
        <v>2252</v>
      </c>
      <c r="D582" s="2" t="s">
        <v>321</v>
      </c>
      <c r="E582" s="2" t="s">
        <v>2056</v>
      </c>
      <c r="F582" s="2" t="s">
        <v>772</v>
      </c>
      <c r="G582" s="2" t="s">
        <v>774</v>
      </c>
      <c r="H582" s="2" t="s">
        <v>811</v>
      </c>
      <c r="I582" t="s">
        <v>779</v>
      </c>
      <c r="J582" t="s">
        <v>2086</v>
      </c>
      <c r="K582" t="s">
        <v>2155</v>
      </c>
      <c r="L582" t="s">
        <v>2168</v>
      </c>
      <c r="M582" t="s">
        <v>2169</v>
      </c>
      <c r="N582" t="s">
        <v>2253</v>
      </c>
      <c r="O582" s="1" t="s">
        <v>799</v>
      </c>
      <c r="P582" s="4"/>
      <c r="Q582" t="s">
        <v>2260</v>
      </c>
      <c r="R582" t="s">
        <v>801</v>
      </c>
    </row>
    <row r="583" spans="2:18" x14ac:dyDescent="0.25">
      <c r="B583" s="4" t="s">
        <v>2843</v>
      </c>
      <c r="C583" t="s">
        <v>2252</v>
      </c>
      <c r="D583" s="2" t="s">
        <v>321</v>
      </c>
      <c r="E583" s="2" t="s">
        <v>2056</v>
      </c>
      <c r="F583" s="2" t="s">
        <v>772</v>
      </c>
      <c r="G583" s="2" t="s">
        <v>774</v>
      </c>
      <c r="H583" s="2" t="s">
        <v>811</v>
      </c>
      <c r="I583" t="s">
        <v>779</v>
      </c>
      <c r="J583" t="s">
        <v>2086</v>
      </c>
      <c r="K583" t="s">
        <v>2155</v>
      </c>
      <c r="L583" t="s">
        <v>2168</v>
      </c>
      <c r="M583" t="s">
        <v>2173</v>
      </c>
      <c r="N583" t="s">
        <v>2262</v>
      </c>
      <c r="O583" s="1" t="s">
        <v>799</v>
      </c>
      <c r="P583" s="4"/>
      <c r="Q583" t="s">
        <v>2260</v>
      </c>
      <c r="R583" t="s">
        <v>801</v>
      </c>
    </row>
    <row r="584" spans="2:18" x14ac:dyDescent="0.25">
      <c r="B584" s="4" t="s">
        <v>2844</v>
      </c>
      <c r="C584" t="s">
        <v>2252</v>
      </c>
      <c r="D584" s="2" t="s">
        <v>321</v>
      </c>
      <c r="E584" s="2" t="s">
        <v>2056</v>
      </c>
      <c r="F584" s="2" t="s">
        <v>787</v>
      </c>
      <c r="G584" s="2" t="s">
        <v>789</v>
      </c>
      <c r="H584" s="2" t="s">
        <v>811</v>
      </c>
      <c r="I584" t="s">
        <v>950</v>
      </c>
      <c r="J584" t="s">
        <v>2086</v>
      </c>
      <c r="K584" t="s">
        <v>2155</v>
      </c>
      <c r="L584" t="s">
        <v>2168</v>
      </c>
      <c r="M584" t="s">
        <v>2169</v>
      </c>
      <c r="N584" t="s">
        <v>2262</v>
      </c>
      <c r="O584" s="1" t="s">
        <v>799</v>
      </c>
      <c r="P584" s="4"/>
      <c r="Q584" t="s">
        <v>2266</v>
      </c>
      <c r="R584" t="s">
        <v>801</v>
      </c>
    </row>
    <row r="585" spans="2:18" x14ac:dyDescent="0.25">
      <c r="B585" s="4" t="s">
        <v>2845</v>
      </c>
      <c r="C585" t="s">
        <v>2252</v>
      </c>
      <c r="D585" s="2" t="s">
        <v>321</v>
      </c>
      <c r="E585" s="2" t="s">
        <v>2056</v>
      </c>
      <c r="F585" s="2" t="s">
        <v>787</v>
      </c>
      <c r="G585" s="2" t="s">
        <v>789</v>
      </c>
      <c r="H585" s="2" t="s">
        <v>811</v>
      </c>
      <c r="I585" t="s">
        <v>950</v>
      </c>
      <c r="J585" t="s">
        <v>2086</v>
      </c>
      <c r="K585" t="s">
        <v>2155</v>
      </c>
      <c r="L585" t="s">
        <v>2168</v>
      </c>
      <c r="M585" t="s">
        <v>2173</v>
      </c>
      <c r="O585" s="1" t="s">
        <v>799</v>
      </c>
      <c r="P585" s="4"/>
      <c r="Q585" t="s">
        <v>2266</v>
      </c>
      <c r="R585" t="s">
        <v>801</v>
      </c>
    </row>
    <row r="586" spans="2:18" x14ac:dyDescent="0.25">
      <c r="B586" s="4" t="s">
        <v>2846</v>
      </c>
      <c r="C586" t="s">
        <v>2270</v>
      </c>
      <c r="D586" s="2" t="s">
        <v>321</v>
      </c>
      <c r="E586" s="2" t="s">
        <v>2056</v>
      </c>
      <c r="F586" s="2" t="s">
        <v>772</v>
      </c>
      <c r="G586" s="2" t="s">
        <v>774</v>
      </c>
      <c r="H586" s="2" t="s">
        <v>811</v>
      </c>
      <c r="I586" t="s">
        <v>779</v>
      </c>
      <c r="J586" t="s">
        <v>2103</v>
      </c>
      <c r="K586" t="s">
        <v>2058</v>
      </c>
      <c r="L586" t="s">
        <v>2182</v>
      </c>
      <c r="M586" t="s">
        <v>2169</v>
      </c>
      <c r="O586" s="1" t="s">
        <v>799</v>
      </c>
      <c r="P586" s="4"/>
      <c r="Q586" t="s">
        <v>2260</v>
      </c>
      <c r="R586" t="s">
        <v>801</v>
      </c>
    </row>
    <row r="587" spans="2:18" x14ac:dyDescent="0.25">
      <c r="B587" s="4" t="s">
        <v>2847</v>
      </c>
      <c r="C587" t="s">
        <v>2270</v>
      </c>
      <c r="D587" s="2" t="s">
        <v>321</v>
      </c>
      <c r="E587" s="2" t="s">
        <v>2056</v>
      </c>
      <c r="F587" s="2" t="s">
        <v>772</v>
      </c>
      <c r="G587" s="2" t="s">
        <v>774</v>
      </c>
      <c r="H587" s="2" t="s">
        <v>811</v>
      </c>
      <c r="I587" t="s">
        <v>779</v>
      </c>
      <c r="J587" t="s">
        <v>2103</v>
      </c>
      <c r="K587" t="s">
        <v>2058</v>
      </c>
      <c r="L587" t="s">
        <v>2182</v>
      </c>
      <c r="M587" t="s">
        <v>2173</v>
      </c>
      <c r="O587" s="1" t="s">
        <v>799</v>
      </c>
      <c r="P587" s="4"/>
      <c r="Q587" t="s">
        <v>2260</v>
      </c>
      <c r="R587" t="s">
        <v>801</v>
      </c>
    </row>
    <row r="588" spans="2:18" x14ac:dyDescent="0.25">
      <c r="B588" s="4" t="s">
        <v>2848</v>
      </c>
      <c r="C588" t="s">
        <v>2252</v>
      </c>
      <c r="D588" s="2" t="s">
        <v>321</v>
      </c>
      <c r="E588" s="2" t="s">
        <v>2056</v>
      </c>
      <c r="F588" s="2" t="s">
        <v>772</v>
      </c>
      <c r="G588" s="2" t="s">
        <v>774</v>
      </c>
      <c r="H588" s="2" t="s">
        <v>811</v>
      </c>
      <c r="I588" t="s">
        <v>779</v>
      </c>
      <c r="J588" t="s">
        <v>2127</v>
      </c>
      <c r="K588" t="s">
        <v>2155</v>
      </c>
      <c r="L588" t="s">
        <v>2168</v>
      </c>
      <c r="M588" t="s">
        <v>2169</v>
      </c>
      <c r="O588" s="1" t="s">
        <v>799</v>
      </c>
      <c r="P588" s="4"/>
      <c r="Q588" t="s">
        <v>2260</v>
      </c>
      <c r="R588" t="s">
        <v>801</v>
      </c>
    </row>
    <row r="589" spans="2:18" x14ac:dyDescent="0.25">
      <c r="B589" s="4" t="s">
        <v>2849</v>
      </c>
      <c r="C589" t="s">
        <v>2252</v>
      </c>
      <c r="D589" s="2" t="s">
        <v>321</v>
      </c>
      <c r="E589" s="2" t="s">
        <v>2056</v>
      </c>
      <c r="F589" s="2" t="s">
        <v>772</v>
      </c>
      <c r="G589" s="2" t="s">
        <v>774</v>
      </c>
      <c r="H589" s="2" t="s">
        <v>811</v>
      </c>
      <c r="I589" t="s">
        <v>779</v>
      </c>
      <c r="J589" t="s">
        <v>2127</v>
      </c>
      <c r="K589" t="s">
        <v>2155</v>
      </c>
      <c r="L589" t="s">
        <v>2168</v>
      </c>
      <c r="M589" t="s">
        <v>2173</v>
      </c>
      <c r="O589" s="1" t="s">
        <v>799</v>
      </c>
      <c r="P589" s="4"/>
      <c r="Q589" t="s">
        <v>2260</v>
      </c>
      <c r="R589" t="s">
        <v>801</v>
      </c>
    </row>
    <row r="590" spans="2:18" x14ac:dyDescent="0.25">
      <c r="B590" s="4" t="s">
        <v>2850</v>
      </c>
      <c r="C590" t="s">
        <v>2252</v>
      </c>
      <c r="D590" s="2" t="s">
        <v>321</v>
      </c>
      <c r="E590" s="2" t="s">
        <v>2056</v>
      </c>
      <c r="F590" s="2" t="s">
        <v>787</v>
      </c>
      <c r="G590" s="2" t="s">
        <v>789</v>
      </c>
      <c r="H590" s="2" t="s">
        <v>811</v>
      </c>
      <c r="I590" t="s">
        <v>950</v>
      </c>
      <c r="J590" t="s">
        <v>2127</v>
      </c>
      <c r="K590" t="s">
        <v>2155</v>
      </c>
      <c r="L590" t="s">
        <v>2168</v>
      </c>
      <c r="M590" t="s">
        <v>2169</v>
      </c>
      <c r="O590" s="1" t="s">
        <v>799</v>
      </c>
      <c r="P590" s="4"/>
      <c r="Q590" t="s">
        <v>2266</v>
      </c>
      <c r="R590" t="s">
        <v>801</v>
      </c>
    </row>
    <row r="591" spans="2:18" x14ac:dyDescent="0.25">
      <c r="B591" s="4" t="s">
        <v>2851</v>
      </c>
      <c r="C591" t="s">
        <v>2252</v>
      </c>
      <c r="D591" s="2" t="s">
        <v>321</v>
      </c>
      <c r="E591" s="2" t="s">
        <v>2056</v>
      </c>
      <c r="F591" s="2" t="s">
        <v>787</v>
      </c>
      <c r="G591" s="2" t="s">
        <v>789</v>
      </c>
      <c r="H591" s="2" t="s">
        <v>811</v>
      </c>
      <c r="I591" t="s">
        <v>950</v>
      </c>
      <c r="J591" t="s">
        <v>2127</v>
      </c>
      <c r="K591" t="s">
        <v>2155</v>
      </c>
      <c r="L591" t="s">
        <v>2168</v>
      </c>
      <c r="M591" t="s">
        <v>2173</v>
      </c>
      <c r="O591" s="1" t="s">
        <v>799</v>
      </c>
      <c r="P591" s="4"/>
      <c r="Q591" t="s">
        <v>2266</v>
      </c>
      <c r="R591" t="s">
        <v>801</v>
      </c>
    </row>
    <row r="592" spans="2:18" x14ac:dyDescent="0.25">
      <c r="B592" s="4" t="s">
        <v>2852</v>
      </c>
      <c r="C592" t="s">
        <v>2283</v>
      </c>
      <c r="D592" s="2" t="s">
        <v>321</v>
      </c>
      <c r="E592" s="2" t="s">
        <v>2056</v>
      </c>
      <c r="F592" s="2" t="s">
        <v>772</v>
      </c>
      <c r="G592" s="2" t="s">
        <v>774</v>
      </c>
      <c r="H592" s="2" t="s">
        <v>811</v>
      </c>
      <c r="I592" t="s">
        <v>779</v>
      </c>
      <c r="J592" t="s">
        <v>2086</v>
      </c>
      <c r="K592" t="s">
        <v>2058</v>
      </c>
      <c r="L592" t="s">
        <v>2136</v>
      </c>
      <c r="O592" s="1">
        <v>98690418</v>
      </c>
      <c r="P592" s="4"/>
      <c r="Q592" t="s">
        <v>2285</v>
      </c>
      <c r="R592" t="s">
        <v>801</v>
      </c>
    </row>
    <row r="593" spans="2:18" x14ac:dyDescent="0.25">
      <c r="B593" s="4" t="s">
        <v>2853</v>
      </c>
      <c r="C593" t="s">
        <v>2283</v>
      </c>
      <c r="D593" s="2" t="s">
        <v>321</v>
      </c>
      <c r="E593" s="2" t="s">
        <v>2056</v>
      </c>
      <c r="F593" s="2" t="s">
        <v>787</v>
      </c>
      <c r="G593" s="2" t="s">
        <v>789</v>
      </c>
      <c r="H593" s="2" t="s">
        <v>811</v>
      </c>
      <c r="I593" t="s">
        <v>950</v>
      </c>
      <c r="J593" t="s">
        <v>2086</v>
      </c>
      <c r="K593" t="s">
        <v>2058</v>
      </c>
      <c r="L593" t="s">
        <v>2136</v>
      </c>
      <c r="O593" s="1" t="s">
        <v>799</v>
      </c>
      <c r="P593" s="4"/>
      <c r="Q593" t="s">
        <v>2288</v>
      </c>
      <c r="R593" t="s">
        <v>801</v>
      </c>
    </row>
    <row r="594" spans="2:18" x14ac:dyDescent="0.25">
      <c r="B594" s="4" t="s">
        <v>2854</v>
      </c>
      <c r="C594" t="s">
        <v>2283</v>
      </c>
      <c r="D594" s="2" t="s">
        <v>321</v>
      </c>
      <c r="E594" s="2" t="s">
        <v>2056</v>
      </c>
      <c r="F594" s="2" t="s">
        <v>772</v>
      </c>
      <c r="G594" s="2" t="s">
        <v>774</v>
      </c>
      <c r="H594" s="2" t="s">
        <v>811</v>
      </c>
      <c r="I594" t="s">
        <v>779</v>
      </c>
      <c r="J594" t="s">
        <v>2103</v>
      </c>
      <c r="K594" t="s">
        <v>2058</v>
      </c>
      <c r="L594" t="s">
        <v>2136</v>
      </c>
      <c r="O594" s="1" t="s">
        <v>799</v>
      </c>
      <c r="P594" s="4"/>
      <c r="Q594" t="s">
        <v>2285</v>
      </c>
      <c r="R594" t="s">
        <v>801</v>
      </c>
    </row>
    <row r="595" spans="2:18" x14ac:dyDescent="0.25">
      <c r="B595" s="4" t="s">
        <v>2855</v>
      </c>
      <c r="C595" t="s">
        <v>2283</v>
      </c>
      <c r="D595" s="2" t="s">
        <v>321</v>
      </c>
      <c r="E595" s="2" t="s">
        <v>2056</v>
      </c>
      <c r="F595" s="2" t="s">
        <v>772</v>
      </c>
      <c r="G595" s="2" t="s">
        <v>774</v>
      </c>
      <c r="H595" s="2" t="s">
        <v>811</v>
      </c>
      <c r="I595" t="s">
        <v>779</v>
      </c>
      <c r="J595" t="s">
        <v>2127</v>
      </c>
      <c r="K595" t="s">
        <v>2058</v>
      </c>
      <c r="L595" t="s">
        <v>2136</v>
      </c>
      <c r="N595" t="s">
        <v>2292</v>
      </c>
      <c r="O595" s="1" t="s">
        <v>799</v>
      </c>
      <c r="P595" s="4"/>
      <c r="Q595" t="s">
        <v>2285</v>
      </c>
      <c r="R595" t="s">
        <v>801</v>
      </c>
    </row>
    <row r="596" spans="2:18" x14ac:dyDescent="0.25">
      <c r="B596" s="4" t="s">
        <v>2856</v>
      </c>
      <c r="C596" t="s">
        <v>2283</v>
      </c>
      <c r="D596" s="2" t="s">
        <v>321</v>
      </c>
      <c r="E596" s="2" t="s">
        <v>2056</v>
      </c>
      <c r="F596" s="2" t="s">
        <v>787</v>
      </c>
      <c r="G596" s="2" t="s">
        <v>789</v>
      </c>
      <c r="H596" s="2" t="s">
        <v>811</v>
      </c>
      <c r="I596" t="s">
        <v>950</v>
      </c>
      <c r="J596" t="s">
        <v>2127</v>
      </c>
      <c r="K596" t="s">
        <v>2058</v>
      </c>
      <c r="L596" t="s">
        <v>2136</v>
      </c>
      <c r="N596" t="s">
        <v>2292</v>
      </c>
      <c r="O596" s="1" t="s">
        <v>799</v>
      </c>
      <c r="P596" s="4"/>
      <c r="Q596" t="s">
        <v>2288</v>
      </c>
      <c r="R596" t="s">
        <v>801</v>
      </c>
    </row>
    <row r="597" spans="2:18" x14ac:dyDescent="0.25">
      <c r="B597" s="4" t="s">
        <v>2857</v>
      </c>
      <c r="C597" t="s">
        <v>2297</v>
      </c>
      <c r="D597" s="2" t="s">
        <v>398</v>
      </c>
      <c r="E597" s="2" t="s">
        <v>2056</v>
      </c>
      <c r="F597" s="2" t="s">
        <v>772</v>
      </c>
      <c r="G597" s="2" t="s">
        <v>774</v>
      </c>
      <c r="H597" s="2" t="s">
        <v>811</v>
      </c>
      <c r="I597" t="s">
        <v>779</v>
      </c>
      <c r="J597" t="s">
        <v>2086</v>
      </c>
      <c r="K597" t="s">
        <v>2155</v>
      </c>
      <c r="L597" t="s">
        <v>2298</v>
      </c>
      <c r="M597" t="s">
        <v>2299</v>
      </c>
      <c r="N597" t="s">
        <v>2027</v>
      </c>
      <c r="O597" s="1" t="s">
        <v>799</v>
      </c>
      <c r="P597" s="4"/>
      <c r="Q597" t="s">
        <v>2301</v>
      </c>
      <c r="R597" t="s">
        <v>801</v>
      </c>
    </row>
    <row r="598" spans="2:18" x14ac:dyDescent="0.25">
      <c r="B598" s="4" t="s">
        <v>2858</v>
      </c>
      <c r="C598" t="s">
        <v>2297</v>
      </c>
      <c r="D598" s="2" t="s">
        <v>398</v>
      </c>
      <c r="E598" s="2" t="s">
        <v>2056</v>
      </c>
      <c r="F598" s="2" t="s">
        <v>772</v>
      </c>
      <c r="G598" s="2" t="s">
        <v>774</v>
      </c>
      <c r="H598" s="2" t="s">
        <v>811</v>
      </c>
      <c r="I598" t="s">
        <v>779</v>
      </c>
      <c r="J598" t="s">
        <v>2086</v>
      </c>
      <c r="K598" t="s">
        <v>2155</v>
      </c>
      <c r="L598" t="s">
        <v>2298</v>
      </c>
      <c r="M598" t="s">
        <v>2303</v>
      </c>
      <c r="N598" t="s">
        <v>2089</v>
      </c>
      <c r="O598" s="1" t="s">
        <v>799</v>
      </c>
      <c r="P598" s="4"/>
      <c r="Q598" t="s">
        <v>2301</v>
      </c>
      <c r="R598" t="s">
        <v>801</v>
      </c>
    </row>
    <row r="599" spans="2:18" x14ac:dyDescent="0.25">
      <c r="B599" s="4" t="s">
        <v>2859</v>
      </c>
      <c r="C599" t="s">
        <v>2297</v>
      </c>
      <c r="D599" s="2" t="s">
        <v>398</v>
      </c>
      <c r="E599" s="2" t="s">
        <v>2056</v>
      </c>
      <c r="F599" s="2" t="s">
        <v>772</v>
      </c>
      <c r="G599" s="2" t="s">
        <v>774</v>
      </c>
      <c r="H599" s="2" t="s">
        <v>811</v>
      </c>
      <c r="I599" t="s">
        <v>779</v>
      </c>
      <c r="J599" t="s">
        <v>2086</v>
      </c>
      <c r="K599" t="s">
        <v>2155</v>
      </c>
      <c r="L599" t="s">
        <v>2298</v>
      </c>
      <c r="M599" t="s">
        <v>2306</v>
      </c>
      <c r="O599" s="1">
        <v>98430838</v>
      </c>
      <c r="P599" s="4"/>
      <c r="Q599" t="s">
        <v>2301</v>
      </c>
      <c r="R599" t="s">
        <v>801</v>
      </c>
    </row>
    <row r="600" spans="2:18" x14ac:dyDescent="0.25">
      <c r="B600" s="4" t="s">
        <v>2860</v>
      </c>
      <c r="C600" t="s">
        <v>2297</v>
      </c>
      <c r="D600" s="2" t="s">
        <v>398</v>
      </c>
      <c r="E600" s="2" t="s">
        <v>2056</v>
      </c>
      <c r="F600" s="2" t="s">
        <v>787</v>
      </c>
      <c r="G600" s="2" t="s">
        <v>789</v>
      </c>
      <c r="H600" s="2" t="s">
        <v>811</v>
      </c>
      <c r="I600" t="s">
        <v>950</v>
      </c>
      <c r="J600" t="s">
        <v>2086</v>
      </c>
      <c r="K600" t="s">
        <v>2155</v>
      </c>
      <c r="L600" t="s">
        <v>2298</v>
      </c>
      <c r="M600" t="s">
        <v>2299</v>
      </c>
      <c r="N600" t="s">
        <v>2089</v>
      </c>
      <c r="O600" s="1" t="s">
        <v>799</v>
      </c>
      <c r="P600" s="4"/>
      <c r="Q600" t="s">
        <v>2310</v>
      </c>
      <c r="R600" t="s">
        <v>801</v>
      </c>
    </row>
    <row r="601" spans="2:18" x14ac:dyDescent="0.25">
      <c r="B601" s="4" t="s">
        <v>2861</v>
      </c>
      <c r="C601" t="s">
        <v>2297</v>
      </c>
      <c r="D601" s="2" t="s">
        <v>398</v>
      </c>
      <c r="E601" s="2" t="s">
        <v>2056</v>
      </c>
      <c r="F601" s="2" t="s">
        <v>787</v>
      </c>
      <c r="G601" s="2" t="s">
        <v>789</v>
      </c>
      <c r="H601" s="2" t="s">
        <v>811</v>
      </c>
      <c r="I601" t="s">
        <v>950</v>
      </c>
      <c r="J601" t="s">
        <v>2086</v>
      </c>
      <c r="K601" t="s">
        <v>2155</v>
      </c>
      <c r="L601" t="s">
        <v>2298</v>
      </c>
      <c r="M601" t="s">
        <v>2303</v>
      </c>
      <c r="N601" t="s">
        <v>2253</v>
      </c>
      <c r="O601" s="1" t="s">
        <v>799</v>
      </c>
      <c r="P601" s="4"/>
      <c r="Q601" t="s">
        <v>2310</v>
      </c>
      <c r="R601" t="s">
        <v>801</v>
      </c>
    </row>
    <row r="602" spans="2:18" x14ac:dyDescent="0.25">
      <c r="B602" s="4" t="s">
        <v>2862</v>
      </c>
      <c r="C602" t="s">
        <v>2297</v>
      </c>
      <c r="D602" s="2" t="s">
        <v>398</v>
      </c>
      <c r="E602" s="2" t="s">
        <v>2056</v>
      </c>
      <c r="F602" s="2" t="s">
        <v>787</v>
      </c>
      <c r="G602" s="2" t="s">
        <v>789</v>
      </c>
      <c r="H602" s="2" t="s">
        <v>811</v>
      </c>
      <c r="I602" t="s">
        <v>950</v>
      </c>
      <c r="J602" t="s">
        <v>2086</v>
      </c>
      <c r="K602" t="s">
        <v>2155</v>
      </c>
      <c r="L602" t="s">
        <v>2298</v>
      </c>
      <c r="M602" t="s">
        <v>2306</v>
      </c>
      <c r="O602" s="1" t="s">
        <v>799</v>
      </c>
      <c r="P602" s="4"/>
      <c r="Q602" t="s">
        <v>2310</v>
      </c>
      <c r="R602" t="s">
        <v>801</v>
      </c>
    </row>
    <row r="603" spans="2:18" x14ac:dyDescent="0.25">
      <c r="B603" s="4" t="s">
        <v>2863</v>
      </c>
      <c r="C603" t="s">
        <v>2297</v>
      </c>
      <c r="D603" s="2" t="s">
        <v>398</v>
      </c>
      <c r="E603" s="2" t="s">
        <v>2056</v>
      </c>
      <c r="F603" s="2" t="s">
        <v>772</v>
      </c>
      <c r="G603" s="2" t="s">
        <v>774</v>
      </c>
      <c r="H603" s="2" t="s">
        <v>811</v>
      </c>
      <c r="I603" t="s">
        <v>779</v>
      </c>
      <c r="J603" t="s">
        <v>2103</v>
      </c>
      <c r="K603" t="s">
        <v>2058</v>
      </c>
      <c r="L603" t="s">
        <v>2316</v>
      </c>
      <c r="M603" t="s">
        <v>2299</v>
      </c>
      <c r="N603" t="s">
        <v>2253</v>
      </c>
      <c r="O603" s="1" t="s">
        <v>799</v>
      </c>
      <c r="P603" s="4"/>
      <c r="Q603" t="s">
        <v>2301</v>
      </c>
      <c r="R603" t="s">
        <v>801</v>
      </c>
    </row>
    <row r="604" spans="2:18" x14ac:dyDescent="0.25">
      <c r="B604" s="4" t="s">
        <v>2864</v>
      </c>
      <c r="C604" t="s">
        <v>2297</v>
      </c>
      <c r="D604" s="2" t="s">
        <v>398</v>
      </c>
      <c r="E604" s="2" t="s">
        <v>2056</v>
      </c>
      <c r="F604" s="2" t="s">
        <v>772</v>
      </c>
      <c r="G604" s="2" t="s">
        <v>774</v>
      </c>
      <c r="H604" s="2" t="s">
        <v>811</v>
      </c>
      <c r="I604" t="s">
        <v>779</v>
      </c>
      <c r="J604" t="s">
        <v>2103</v>
      </c>
      <c r="K604" t="s">
        <v>2058</v>
      </c>
      <c r="L604" t="s">
        <v>2316</v>
      </c>
      <c r="M604" t="s">
        <v>2303</v>
      </c>
      <c r="N604" t="s">
        <v>2253</v>
      </c>
      <c r="O604" s="1" t="s">
        <v>799</v>
      </c>
      <c r="P604" s="4"/>
      <c r="Q604" t="s">
        <v>2301</v>
      </c>
      <c r="R604" t="s">
        <v>801</v>
      </c>
    </row>
    <row r="605" spans="2:18" x14ac:dyDescent="0.25">
      <c r="B605" s="4" t="s">
        <v>2865</v>
      </c>
      <c r="C605" t="s">
        <v>2297</v>
      </c>
      <c r="D605" s="2" t="s">
        <v>398</v>
      </c>
      <c r="E605" s="2" t="s">
        <v>2056</v>
      </c>
      <c r="F605" s="2" t="s">
        <v>772</v>
      </c>
      <c r="G605" s="2" t="s">
        <v>774</v>
      </c>
      <c r="H605" s="2" t="s">
        <v>811</v>
      </c>
      <c r="I605" t="s">
        <v>779</v>
      </c>
      <c r="J605" t="s">
        <v>2103</v>
      </c>
      <c r="K605" t="s">
        <v>2058</v>
      </c>
      <c r="L605" t="s">
        <v>2316</v>
      </c>
      <c r="M605" t="s">
        <v>2306</v>
      </c>
      <c r="O605" s="1" t="s">
        <v>799</v>
      </c>
      <c r="P605" s="4"/>
      <c r="Q605" t="s">
        <v>2301</v>
      </c>
      <c r="R605" t="s">
        <v>801</v>
      </c>
    </row>
    <row r="606" spans="2:18" x14ac:dyDescent="0.25">
      <c r="B606" s="4" t="s">
        <v>2866</v>
      </c>
      <c r="C606" t="s">
        <v>2297</v>
      </c>
      <c r="D606" s="2" t="s">
        <v>398</v>
      </c>
      <c r="E606" s="2" t="s">
        <v>2056</v>
      </c>
      <c r="F606" s="2" t="s">
        <v>772</v>
      </c>
      <c r="G606" s="2" t="s">
        <v>774</v>
      </c>
      <c r="H606" s="2" t="s">
        <v>811</v>
      </c>
      <c r="I606" t="s">
        <v>779</v>
      </c>
      <c r="J606" t="s">
        <v>2192</v>
      </c>
      <c r="K606" t="s">
        <v>2155</v>
      </c>
      <c r="L606" t="s">
        <v>2298</v>
      </c>
      <c r="M606" t="s">
        <v>2299</v>
      </c>
      <c r="N606" t="s">
        <v>2253</v>
      </c>
      <c r="O606" s="1" t="s">
        <v>799</v>
      </c>
      <c r="P606" s="4"/>
      <c r="Q606" t="s">
        <v>2301</v>
      </c>
      <c r="R606" t="s">
        <v>801</v>
      </c>
    </row>
    <row r="607" spans="2:18" x14ac:dyDescent="0.25">
      <c r="B607" s="4" t="s">
        <v>2867</v>
      </c>
      <c r="C607" t="s">
        <v>2297</v>
      </c>
      <c r="D607" s="2" t="s">
        <v>398</v>
      </c>
      <c r="E607" s="2" t="s">
        <v>2056</v>
      </c>
      <c r="F607" s="2" t="s">
        <v>772</v>
      </c>
      <c r="G607" s="2" t="s">
        <v>774</v>
      </c>
      <c r="H607" s="2" t="s">
        <v>811</v>
      </c>
      <c r="I607" t="s">
        <v>779</v>
      </c>
      <c r="J607" t="s">
        <v>2192</v>
      </c>
      <c r="K607" t="s">
        <v>2155</v>
      </c>
      <c r="L607" t="s">
        <v>2298</v>
      </c>
      <c r="M607" t="s">
        <v>2303</v>
      </c>
      <c r="N607" t="s">
        <v>2262</v>
      </c>
      <c r="O607" s="1" t="s">
        <v>799</v>
      </c>
      <c r="P607" s="4"/>
      <c r="Q607" t="s">
        <v>2301</v>
      </c>
      <c r="R607" t="s">
        <v>801</v>
      </c>
    </row>
    <row r="608" spans="2:18" x14ac:dyDescent="0.25">
      <c r="B608" s="4" t="s">
        <v>2868</v>
      </c>
      <c r="C608" t="s">
        <v>2297</v>
      </c>
      <c r="D608" s="2" t="s">
        <v>398</v>
      </c>
      <c r="E608" s="2" t="s">
        <v>2056</v>
      </c>
      <c r="F608" s="2" t="s">
        <v>772</v>
      </c>
      <c r="G608" s="2" t="s">
        <v>774</v>
      </c>
      <c r="H608" s="2" t="s">
        <v>811</v>
      </c>
      <c r="I608" t="s">
        <v>779</v>
      </c>
      <c r="J608" t="s">
        <v>2192</v>
      </c>
      <c r="K608" t="s">
        <v>2155</v>
      </c>
      <c r="L608" t="s">
        <v>2298</v>
      </c>
      <c r="M608" t="s">
        <v>2306</v>
      </c>
      <c r="O608" s="1" t="s">
        <v>799</v>
      </c>
      <c r="P608" s="4"/>
      <c r="Q608" t="s">
        <v>2301</v>
      </c>
      <c r="R608" t="s">
        <v>801</v>
      </c>
    </row>
    <row r="609" spans="2:18" x14ac:dyDescent="0.25">
      <c r="B609" s="4" t="s">
        <v>2869</v>
      </c>
      <c r="C609" t="s">
        <v>2297</v>
      </c>
      <c r="D609" s="2" t="s">
        <v>398</v>
      </c>
      <c r="E609" s="2" t="s">
        <v>2056</v>
      </c>
      <c r="F609" s="2" t="s">
        <v>787</v>
      </c>
      <c r="G609" s="2" t="s">
        <v>789</v>
      </c>
      <c r="H609" s="2" t="s">
        <v>811</v>
      </c>
      <c r="I609" t="s">
        <v>950</v>
      </c>
      <c r="J609" t="s">
        <v>2192</v>
      </c>
      <c r="K609" t="s">
        <v>2155</v>
      </c>
      <c r="L609" t="s">
        <v>2298</v>
      </c>
      <c r="M609" t="s">
        <v>2299</v>
      </c>
      <c r="N609" t="s">
        <v>2262</v>
      </c>
      <c r="O609" s="1" t="s">
        <v>799</v>
      </c>
      <c r="P609" s="4"/>
      <c r="Q609" t="s">
        <v>2310</v>
      </c>
      <c r="R609" t="s">
        <v>801</v>
      </c>
    </row>
    <row r="610" spans="2:18" x14ac:dyDescent="0.25">
      <c r="B610" s="4" t="s">
        <v>2870</v>
      </c>
      <c r="C610" t="s">
        <v>2297</v>
      </c>
      <c r="D610" s="2" t="s">
        <v>398</v>
      </c>
      <c r="E610" s="2" t="s">
        <v>2056</v>
      </c>
      <c r="F610" s="2" t="s">
        <v>787</v>
      </c>
      <c r="G610" s="2" t="s">
        <v>789</v>
      </c>
      <c r="H610" s="2" t="s">
        <v>811</v>
      </c>
      <c r="I610" t="s">
        <v>950</v>
      </c>
      <c r="J610" t="s">
        <v>2192</v>
      </c>
      <c r="K610" t="s">
        <v>2155</v>
      </c>
      <c r="L610" t="s">
        <v>2298</v>
      </c>
      <c r="M610" t="s">
        <v>2303</v>
      </c>
      <c r="N610" t="s">
        <v>2292</v>
      </c>
      <c r="O610" s="1" t="s">
        <v>799</v>
      </c>
      <c r="P610" s="4"/>
      <c r="Q610" t="s">
        <v>2310</v>
      </c>
      <c r="R610" t="s">
        <v>801</v>
      </c>
    </row>
    <row r="611" spans="2:18" x14ac:dyDescent="0.25">
      <c r="B611" s="4" t="s">
        <v>2871</v>
      </c>
      <c r="C611" t="s">
        <v>2297</v>
      </c>
      <c r="D611" s="2" t="s">
        <v>398</v>
      </c>
      <c r="E611" s="2" t="s">
        <v>2056</v>
      </c>
      <c r="F611" s="2" t="s">
        <v>787</v>
      </c>
      <c r="G611" s="2" t="s">
        <v>789</v>
      </c>
      <c r="H611" s="2" t="s">
        <v>811</v>
      </c>
      <c r="I611" t="s">
        <v>950</v>
      </c>
      <c r="J611" t="s">
        <v>2192</v>
      </c>
      <c r="K611" t="s">
        <v>2155</v>
      </c>
      <c r="L611" t="s">
        <v>2298</v>
      </c>
      <c r="M611" t="s">
        <v>2306</v>
      </c>
      <c r="O611" s="1" t="s">
        <v>799</v>
      </c>
      <c r="P611" s="4"/>
      <c r="Q611" t="s">
        <v>2310</v>
      </c>
      <c r="R611" t="s">
        <v>801</v>
      </c>
    </row>
    <row r="612" spans="2:18" x14ac:dyDescent="0.25">
      <c r="B612" s="4" t="s">
        <v>2872</v>
      </c>
      <c r="C612" t="s">
        <v>2297</v>
      </c>
      <c r="D612" s="2" t="s">
        <v>398</v>
      </c>
      <c r="E612" s="2" t="s">
        <v>2056</v>
      </c>
      <c r="F612" s="2" t="s">
        <v>772</v>
      </c>
      <c r="G612" s="2" t="s">
        <v>774</v>
      </c>
      <c r="H612" s="2" t="s">
        <v>811</v>
      </c>
      <c r="I612" t="s">
        <v>779</v>
      </c>
      <c r="J612" t="s">
        <v>2335</v>
      </c>
      <c r="K612" t="s">
        <v>2155</v>
      </c>
      <c r="L612" t="s">
        <v>2298</v>
      </c>
      <c r="M612" t="s">
        <v>2299</v>
      </c>
      <c r="N612" t="s">
        <v>2292</v>
      </c>
      <c r="O612" s="1" t="s">
        <v>799</v>
      </c>
      <c r="P612" s="4"/>
      <c r="Q612" t="s">
        <v>2301</v>
      </c>
      <c r="R612" t="s">
        <v>801</v>
      </c>
    </row>
    <row r="613" spans="2:18" x14ac:dyDescent="0.25">
      <c r="B613" s="4" t="s">
        <v>2873</v>
      </c>
      <c r="C613" t="s">
        <v>2297</v>
      </c>
      <c r="D613" s="2" t="s">
        <v>398</v>
      </c>
      <c r="E613" s="2" t="s">
        <v>2056</v>
      </c>
      <c r="F613" s="2" t="s">
        <v>772</v>
      </c>
      <c r="G613" s="2" t="s">
        <v>774</v>
      </c>
      <c r="H613" s="2" t="s">
        <v>811</v>
      </c>
      <c r="I613" t="s">
        <v>779</v>
      </c>
      <c r="J613" t="s">
        <v>2335</v>
      </c>
      <c r="K613" t="s">
        <v>2155</v>
      </c>
      <c r="L613" t="s">
        <v>2298</v>
      </c>
      <c r="M613" t="s">
        <v>2303</v>
      </c>
      <c r="N613" t="s">
        <v>2027</v>
      </c>
      <c r="O613" s="1" t="s">
        <v>799</v>
      </c>
      <c r="P613" s="4"/>
      <c r="Q613" t="s">
        <v>2301</v>
      </c>
      <c r="R613" t="s">
        <v>801</v>
      </c>
    </row>
    <row r="614" spans="2:18" x14ac:dyDescent="0.25">
      <c r="B614" s="4" t="s">
        <v>2874</v>
      </c>
      <c r="C614" t="s">
        <v>2297</v>
      </c>
      <c r="D614" s="2" t="s">
        <v>398</v>
      </c>
      <c r="E614" s="2" t="s">
        <v>2056</v>
      </c>
      <c r="F614" s="2" t="s">
        <v>772</v>
      </c>
      <c r="G614" s="2" t="s">
        <v>774</v>
      </c>
      <c r="H614" s="2" t="s">
        <v>811</v>
      </c>
      <c r="I614" t="s">
        <v>779</v>
      </c>
      <c r="J614" t="s">
        <v>2335</v>
      </c>
      <c r="K614" t="s">
        <v>2155</v>
      </c>
      <c r="L614" t="s">
        <v>2298</v>
      </c>
      <c r="M614" t="s">
        <v>2306</v>
      </c>
      <c r="N614" t="s">
        <v>2089</v>
      </c>
      <c r="O614" s="1" t="s">
        <v>799</v>
      </c>
      <c r="P614" s="4"/>
      <c r="Q614" t="s">
        <v>2301</v>
      </c>
      <c r="R614" t="s">
        <v>801</v>
      </c>
    </row>
    <row r="615" spans="2:18" x14ac:dyDescent="0.25">
      <c r="B615" s="4" t="s">
        <v>2875</v>
      </c>
      <c r="C615" t="s">
        <v>1938</v>
      </c>
      <c r="D615" s="2" t="s">
        <v>398</v>
      </c>
      <c r="E615" s="2" t="s">
        <v>2056</v>
      </c>
      <c r="F615" s="2" t="s">
        <v>772</v>
      </c>
      <c r="G615" s="2" t="s">
        <v>774</v>
      </c>
      <c r="H615" s="2" t="s">
        <v>811</v>
      </c>
      <c r="I615" t="s">
        <v>779</v>
      </c>
      <c r="J615" t="s">
        <v>2086</v>
      </c>
      <c r="K615" t="s">
        <v>2058</v>
      </c>
      <c r="L615" t="s">
        <v>2136</v>
      </c>
      <c r="N615" t="s">
        <v>2089</v>
      </c>
      <c r="O615" s="1">
        <v>98832976</v>
      </c>
      <c r="P615" s="4"/>
      <c r="Q615" t="s">
        <v>2343</v>
      </c>
      <c r="R615" t="s">
        <v>801</v>
      </c>
    </row>
    <row r="616" spans="2:18" x14ac:dyDescent="0.25">
      <c r="B616" s="4" t="s">
        <v>2876</v>
      </c>
      <c r="C616" t="s">
        <v>1938</v>
      </c>
      <c r="D616" s="2" t="s">
        <v>398</v>
      </c>
      <c r="E616" s="2" t="s">
        <v>2056</v>
      </c>
      <c r="F616" s="2" t="s">
        <v>787</v>
      </c>
      <c r="G616" s="2" t="s">
        <v>789</v>
      </c>
      <c r="H616" s="2" t="s">
        <v>811</v>
      </c>
      <c r="I616" t="s">
        <v>950</v>
      </c>
      <c r="J616" t="s">
        <v>2086</v>
      </c>
      <c r="K616" t="s">
        <v>2058</v>
      </c>
      <c r="L616" t="s">
        <v>2136</v>
      </c>
      <c r="O616" s="1" t="s">
        <v>799</v>
      </c>
      <c r="Q616" t="s">
        <v>2346</v>
      </c>
      <c r="R616" t="s">
        <v>801</v>
      </c>
    </row>
    <row r="617" spans="2:18" x14ac:dyDescent="0.25">
      <c r="B617" s="4" t="s">
        <v>2877</v>
      </c>
      <c r="C617" t="s">
        <v>1938</v>
      </c>
      <c r="D617" s="2" t="s">
        <v>398</v>
      </c>
      <c r="E617" s="2" t="s">
        <v>2056</v>
      </c>
      <c r="F617" s="2" t="s">
        <v>772</v>
      </c>
      <c r="G617" s="2" t="s">
        <v>774</v>
      </c>
      <c r="H617" s="2" t="s">
        <v>811</v>
      </c>
      <c r="I617" t="s">
        <v>779</v>
      </c>
      <c r="J617" t="s">
        <v>2103</v>
      </c>
      <c r="K617" t="s">
        <v>2058</v>
      </c>
      <c r="L617" t="s">
        <v>2136</v>
      </c>
      <c r="O617" s="1" t="s">
        <v>799</v>
      </c>
      <c r="Q617" t="s">
        <v>2343</v>
      </c>
      <c r="R617" t="s">
        <v>801</v>
      </c>
    </row>
    <row r="618" spans="2:18" x14ac:dyDescent="0.25">
      <c r="B618" s="4" t="s">
        <v>2878</v>
      </c>
      <c r="C618" t="s">
        <v>1938</v>
      </c>
      <c r="D618" s="2" t="s">
        <v>398</v>
      </c>
      <c r="E618" s="2" t="s">
        <v>2056</v>
      </c>
      <c r="F618" s="2" t="s">
        <v>772</v>
      </c>
      <c r="G618" s="2" t="s">
        <v>774</v>
      </c>
      <c r="H618" s="2" t="s">
        <v>811</v>
      </c>
      <c r="I618" t="s">
        <v>779</v>
      </c>
      <c r="J618" t="s">
        <v>2192</v>
      </c>
      <c r="K618" t="s">
        <v>2058</v>
      </c>
      <c r="L618" t="s">
        <v>2136</v>
      </c>
      <c r="O618" s="1" t="s">
        <v>799</v>
      </c>
      <c r="Q618" t="s">
        <v>2343</v>
      </c>
      <c r="R618" t="s">
        <v>801</v>
      </c>
    </row>
    <row r="619" spans="2:18" x14ac:dyDescent="0.25">
      <c r="B619" s="4" t="s">
        <v>2879</v>
      </c>
      <c r="C619" t="s">
        <v>1938</v>
      </c>
      <c r="D619" s="2" t="s">
        <v>398</v>
      </c>
      <c r="E619" s="2" t="s">
        <v>2056</v>
      </c>
      <c r="F619" s="2" t="s">
        <v>787</v>
      </c>
      <c r="G619" s="2" t="s">
        <v>789</v>
      </c>
      <c r="H619" s="2" t="s">
        <v>811</v>
      </c>
      <c r="I619" t="s">
        <v>950</v>
      </c>
      <c r="J619" t="s">
        <v>2192</v>
      </c>
      <c r="K619" t="s">
        <v>2058</v>
      </c>
      <c r="L619" t="s">
        <v>2136</v>
      </c>
      <c r="O619" s="1" t="s">
        <v>799</v>
      </c>
      <c r="Q619" t="s">
        <v>2346</v>
      </c>
      <c r="R619" t="s">
        <v>801</v>
      </c>
    </row>
    <row r="620" spans="2:18" x14ac:dyDescent="0.25">
      <c r="B620" s="4" t="s">
        <v>2880</v>
      </c>
      <c r="C620" t="s">
        <v>1938</v>
      </c>
      <c r="D620" s="2" t="s">
        <v>398</v>
      </c>
      <c r="E620" s="2" t="s">
        <v>2056</v>
      </c>
      <c r="F620" s="2" t="s">
        <v>772</v>
      </c>
      <c r="G620" s="2" t="s">
        <v>774</v>
      </c>
      <c r="H620" s="2" t="s">
        <v>811</v>
      </c>
      <c r="I620" t="s">
        <v>779</v>
      </c>
      <c r="J620" t="s">
        <v>2335</v>
      </c>
      <c r="K620" t="s">
        <v>2058</v>
      </c>
      <c r="L620" t="s">
        <v>2136</v>
      </c>
      <c r="N620" t="s">
        <v>2262</v>
      </c>
      <c r="O620" s="1" t="s">
        <v>799</v>
      </c>
      <c r="Q620" t="s">
        <v>2343</v>
      </c>
      <c r="R620" t="s">
        <v>801</v>
      </c>
    </row>
    <row r="621" spans="2:18" x14ac:dyDescent="0.25">
      <c r="B621" s="4" t="s">
        <v>2881</v>
      </c>
      <c r="C621" t="s">
        <v>1977</v>
      </c>
      <c r="D621" s="2" t="s">
        <v>735</v>
      </c>
      <c r="E621" s="2" t="s">
        <v>2056</v>
      </c>
      <c r="F621" s="2" t="s">
        <v>772</v>
      </c>
      <c r="G621" s="2" t="s">
        <v>774</v>
      </c>
      <c r="H621" s="2" t="s">
        <v>811</v>
      </c>
      <c r="I621" t="s">
        <v>950</v>
      </c>
      <c r="J621" t="s">
        <v>2192</v>
      </c>
      <c r="K621" t="s">
        <v>2058</v>
      </c>
      <c r="L621" t="s">
        <v>2136</v>
      </c>
      <c r="N621" t="s">
        <v>2089</v>
      </c>
      <c r="O621" s="1" t="s">
        <v>799</v>
      </c>
      <c r="Q621" t="s">
        <v>2357</v>
      </c>
      <c r="R621" t="s">
        <v>801</v>
      </c>
    </row>
    <row r="622" spans="2:18" x14ac:dyDescent="0.25">
      <c r="B622" s="4" t="s">
        <v>2882</v>
      </c>
      <c r="C622" t="s">
        <v>1977</v>
      </c>
      <c r="D622" s="2" t="s">
        <v>735</v>
      </c>
      <c r="E622" s="2" t="s">
        <v>2056</v>
      </c>
      <c r="F622" s="2" t="s">
        <v>787</v>
      </c>
      <c r="G622" s="2" t="s">
        <v>789</v>
      </c>
      <c r="H622" s="2" t="s">
        <v>811</v>
      </c>
      <c r="I622" t="s">
        <v>950</v>
      </c>
      <c r="J622" t="s">
        <v>2192</v>
      </c>
      <c r="K622" t="s">
        <v>2058</v>
      </c>
      <c r="L622" t="s">
        <v>2136</v>
      </c>
      <c r="N622" t="s">
        <v>2089</v>
      </c>
      <c r="O622" s="1" t="s">
        <v>799</v>
      </c>
      <c r="Q622" t="s">
        <v>2360</v>
      </c>
      <c r="R622" t="s">
        <v>801</v>
      </c>
    </row>
    <row r="623" spans="2:18" x14ac:dyDescent="0.25">
      <c r="B623" s="4" t="s">
        <v>2883</v>
      </c>
      <c r="C623" t="s">
        <v>1977</v>
      </c>
      <c r="D623" s="2" t="s">
        <v>735</v>
      </c>
      <c r="E623" s="2" t="s">
        <v>2056</v>
      </c>
      <c r="F623" s="2" t="s">
        <v>772</v>
      </c>
      <c r="G623" s="2" t="s">
        <v>774</v>
      </c>
      <c r="H623" s="2" t="s">
        <v>811</v>
      </c>
      <c r="I623" t="s">
        <v>779</v>
      </c>
      <c r="J623" t="s">
        <v>2086</v>
      </c>
      <c r="K623" t="s">
        <v>2058</v>
      </c>
      <c r="L623" t="s">
        <v>2136</v>
      </c>
      <c r="N623" t="s">
        <v>2262</v>
      </c>
      <c r="O623" s="1" t="s">
        <v>799</v>
      </c>
      <c r="P623" s="4"/>
      <c r="Q623" t="s">
        <v>2357</v>
      </c>
      <c r="R623" t="s">
        <v>801</v>
      </c>
    </row>
    <row r="624" spans="2:18" x14ac:dyDescent="0.25">
      <c r="B624" s="4" t="s">
        <v>2884</v>
      </c>
      <c r="C624" t="s">
        <v>1977</v>
      </c>
      <c r="D624" s="2" t="s">
        <v>735</v>
      </c>
      <c r="E624" s="2" t="s">
        <v>2056</v>
      </c>
      <c r="F624" s="2" t="s">
        <v>787</v>
      </c>
      <c r="G624" s="2" t="s">
        <v>789</v>
      </c>
      <c r="H624" s="2" t="s">
        <v>811</v>
      </c>
      <c r="I624" t="s">
        <v>779</v>
      </c>
      <c r="J624" t="s">
        <v>2086</v>
      </c>
      <c r="K624" t="s">
        <v>2058</v>
      </c>
      <c r="L624" t="s">
        <v>2136</v>
      </c>
      <c r="N624" t="s">
        <v>2262</v>
      </c>
      <c r="O624" s="1" t="s">
        <v>799</v>
      </c>
      <c r="P624" s="4"/>
      <c r="Q624" t="s">
        <v>2360</v>
      </c>
      <c r="R624" t="s">
        <v>801</v>
      </c>
    </row>
    <row r="625" spans="2:18" x14ac:dyDescent="0.25">
      <c r="B625" s="4" t="s">
        <v>2885</v>
      </c>
      <c r="C625" t="s">
        <v>1977</v>
      </c>
      <c r="D625" s="2" t="s">
        <v>735</v>
      </c>
      <c r="E625" s="2" t="s">
        <v>2056</v>
      </c>
      <c r="F625" s="2" t="s">
        <v>772</v>
      </c>
      <c r="G625" s="2" t="s">
        <v>774</v>
      </c>
      <c r="H625" s="2" t="s">
        <v>811</v>
      </c>
      <c r="I625" t="s">
        <v>779</v>
      </c>
      <c r="J625" t="s">
        <v>2187</v>
      </c>
      <c r="K625" t="s">
        <v>2058</v>
      </c>
      <c r="L625" t="s">
        <v>2136</v>
      </c>
      <c r="N625" t="s">
        <v>2292</v>
      </c>
      <c r="O625" s="1" t="s">
        <v>799</v>
      </c>
      <c r="P625" s="4"/>
      <c r="Q625" t="s">
        <v>2357</v>
      </c>
      <c r="R625" t="s">
        <v>801</v>
      </c>
    </row>
    <row r="626" spans="2:18" x14ac:dyDescent="0.25">
      <c r="B626" s="4" t="s">
        <v>2886</v>
      </c>
      <c r="C626" t="s">
        <v>1977</v>
      </c>
      <c r="D626" s="2" t="s">
        <v>735</v>
      </c>
      <c r="E626" s="2" t="s">
        <v>2056</v>
      </c>
      <c r="F626" s="2" t="s">
        <v>772</v>
      </c>
      <c r="G626" s="2" t="s">
        <v>774</v>
      </c>
      <c r="H626" s="2" t="s">
        <v>811</v>
      </c>
      <c r="I626" t="s">
        <v>2102</v>
      </c>
      <c r="J626" t="s">
        <v>2103</v>
      </c>
      <c r="K626" t="s">
        <v>2058</v>
      </c>
      <c r="L626" t="s">
        <v>2136</v>
      </c>
      <c r="N626" t="s">
        <v>2027</v>
      </c>
      <c r="O626" s="1" t="s">
        <v>799</v>
      </c>
      <c r="P626" s="4"/>
      <c r="Q626" t="s">
        <v>2357</v>
      </c>
      <c r="R626" t="s">
        <v>801</v>
      </c>
    </row>
    <row r="627" spans="2:18" x14ac:dyDescent="0.25">
      <c r="B627" s="4" t="s">
        <v>2887</v>
      </c>
      <c r="C627" t="s">
        <v>746</v>
      </c>
      <c r="D627" s="2" t="s">
        <v>748</v>
      </c>
      <c r="E627" s="2" t="s">
        <v>2056</v>
      </c>
      <c r="F627" s="2" t="s">
        <v>772</v>
      </c>
      <c r="G627" s="2" t="s">
        <v>774</v>
      </c>
      <c r="H627" s="2" t="s">
        <v>811</v>
      </c>
      <c r="I627" t="s">
        <v>779</v>
      </c>
      <c r="J627" t="s">
        <v>2335</v>
      </c>
      <c r="K627" t="s">
        <v>2058</v>
      </c>
      <c r="L627" t="s">
        <v>2136</v>
      </c>
      <c r="N627" t="s">
        <v>2262</v>
      </c>
      <c r="O627" s="1" t="s">
        <v>799</v>
      </c>
      <c r="P627" s="4"/>
      <c r="Q627" t="s">
        <v>2371</v>
      </c>
      <c r="R627" t="s">
        <v>801</v>
      </c>
    </row>
    <row r="628" spans="2:18" x14ac:dyDescent="0.25">
      <c r="B628" s="4" t="s">
        <v>2888</v>
      </c>
      <c r="C628" t="s">
        <v>746</v>
      </c>
      <c r="D628" s="2" t="s">
        <v>748</v>
      </c>
      <c r="E628" s="2" t="s">
        <v>2056</v>
      </c>
      <c r="F628" s="2" t="s">
        <v>787</v>
      </c>
      <c r="G628" s="2" t="s">
        <v>789</v>
      </c>
      <c r="H628" s="2" t="s">
        <v>811</v>
      </c>
      <c r="I628" t="s">
        <v>779</v>
      </c>
      <c r="J628" t="s">
        <v>2335</v>
      </c>
      <c r="K628" t="s">
        <v>2058</v>
      </c>
      <c r="L628" t="s">
        <v>2136</v>
      </c>
      <c r="N628" t="s">
        <v>2262</v>
      </c>
      <c r="O628" s="1" t="s">
        <v>799</v>
      </c>
      <c r="P628" s="4"/>
      <c r="Q628" t="s">
        <v>2374</v>
      </c>
      <c r="R628" t="s">
        <v>801</v>
      </c>
    </row>
    <row r="629" spans="2:18" x14ac:dyDescent="0.25">
      <c r="B629" s="4" t="s">
        <v>2889</v>
      </c>
      <c r="C629" t="s">
        <v>746</v>
      </c>
      <c r="D629" s="2" t="s">
        <v>748</v>
      </c>
      <c r="E629" s="2" t="s">
        <v>2056</v>
      </c>
      <c r="F629" s="2" t="s">
        <v>772</v>
      </c>
      <c r="G629" s="2" t="s">
        <v>774</v>
      </c>
      <c r="H629" s="2" t="s">
        <v>811</v>
      </c>
      <c r="I629" t="s">
        <v>2102</v>
      </c>
      <c r="J629" t="s">
        <v>2103</v>
      </c>
      <c r="K629" t="s">
        <v>2058</v>
      </c>
      <c r="L629" t="s">
        <v>2136</v>
      </c>
      <c r="N629" t="s">
        <v>2027</v>
      </c>
      <c r="O629" s="1" t="s">
        <v>799</v>
      </c>
      <c r="P629" s="4"/>
      <c r="Q629" t="s">
        <v>2371</v>
      </c>
      <c r="R629" t="s">
        <v>801</v>
      </c>
    </row>
    <row r="630" spans="2:18" x14ac:dyDescent="0.25">
      <c r="B630" s="4" t="s">
        <v>2890</v>
      </c>
      <c r="C630" t="s">
        <v>746</v>
      </c>
      <c r="D630" s="2" t="s">
        <v>748</v>
      </c>
      <c r="E630" s="2" t="s">
        <v>2056</v>
      </c>
      <c r="F630" s="2" t="s">
        <v>787</v>
      </c>
      <c r="G630" s="2" t="s">
        <v>789</v>
      </c>
      <c r="H630" s="2" t="s">
        <v>811</v>
      </c>
      <c r="I630" t="s">
        <v>2102</v>
      </c>
      <c r="J630" t="s">
        <v>2103</v>
      </c>
      <c r="K630" t="s">
        <v>2058</v>
      </c>
      <c r="L630" t="s">
        <v>2136</v>
      </c>
      <c r="N630" t="s">
        <v>2027</v>
      </c>
      <c r="O630" s="1" t="s">
        <v>799</v>
      </c>
      <c r="P630" s="4"/>
      <c r="Q630" t="s">
        <v>2374</v>
      </c>
      <c r="R630" t="s">
        <v>801</v>
      </c>
    </row>
    <row r="631" spans="2:18" x14ac:dyDescent="0.25">
      <c r="B631" s="4" t="s">
        <v>2891</v>
      </c>
      <c r="C631" t="s">
        <v>2386</v>
      </c>
      <c r="D631" s="2" t="s">
        <v>259</v>
      </c>
      <c r="E631" s="2" t="s">
        <v>2056</v>
      </c>
      <c r="F631" s="2" t="s">
        <v>772</v>
      </c>
      <c r="G631" s="2" t="s">
        <v>774</v>
      </c>
      <c r="H631" s="2" t="s">
        <v>811</v>
      </c>
      <c r="I631" t="s">
        <v>779</v>
      </c>
      <c r="J631" t="s">
        <v>2086</v>
      </c>
      <c r="K631" t="s">
        <v>2070</v>
      </c>
      <c r="L631" t="s">
        <v>2387</v>
      </c>
      <c r="M631" t="s">
        <v>2088</v>
      </c>
      <c r="O631" s="1" t="s">
        <v>799</v>
      </c>
      <c r="P631" s="4"/>
      <c r="Q631" t="s">
        <v>2091</v>
      </c>
      <c r="R631" t="s">
        <v>801</v>
      </c>
    </row>
    <row r="632" spans="2:18" x14ac:dyDescent="0.25">
      <c r="B632" s="4" t="s">
        <v>2892</v>
      </c>
      <c r="C632" t="s">
        <v>2389</v>
      </c>
      <c r="D632" s="2" t="s">
        <v>259</v>
      </c>
      <c r="E632" s="2" t="s">
        <v>2056</v>
      </c>
      <c r="F632" s="2" t="s">
        <v>772</v>
      </c>
      <c r="G632" s="2" t="s">
        <v>774</v>
      </c>
      <c r="H632" s="2" t="s">
        <v>811</v>
      </c>
      <c r="I632" t="s">
        <v>779</v>
      </c>
      <c r="J632" t="s">
        <v>2086</v>
      </c>
      <c r="K632" t="s">
        <v>2058</v>
      </c>
      <c r="L632" t="s">
        <v>2087</v>
      </c>
      <c r="M632" t="s">
        <v>2088</v>
      </c>
      <c r="N632" s="1">
        <v>96769353</v>
      </c>
      <c r="O632" s="1" t="s">
        <v>799</v>
      </c>
      <c r="P632" s="4"/>
      <c r="Q632" t="s">
        <v>2091</v>
      </c>
      <c r="R632" t="s">
        <v>801</v>
      </c>
    </row>
    <row r="633" spans="2:18" x14ac:dyDescent="0.25">
      <c r="B633" s="4" t="s">
        <v>2893</v>
      </c>
      <c r="C633" t="s">
        <v>2389</v>
      </c>
      <c r="D633" s="2" t="s">
        <v>259</v>
      </c>
      <c r="E633" s="2" t="s">
        <v>2056</v>
      </c>
      <c r="F633" s="2" t="s">
        <v>772</v>
      </c>
      <c r="G633" s="2" t="s">
        <v>774</v>
      </c>
      <c r="H633" s="2" t="s">
        <v>811</v>
      </c>
      <c r="I633" t="s">
        <v>779</v>
      </c>
      <c r="J633" t="s">
        <v>2086</v>
      </c>
      <c r="K633" t="s">
        <v>2058</v>
      </c>
      <c r="L633" t="s">
        <v>2087</v>
      </c>
      <c r="M633" t="s">
        <v>2093</v>
      </c>
      <c r="O633" s="1" t="s">
        <v>799</v>
      </c>
      <c r="P633" s="4"/>
      <c r="Q633" t="s">
        <v>2091</v>
      </c>
      <c r="R633" t="s">
        <v>801</v>
      </c>
    </row>
    <row r="634" spans="2:18" x14ac:dyDescent="0.25">
      <c r="B634" s="4" t="s">
        <v>2894</v>
      </c>
      <c r="C634" t="s">
        <v>2055</v>
      </c>
      <c r="D634" s="2" t="s">
        <v>255</v>
      </c>
      <c r="E634" s="2" t="s">
        <v>2056</v>
      </c>
      <c r="F634" s="2" t="s">
        <v>772</v>
      </c>
      <c r="G634" s="2" t="s">
        <v>774</v>
      </c>
      <c r="H634" s="2" t="s">
        <v>814</v>
      </c>
      <c r="I634" t="s">
        <v>779</v>
      </c>
      <c r="J634" t="s">
        <v>2057</v>
      </c>
      <c r="K634" t="s">
        <v>2058</v>
      </c>
      <c r="L634" t="s">
        <v>2059</v>
      </c>
      <c r="M634" t="s">
        <v>2060</v>
      </c>
      <c r="N634" t="s">
        <v>2061</v>
      </c>
      <c r="O634" s="1" t="s">
        <v>799</v>
      </c>
      <c r="P634" s="4"/>
      <c r="Q634" t="s">
        <v>2063</v>
      </c>
      <c r="R634" t="s">
        <v>801</v>
      </c>
    </row>
    <row r="635" spans="2:18" x14ac:dyDescent="0.25">
      <c r="B635" s="4" t="s">
        <v>2895</v>
      </c>
      <c r="C635" t="s">
        <v>2055</v>
      </c>
      <c r="D635" s="2" t="s">
        <v>255</v>
      </c>
      <c r="E635" s="2" t="s">
        <v>2056</v>
      </c>
      <c r="F635" s="2" t="s">
        <v>787</v>
      </c>
      <c r="G635" s="2" t="s">
        <v>789</v>
      </c>
      <c r="H635" s="2" t="s">
        <v>814</v>
      </c>
      <c r="I635" t="s">
        <v>779</v>
      </c>
      <c r="J635" t="s">
        <v>2057</v>
      </c>
      <c r="K635" t="s">
        <v>2058</v>
      </c>
      <c r="L635" t="s">
        <v>2059</v>
      </c>
      <c r="M635" t="s">
        <v>2060</v>
      </c>
      <c r="N635" t="s">
        <v>2061</v>
      </c>
      <c r="O635" s="1" t="s">
        <v>799</v>
      </c>
      <c r="P635" s="4"/>
      <c r="Q635" t="s">
        <v>2066</v>
      </c>
      <c r="R635" t="s">
        <v>801</v>
      </c>
    </row>
    <row r="636" spans="2:18" x14ac:dyDescent="0.25">
      <c r="B636" s="4" t="s">
        <v>2896</v>
      </c>
      <c r="C636" t="s">
        <v>2069</v>
      </c>
      <c r="D636" s="2" t="s">
        <v>255</v>
      </c>
      <c r="E636" s="2" t="s">
        <v>2056</v>
      </c>
      <c r="F636" s="2" t="s">
        <v>772</v>
      </c>
      <c r="G636" s="2" t="s">
        <v>774</v>
      </c>
      <c r="H636" s="2" t="s">
        <v>814</v>
      </c>
      <c r="I636" t="s">
        <v>779</v>
      </c>
      <c r="J636" t="s">
        <v>2057</v>
      </c>
      <c r="K636" t="s">
        <v>2070</v>
      </c>
      <c r="L636" t="s">
        <v>2059</v>
      </c>
      <c r="M636" t="s">
        <v>2060</v>
      </c>
      <c r="O636" s="1" t="s">
        <v>799</v>
      </c>
      <c r="P636" s="4"/>
      <c r="Q636" t="s">
        <v>2063</v>
      </c>
      <c r="R636" t="s">
        <v>801</v>
      </c>
    </row>
    <row r="637" spans="2:18" x14ac:dyDescent="0.25">
      <c r="B637" s="4" t="s">
        <v>2897</v>
      </c>
      <c r="C637" t="s">
        <v>2069</v>
      </c>
      <c r="D637" s="2" t="s">
        <v>255</v>
      </c>
      <c r="E637" s="2" t="s">
        <v>2056</v>
      </c>
      <c r="F637" s="2" t="s">
        <v>787</v>
      </c>
      <c r="G637" s="2" t="s">
        <v>789</v>
      </c>
      <c r="H637" s="2" t="s">
        <v>814</v>
      </c>
      <c r="I637" t="s">
        <v>779</v>
      </c>
      <c r="J637" t="s">
        <v>2057</v>
      </c>
      <c r="K637" t="s">
        <v>2070</v>
      </c>
      <c r="L637" t="s">
        <v>2059</v>
      </c>
      <c r="M637" t="s">
        <v>2060</v>
      </c>
      <c r="O637" s="1" t="s">
        <v>799</v>
      </c>
      <c r="P637" s="4"/>
      <c r="Q637" t="s">
        <v>2066</v>
      </c>
      <c r="R637" t="s">
        <v>801</v>
      </c>
    </row>
    <row r="638" spans="2:18" x14ac:dyDescent="0.25">
      <c r="B638" s="4" t="s">
        <v>2898</v>
      </c>
      <c r="C638" t="s">
        <v>2075</v>
      </c>
      <c r="D638" s="2" t="s">
        <v>255</v>
      </c>
      <c r="E638" s="2" t="s">
        <v>2056</v>
      </c>
      <c r="F638" s="2" t="s">
        <v>772</v>
      </c>
      <c r="G638" s="2" t="s">
        <v>774</v>
      </c>
      <c r="H638" s="2" t="s">
        <v>814</v>
      </c>
      <c r="I638" t="s">
        <v>779</v>
      </c>
      <c r="J638" t="s">
        <v>2057</v>
      </c>
      <c r="K638" t="s">
        <v>2058</v>
      </c>
      <c r="L638" t="s">
        <v>2059</v>
      </c>
      <c r="M638" t="s">
        <v>2060</v>
      </c>
      <c r="N638" t="s">
        <v>2061</v>
      </c>
      <c r="O638" s="1" t="s">
        <v>799</v>
      </c>
      <c r="P638" s="4"/>
      <c r="Q638" t="s">
        <v>2063</v>
      </c>
      <c r="R638" t="s">
        <v>801</v>
      </c>
    </row>
    <row r="639" spans="2:18" x14ac:dyDescent="0.25">
      <c r="B639" s="4" t="s">
        <v>2899</v>
      </c>
      <c r="C639" t="s">
        <v>2075</v>
      </c>
      <c r="D639" s="2" t="s">
        <v>255</v>
      </c>
      <c r="E639" s="2" t="s">
        <v>2056</v>
      </c>
      <c r="F639" s="2" t="s">
        <v>787</v>
      </c>
      <c r="G639" s="2" t="s">
        <v>789</v>
      </c>
      <c r="H639" s="2" t="s">
        <v>814</v>
      </c>
      <c r="I639" t="s">
        <v>779</v>
      </c>
      <c r="J639" t="s">
        <v>2057</v>
      </c>
      <c r="K639" t="s">
        <v>2058</v>
      </c>
      <c r="L639" t="s">
        <v>2059</v>
      </c>
      <c r="M639" t="s">
        <v>2060</v>
      </c>
      <c r="N639" t="s">
        <v>2061</v>
      </c>
      <c r="O639" s="1" t="s">
        <v>799</v>
      </c>
      <c r="P639" s="4"/>
      <c r="Q639" t="s">
        <v>2066</v>
      </c>
      <c r="R639" t="s">
        <v>801</v>
      </c>
    </row>
    <row r="640" spans="2:18" x14ac:dyDescent="0.25">
      <c r="B640" s="4" t="s">
        <v>2900</v>
      </c>
      <c r="C640" t="s">
        <v>2080</v>
      </c>
      <c r="D640" s="2" t="s">
        <v>255</v>
      </c>
      <c r="E640" s="2" t="s">
        <v>2056</v>
      </c>
      <c r="F640" s="2" t="s">
        <v>772</v>
      </c>
      <c r="G640" s="2" t="s">
        <v>774</v>
      </c>
      <c r="H640" s="2" t="s">
        <v>814</v>
      </c>
      <c r="I640" t="s">
        <v>779</v>
      </c>
      <c r="J640" t="s">
        <v>2057</v>
      </c>
      <c r="K640" t="s">
        <v>2070</v>
      </c>
      <c r="L640" t="s">
        <v>2059</v>
      </c>
      <c r="M640" t="s">
        <v>2060</v>
      </c>
      <c r="O640" s="1" t="s">
        <v>799</v>
      </c>
      <c r="P640" s="4"/>
      <c r="Q640" t="s">
        <v>2063</v>
      </c>
      <c r="R640" t="s">
        <v>801</v>
      </c>
    </row>
    <row r="641" spans="2:18" x14ac:dyDescent="0.25">
      <c r="B641" s="4" t="s">
        <v>2901</v>
      </c>
      <c r="C641" t="s">
        <v>2080</v>
      </c>
      <c r="D641" s="2" t="s">
        <v>255</v>
      </c>
      <c r="E641" s="2" t="s">
        <v>2056</v>
      </c>
      <c r="F641" s="2" t="s">
        <v>787</v>
      </c>
      <c r="G641" s="2" t="s">
        <v>789</v>
      </c>
      <c r="H641" s="2" t="s">
        <v>814</v>
      </c>
      <c r="I641" t="s">
        <v>779</v>
      </c>
      <c r="J641" t="s">
        <v>2057</v>
      </c>
      <c r="K641" t="s">
        <v>2070</v>
      </c>
      <c r="L641" t="s">
        <v>2059</v>
      </c>
      <c r="M641" t="s">
        <v>2060</v>
      </c>
      <c r="O641" s="1" t="s">
        <v>799</v>
      </c>
      <c r="P641" s="4"/>
      <c r="Q641" t="s">
        <v>2066</v>
      </c>
      <c r="R641" t="s">
        <v>801</v>
      </c>
    </row>
    <row r="642" spans="2:18" x14ac:dyDescent="0.25">
      <c r="B642" s="4" t="s">
        <v>2902</v>
      </c>
      <c r="C642" t="s">
        <v>2085</v>
      </c>
      <c r="D642" s="2" t="s">
        <v>259</v>
      </c>
      <c r="E642" s="2" t="s">
        <v>2056</v>
      </c>
      <c r="F642" s="2" t="s">
        <v>772</v>
      </c>
      <c r="G642" s="2" t="s">
        <v>774</v>
      </c>
      <c r="H642" s="2" t="s">
        <v>814</v>
      </c>
      <c r="I642" t="s">
        <v>779</v>
      </c>
      <c r="J642" t="s">
        <v>2086</v>
      </c>
      <c r="K642" t="s">
        <v>2058</v>
      </c>
      <c r="L642" t="s">
        <v>2087</v>
      </c>
      <c r="M642" t="s">
        <v>2088</v>
      </c>
      <c r="N642" t="s">
        <v>2089</v>
      </c>
      <c r="O642" s="1" t="s">
        <v>799</v>
      </c>
      <c r="P642" s="4"/>
      <c r="Q642" t="s">
        <v>2091</v>
      </c>
      <c r="R642" t="s">
        <v>801</v>
      </c>
    </row>
    <row r="643" spans="2:18" x14ac:dyDescent="0.25">
      <c r="B643" s="4" t="s">
        <v>2903</v>
      </c>
      <c r="C643" t="s">
        <v>2085</v>
      </c>
      <c r="D643" s="2" t="s">
        <v>259</v>
      </c>
      <c r="E643" s="2" t="s">
        <v>2056</v>
      </c>
      <c r="F643" s="2" t="s">
        <v>772</v>
      </c>
      <c r="G643" s="2" t="s">
        <v>774</v>
      </c>
      <c r="H643" s="2" t="s">
        <v>814</v>
      </c>
      <c r="I643" t="s">
        <v>779</v>
      </c>
      <c r="J643" t="s">
        <v>2086</v>
      </c>
      <c r="K643" t="s">
        <v>2058</v>
      </c>
      <c r="L643" t="s">
        <v>2087</v>
      </c>
      <c r="M643" t="s">
        <v>2093</v>
      </c>
      <c r="N643" t="s">
        <v>2089</v>
      </c>
      <c r="O643" s="1" t="s">
        <v>799</v>
      </c>
      <c r="P643" s="4"/>
      <c r="Q643" t="s">
        <v>2091</v>
      </c>
      <c r="R643" t="s">
        <v>801</v>
      </c>
    </row>
    <row r="644" spans="2:18" x14ac:dyDescent="0.25">
      <c r="B644" s="4" t="s">
        <v>2904</v>
      </c>
      <c r="C644" t="s">
        <v>2096</v>
      </c>
      <c r="D644" s="2" t="s">
        <v>259</v>
      </c>
      <c r="E644" s="2" t="s">
        <v>2056</v>
      </c>
      <c r="F644" s="2" t="s">
        <v>772</v>
      </c>
      <c r="G644" s="2" t="s">
        <v>774</v>
      </c>
      <c r="H644" s="2" t="s">
        <v>814</v>
      </c>
      <c r="I644" t="s">
        <v>779</v>
      </c>
      <c r="J644" t="s">
        <v>2086</v>
      </c>
      <c r="K644" t="s">
        <v>2070</v>
      </c>
      <c r="L644" t="s">
        <v>2387</v>
      </c>
      <c r="M644" t="s">
        <v>2088</v>
      </c>
      <c r="O644" s="1" t="s">
        <v>799</v>
      </c>
      <c r="P644" s="4"/>
      <c r="Q644" t="s">
        <v>2091</v>
      </c>
      <c r="R644" t="s">
        <v>801</v>
      </c>
    </row>
    <row r="645" spans="2:18" x14ac:dyDescent="0.25">
      <c r="B645" s="4" t="s">
        <v>2905</v>
      </c>
      <c r="C645" t="s">
        <v>2096</v>
      </c>
      <c r="D645" s="2" t="s">
        <v>259</v>
      </c>
      <c r="E645" s="2" t="s">
        <v>2056</v>
      </c>
      <c r="F645" s="2" t="s">
        <v>772</v>
      </c>
      <c r="G645" s="2" t="s">
        <v>774</v>
      </c>
      <c r="H645" s="2" t="s">
        <v>814</v>
      </c>
      <c r="I645" t="s">
        <v>779</v>
      </c>
      <c r="J645" t="s">
        <v>2086</v>
      </c>
      <c r="K645" t="s">
        <v>2070</v>
      </c>
      <c r="L645" t="s">
        <v>2387</v>
      </c>
      <c r="M645" t="s">
        <v>2093</v>
      </c>
      <c r="O645" s="1" t="s">
        <v>799</v>
      </c>
      <c r="P645" s="4"/>
      <c r="Q645" t="s">
        <v>2091</v>
      </c>
      <c r="R645" t="s">
        <v>801</v>
      </c>
    </row>
    <row r="646" spans="2:18" x14ac:dyDescent="0.25">
      <c r="B646" s="4" t="s">
        <v>2906</v>
      </c>
      <c r="C646" t="s">
        <v>2101</v>
      </c>
      <c r="D646" s="2" t="s">
        <v>259</v>
      </c>
      <c r="E646" s="2" t="s">
        <v>2056</v>
      </c>
      <c r="F646" s="2" t="s">
        <v>772</v>
      </c>
      <c r="G646" s="2" t="s">
        <v>774</v>
      </c>
      <c r="H646" s="2" t="s">
        <v>814</v>
      </c>
      <c r="I646" t="s">
        <v>2102</v>
      </c>
      <c r="J646" t="s">
        <v>2103</v>
      </c>
      <c r="K646" t="s">
        <v>2058</v>
      </c>
      <c r="L646" t="s">
        <v>2104</v>
      </c>
      <c r="M646" t="s">
        <v>2105</v>
      </c>
      <c r="N646" t="s">
        <v>2027</v>
      </c>
      <c r="O646" s="1" t="s">
        <v>799</v>
      </c>
      <c r="P646" s="4"/>
      <c r="Q646" t="s">
        <v>2107</v>
      </c>
      <c r="R646" t="s">
        <v>801</v>
      </c>
    </row>
    <row r="647" spans="2:18" x14ac:dyDescent="0.25">
      <c r="B647" s="4" t="s">
        <v>2907</v>
      </c>
      <c r="C647" t="s">
        <v>2101</v>
      </c>
      <c r="D647" s="2" t="s">
        <v>259</v>
      </c>
      <c r="E647" s="2" t="s">
        <v>2056</v>
      </c>
      <c r="F647" s="2" t="s">
        <v>772</v>
      </c>
      <c r="G647" s="2" t="s">
        <v>774</v>
      </c>
      <c r="H647" s="2" t="s">
        <v>814</v>
      </c>
      <c r="I647" t="s">
        <v>2102</v>
      </c>
      <c r="J647" t="s">
        <v>2103</v>
      </c>
      <c r="K647" t="s">
        <v>2058</v>
      </c>
      <c r="L647" t="s">
        <v>2109</v>
      </c>
      <c r="M647" t="s">
        <v>2110</v>
      </c>
      <c r="N647" t="s">
        <v>2027</v>
      </c>
      <c r="O647" s="1" t="s">
        <v>799</v>
      </c>
      <c r="P647" s="4"/>
      <c r="Q647" t="s">
        <v>2107</v>
      </c>
      <c r="R647" t="s">
        <v>801</v>
      </c>
    </row>
    <row r="648" spans="2:18" x14ac:dyDescent="0.25">
      <c r="B648" s="4" t="s">
        <v>2908</v>
      </c>
      <c r="C648" t="s">
        <v>2101</v>
      </c>
      <c r="D648" s="2" t="s">
        <v>259</v>
      </c>
      <c r="E648" s="2" t="s">
        <v>2056</v>
      </c>
      <c r="F648" s="2" t="s">
        <v>772</v>
      </c>
      <c r="G648" s="2" t="s">
        <v>774</v>
      </c>
      <c r="H648" s="2" t="s">
        <v>814</v>
      </c>
      <c r="I648" t="s">
        <v>950</v>
      </c>
      <c r="J648" t="s">
        <v>2086</v>
      </c>
      <c r="K648" t="s">
        <v>2058</v>
      </c>
      <c r="L648" t="s">
        <v>2104</v>
      </c>
      <c r="M648" t="s">
        <v>2105</v>
      </c>
      <c r="O648" s="1" t="s">
        <v>799</v>
      </c>
      <c r="P648" s="4"/>
      <c r="Q648" t="s">
        <v>2107</v>
      </c>
      <c r="R648" t="s">
        <v>801</v>
      </c>
    </row>
    <row r="649" spans="2:18" x14ac:dyDescent="0.25">
      <c r="B649" s="4" t="s">
        <v>2909</v>
      </c>
      <c r="C649" t="s">
        <v>2101</v>
      </c>
      <c r="D649" s="2" t="s">
        <v>259</v>
      </c>
      <c r="E649" s="2" t="s">
        <v>2056</v>
      </c>
      <c r="F649" s="2" t="s">
        <v>772</v>
      </c>
      <c r="G649" s="2" t="s">
        <v>774</v>
      </c>
      <c r="H649" s="2" t="s">
        <v>814</v>
      </c>
      <c r="I649" t="s">
        <v>950</v>
      </c>
      <c r="J649" t="s">
        <v>2086</v>
      </c>
      <c r="K649" t="s">
        <v>2058</v>
      </c>
      <c r="L649" t="s">
        <v>2109</v>
      </c>
      <c r="M649" t="s">
        <v>2110</v>
      </c>
      <c r="O649" s="1" t="s">
        <v>799</v>
      </c>
      <c r="P649" s="4"/>
      <c r="Q649" t="s">
        <v>2107</v>
      </c>
      <c r="R649" t="s">
        <v>801</v>
      </c>
    </row>
    <row r="650" spans="2:18" x14ac:dyDescent="0.25">
      <c r="B650" s="4" t="s">
        <v>2910</v>
      </c>
      <c r="C650" t="s">
        <v>2101</v>
      </c>
      <c r="D650" s="2" t="s">
        <v>259</v>
      </c>
      <c r="E650" s="2" t="s">
        <v>2056</v>
      </c>
      <c r="F650" s="2" t="s">
        <v>787</v>
      </c>
      <c r="G650" s="2" t="s">
        <v>789</v>
      </c>
      <c r="H650" s="2" t="s">
        <v>814</v>
      </c>
      <c r="I650" t="s">
        <v>950</v>
      </c>
      <c r="J650" t="s">
        <v>2086</v>
      </c>
      <c r="K650" t="s">
        <v>2058</v>
      </c>
      <c r="L650" t="s">
        <v>2104</v>
      </c>
      <c r="M650" t="s">
        <v>2105</v>
      </c>
      <c r="O650" s="1" t="s">
        <v>799</v>
      </c>
      <c r="P650" s="4"/>
      <c r="Q650" t="s">
        <v>2118</v>
      </c>
      <c r="R650" t="s">
        <v>801</v>
      </c>
    </row>
    <row r="651" spans="2:18" x14ac:dyDescent="0.25">
      <c r="B651" s="4" t="s">
        <v>2911</v>
      </c>
      <c r="C651" t="s">
        <v>2101</v>
      </c>
      <c r="D651" s="2" t="s">
        <v>259</v>
      </c>
      <c r="E651" s="2" t="s">
        <v>2056</v>
      </c>
      <c r="F651" s="2" t="s">
        <v>787</v>
      </c>
      <c r="G651" s="2" t="s">
        <v>789</v>
      </c>
      <c r="H651" s="2" t="s">
        <v>814</v>
      </c>
      <c r="I651" t="s">
        <v>950</v>
      </c>
      <c r="J651" t="s">
        <v>2086</v>
      </c>
      <c r="K651" t="s">
        <v>2058</v>
      </c>
      <c r="L651" t="s">
        <v>2109</v>
      </c>
      <c r="M651" t="s">
        <v>2110</v>
      </c>
      <c r="O651" s="1" t="s">
        <v>799</v>
      </c>
      <c r="P651" s="4"/>
      <c r="Q651" t="s">
        <v>2118</v>
      </c>
      <c r="R651" t="s">
        <v>801</v>
      </c>
    </row>
    <row r="652" spans="2:18" x14ac:dyDescent="0.25">
      <c r="B652" s="4" t="s">
        <v>2912</v>
      </c>
      <c r="C652" t="s">
        <v>2101</v>
      </c>
      <c r="D652" s="2" t="s">
        <v>259</v>
      </c>
      <c r="E652" s="2" t="s">
        <v>2056</v>
      </c>
      <c r="F652" s="2" t="s">
        <v>772</v>
      </c>
      <c r="G652" s="2" t="s">
        <v>774</v>
      </c>
      <c r="H652" s="2" t="s">
        <v>814</v>
      </c>
      <c r="I652" t="s">
        <v>779</v>
      </c>
      <c r="J652" t="s">
        <v>2122</v>
      </c>
      <c r="K652" t="s">
        <v>2058</v>
      </c>
      <c r="L652" t="s">
        <v>2104</v>
      </c>
      <c r="M652" t="s">
        <v>2105</v>
      </c>
      <c r="O652" s="1" t="s">
        <v>799</v>
      </c>
      <c r="P652" s="4"/>
      <c r="Q652" t="s">
        <v>2107</v>
      </c>
      <c r="R652" t="s">
        <v>801</v>
      </c>
    </row>
    <row r="653" spans="2:18" x14ac:dyDescent="0.25">
      <c r="B653" s="4" t="s">
        <v>2913</v>
      </c>
      <c r="C653" t="s">
        <v>2101</v>
      </c>
      <c r="D653" s="2" t="s">
        <v>259</v>
      </c>
      <c r="E653" s="2" t="s">
        <v>2056</v>
      </c>
      <c r="F653" s="2" t="s">
        <v>772</v>
      </c>
      <c r="G653" s="2" t="s">
        <v>774</v>
      </c>
      <c r="H653" s="2" t="s">
        <v>814</v>
      </c>
      <c r="I653" t="s">
        <v>779</v>
      </c>
      <c r="J653" t="s">
        <v>2122</v>
      </c>
      <c r="K653" t="s">
        <v>2058</v>
      </c>
      <c r="L653" t="s">
        <v>2109</v>
      </c>
      <c r="M653" t="s">
        <v>2110</v>
      </c>
      <c r="O653" s="1" t="s">
        <v>799</v>
      </c>
      <c r="P653" s="4"/>
      <c r="Q653" t="s">
        <v>2107</v>
      </c>
      <c r="R653" t="s">
        <v>801</v>
      </c>
    </row>
    <row r="654" spans="2:18" x14ac:dyDescent="0.25">
      <c r="B654" s="4" t="s">
        <v>2914</v>
      </c>
      <c r="C654" t="s">
        <v>2101</v>
      </c>
      <c r="D654" s="2" t="s">
        <v>259</v>
      </c>
      <c r="E654" s="2" t="s">
        <v>2056</v>
      </c>
      <c r="F654" s="2" t="s">
        <v>772</v>
      </c>
      <c r="G654" s="2" t="s">
        <v>774</v>
      </c>
      <c r="H654" s="2" t="s">
        <v>814</v>
      </c>
      <c r="I654" t="s">
        <v>950</v>
      </c>
      <c r="J654" t="s">
        <v>2127</v>
      </c>
      <c r="K654" t="s">
        <v>2058</v>
      </c>
      <c r="L654" t="s">
        <v>2104</v>
      </c>
      <c r="M654" t="s">
        <v>2105</v>
      </c>
      <c r="O654" s="1" t="s">
        <v>799</v>
      </c>
      <c r="P654" s="4"/>
      <c r="Q654" t="s">
        <v>2107</v>
      </c>
      <c r="R654" t="s">
        <v>801</v>
      </c>
    </row>
    <row r="655" spans="2:18" x14ac:dyDescent="0.25">
      <c r="B655" s="4" t="s">
        <v>2915</v>
      </c>
      <c r="C655" t="s">
        <v>2101</v>
      </c>
      <c r="D655" s="2" t="s">
        <v>259</v>
      </c>
      <c r="E655" s="2" t="s">
        <v>2056</v>
      </c>
      <c r="F655" s="2" t="s">
        <v>772</v>
      </c>
      <c r="G655" s="2" t="s">
        <v>774</v>
      </c>
      <c r="H655" s="2" t="s">
        <v>814</v>
      </c>
      <c r="I655" t="s">
        <v>950</v>
      </c>
      <c r="J655" t="s">
        <v>2127</v>
      </c>
      <c r="K655" t="s">
        <v>2058</v>
      </c>
      <c r="L655" t="s">
        <v>2109</v>
      </c>
      <c r="M655" t="s">
        <v>2110</v>
      </c>
      <c r="O655" s="1" t="s">
        <v>799</v>
      </c>
      <c r="P655" s="4"/>
      <c r="Q655" t="s">
        <v>2107</v>
      </c>
      <c r="R655" t="s">
        <v>801</v>
      </c>
    </row>
    <row r="656" spans="2:18" x14ac:dyDescent="0.25">
      <c r="B656" s="4" t="s">
        <v>2916</v>
      </c>
      <c r="C656" t="s">
        <v>2101</v>
      </c>
      <c r="D656" s="2" t="s">
        <v>259</v>
      </c>
      <c r="E656" s="2" t="s">
        <v>2056</v>
      </c>
      <c r="F656" s="2" t="s">
        <v>787</v>
      </c>
      <c r="G656" s="2" t="s">
        <v>789</v>
      </c>
      <c r="H656" s="2" t="s">
        <v>814</v>
      </c>
      <c r="I656" t="s">
        <v>950</v>
      </c>
      <c r="J656" t="s">
        <v>2127</v>
      </c>
      <c r="K656" t="s">
        <v>2058</v>
      </c>
      <c r="L656" t="s">
        <v>2104</v>
      </c>
      <c r="M656" t="s">
        <v>2105</v>
      </c>
      <c r="O656" s="1" t="s">
        <v>799</v>
      </c>
      <c r="P656" s="4"/>
      <c r="Q656" t="s">
        <v>2118</v>
      </c>
      <c r="R656" t="s">
        <v>801</v>
      </c>
    </row>
    <row r="657" spans="2:18" x14ac:dyDescent="0.25">
      <c r="B657" s="4" t="s">
        <v>2917</v>
      </c>
      <c r="C657" t="s">
        <v>2101</v>
      </c>
      <c r="D657" s="2" t="s">
        <v>259</v>
      </c>
      <c r="E657" s="2" t="s">
        <v>2056</v>
      </c>
      <c r="F657" s="2" t="s">
        <v>787</v>
      </c>
      <c r="G657" s="2" t="s">
        <v>789</v>
      </c>
      <c r="H657" s="2" t="s">
        <v>814</v>
      </c>
      <c r="I657" t="s">
        <v>950</v>
      </c>
      <c r="J657" t="s">
        <v>2127</v>
      </c>
      <c r="K657" t="s">
        <v>2058</v>
      </c>
      <c r="L657" t="s">
        <v>2109</v>
      </c>
      <c r="M657" t="s">
        <v>2110</v>
      </c>
      <c r="O657" s="1" t="s">
        <v>799</v>
      </c>
      <c r="P657" s="4"/>
      <c r="Q657" t="s">
        <v>2118</v>
      </c>
      <c r="R657" t="s">
        <v>801</v>
      </c>
    </row>
    <row r="658" spans="2:18" x14ac:dyDescent="0.25">
      <c r="B658" s="4" t="s">
        <v>2918</v>
      </c>
      <c r="C658" t="s">
        <v>1829</v>
      </c>
      <c r="D658" s="2" t="s">
        <v>259</v>
      </c>
      <c r="E658" s="2" t="s">
        <v>2056</v>
      </c>
      <c r="F658" s="2" t="s">
        <v>772</v>
      </c>
      <c r="G658" s="2" t="s">
        <v>774</v>
      </c>
      <c r="H658" s="2" t="s">
        <v>814</v>
      </c>
      <c r="I658" t="s">
        <v>2102</v>
      </c>
      <c r="J658" t="s">
        <v>2103</v>
      </c>
      <c r="K658" t="s">
        <v>2058</v>
      </c>
      <c r="L658" t="s">
        <v>2136</v>
      </c>
      <c r="O658" s="1" t="s">
        <v>799</v>
      </c>
      <c r="P658" s="4"/>
      <c r="Q658" t="s">
        <v>2138</v>
      </c>
      <c r="R658" t="s">
        <v>801</v>
      </c>
    </row>
    <row r="659" spans="2:18" x14ac:dyDescent="0.25">
      <c r="B659" s="4" t="s">
        <v>2919</v>
      </c>
      <c r="C659" t="s">
        <v>1829</v>
      </c>
      <c r="D659" s="2" t="s">
        <v>259</v>
      </c>
      <c r="E659" s="2" t="s">
        <v>2056</v>
      </c>
      <c r="F659" s="2" t="s">
        <v>772</v>
      </c>
      <c r="G659" s="2" t="s">
        <v>774</v>
      </c>
      <c r="H659" s="2" t="s">
        <v>814</v>
      </c>
      <c r="I659" t="s">
        <v>950</v>
      </c>
      <c r="J659" t="s">
        <v>2086</v>
      </c>
      <c r="K659" t="s">
        <v>2058</v>
      </c>
      <c r="L659" t="s">
        <v>2136</v>
      </c>
      <c r="O659" s="1" t="s">
        <v>799</v>
      </c>
      <c r="P659" s="4"/>
      <c r="Q659" t="s">
        <v>2138</v>
      </c>
      <c r="R659" t="s">
        <v>801</v>
      </c>
    </row>
    <row r="660" spans="2:18" x14ac:dyDescent="0.25">
      <c r="B660" s="4" t="s">
        <v>2920</v>
      </c>
      <c r="C660" t="s">
        <v>1829</v>
      </c>
      <c r="D660" s="2" t="s">
        <v>259</v>
      </c>
      <c r="E660" s="2" t="s">
        <v>2056</v>
      </c>
      <c r="F660" s="2" t="s">
        <v>787</v>
      </c>
      <c r="G660" s="2" t="s">
        <v>789</v>
      </c>
      <c r="H660" s="2" t="s">
        <v>814</v>
      </c>
      <c r="I660" t="s">
        <v>950</v>
      </c>
      <c r="J660" t="s">
        <v>2086</v>
      </c>
      <c r="K660" t="s">
        <v>2058</v>
      </c>
      <c r="L660" t="s">
        <v>2136</v>
      </c>
      <c r="O660" s="1" t="s">
        <v>799</v>
      </c>
      <c r="P660" s="4"/>
      <c r="Q660" t="s">
        <v>2143</v>
      </c>
      <c r="R660" t="s">
        <v>801</v>
      </c>
    </row>
    <row r="661" spans="2:18" x14ac:dyDescent="0.25">
      <c r="B661" s="4" t="s">
        <v>2921</v>
      </c>
      <c r="C661" t="s">
        <v>1829</v>
      </c>
      <c r="D661" s="2" t="s">
        <v>259</v>
      </c>
      <c r="E661" s="2" t="s">
        <v>2056</v>
      </c>
      <c r="F661" s="2" t="s">
        <v>772</v>
      </c>
      <c r="G661" s="2" t="s">
        <v>774</v>
      </c>
      <c r="H661" s="2" t="s">
        <v>814</v>
      </c>
      <c r="I661" t="s">
        <v>779</v>
      </c>
      <c r="J661" t="s">
        <v>2122</v>
      </c>
      <c r="K661" t="s">
        <v>2058</v>
      </c>
      <c r="L661" t="s">
        <v>2136</v>
      </c>
      <c r="O661" s="1" t="s">
        <v>799</v>
      </c>
      <c r="P661" s="4"/>
      <c r="Q661" t="s">
        <v>2138</v>
      </c>
      <c r="R661" t="s">
        <v>801</v>
      </c>
    </row>
    <row r="662" spans="2:18" x14ac:dyDescent="0.25">
      <c r="B662" s="4" t="s">
        <v>2922</v>
      </c>
      <c r="C662" t="s">
        <v>1829</v>
      </c>
      <c r="D662" s="2" t="s">
        <v>259</v>
      </c>
      <c r="E662" s="2" t="s">
        <v>2056</v>
      </c>
      <c r="F662" s="2" t="s">
        <v>772</v>
      </c>
      <c r="G662" s="2" t="s">
        <v>774</v>
      </c>
      <c r="H662" s="2" t="s">
        <v>814</v>
      </c>
      <c r="I662" t="s">
        <v>950</v>
      </c>
      <c r="J662" t="s">
        <v>2127</v>
      </c>
      <c r="K662" t="s">
        <v>2058</v>
      </c>
      <c r="L662" t="s">
        <v>2136</v>
      </c>
      <c r="O662" s="1" t="s">
        <v>799</v>
      </c>
      <c r="P662" s="4"/>
      <c r="Q662" t="s">
        <v>2138</v>
      </c>
      <c r="R662" t="s">
        <v>801</v>
      </c>
    </row>
    <row r="663" spans="2:18" x14ac:dyDescent="0.25">
      <c r="B663" s="4" t="s">
        <v>2923</v>
      </c>
      <c r="C663" t="s">
        <v>1829</v>
      </c>
      <c r="D663" s="2" t="s">
        <v>259</v>
      </c>
      <c r="E663" s="2" t="s">
        <v>2056</v>
      </c>
      <c r="F663" s="2" t="s">
        <v>787</v>
      </c>
      <c r="G663" s="2" t="s">
        <v>789</v>
      </c>
      <c r="H663" s="2" t="s">
        <v>814</v>
      </c>
      <c r="I663" t="s">
        <v>950</v>
      </c>
      <c r="J663" t="s">
        <v>2127</v>
      </c>
      <c r="K663" t="s">
        <v>2058</v>
      </c>
      <c r="L663" t="s">
        <v>2136</v>
      </c>
      <c r="O663" s="1" t="s">
        <v>799</v>
      </c>
      <c r="P663" s="4"/>
      <c r="Q663" t="s">
        <v>2138</v>
      </c>
      <c r="R663" t="s">
        <v>801</v>
      </c>
    </row>
    <row r="664" spans="2:18" x14ac:dyDescent="0.25">
      <c r="B664" s="4" t="s">
        <v>2924</v>
      </c>
      <c r="C664" t="s">
        <v>2151</v>
      </c>
      <c r="D664" s="2" t="s">
        <v>259</v>
      </c>
      <c r="E664" s="2" t="s">
        <v>2056</v>
      </c>
      <c r="F664" s="2" t="s">
        <v>772</v>
      </c>
      <c r="G664" s="2" t="s">
        <v>774</v>
      </c>
      <c r="H664" s="2" t="s">
        <v>814</v>
      </c>
      <c r="I664" t="s">
        <v>779</v>
      </c>
      <c r="J664" t="s">
        <v>2086</v>
      </c>
      <c r="K664" t="s">
        <v>2058</v>
      </c>
      <c r="L664" t="s">
        <v>803</v>
      </c>
      <c r="M664" t="s">
        <v>2088</v>
      </c>
      <c r="N664" t="s">
        <v>2061</v>
      </c>
      <c r="O664" s="1" t="s">
        <v>799</v>
      </c>
      <c r="P664" s="4"/>
      <c r="Q664" t="s">
        <v>2091</v>
      </c>
      <c r="R664" t="s">
        <v>801</v>
      </c>
    </row>
    <row r="665" spans="2:18" x14ac:dyDescent="0.25">
      <c r="B665" s="4" t="s">
        <v>2925</v>
      </c>
      <c r="C665" t="s">
        <v>2154</v>
      </c>
      <c r="D665" t="s">
        <v>286</v>
      </c>
      <c r="E665" s="2" t="s">
        <v>2056</v>
      </c>
      <c r="F665" s="2" t="s">
        <v>772</v>
      </c>
      <c r="G665" s="2" t="s">
        <v>774</v>
      </c>
      <c r="H665" s="2" t="s">
        <v>814</v>
      </c>
      <c r="I665" t="s">
        <v>779</v>
      </c>
      <c r="J665" t="s">
        <v>2086</v>
      </c>
      <c r="K665" t="s">
        <v>2155</v>
      </c>
      <c r="L665" t="s">
        <v>2156</v>
      </c>
      <c r="M665" t="s">
        <v>2157</v>
      </c>
      <c r="O665" s="1" t="s">
        <v>799</v>
      </c>
      <c r="P665" s="4"/>
      <c r="Q665" t="s">
        <v>2159</v>
      </c>
      <c r="R665" t="s">
        <v>801</v>
      </c>
    </row>
    <row r="666" spans="2:18" x14ac:dyDescent="0.25">
      <c r="B666" s="4" t="s">
        <v>2926</v>
      </c>
      <c r="C666" t="s">
        <v>2154</v>
      </c>
      <c r="D666" t="s">
        <v>286</v>
      </c>
      <c r="E666" s="2" t="s">
        <v>2056</v>
      </c>
      <c r="F666" s="2" t="s">
        <v>772</v>
      </c>
      <c r="G666" s="2" t="s">
        <v>774</v>
      </c>
      <c r="H666" s="2" t="s">
        <v>814</v>
      </c>
      <c r="I666" t="s">
        <v>779</v>
      </c>
      <c r="J666" t="s">
        <v>2086</v>
      </c>
      <c r="K666" t="s">
        <v>2155</v>
      </c>
      <c r="L666" t="s">
        <v>2156</v>
      </c>
      <c r="M666" t="s">
        <v>2161</v>
      </c>
      <c r="O666" s="1" t="s">
        <v>799</v>
      </c>
      <c r="P666" s="4"/>
      <c r="Q666" t="s">
        <v>2159</v>
      </c>
      <c r="R666" t="s">
        <v>801</v>
      </c>
    </row>
    <row r="667" spans="2:18" x14ac:dyDescent="0.25">
      <c r="B667" s="4" t="s">
        <v>2927</v>
      </c>
      <c r="C667" t="s">
        <v>1628</v>
      </c>
      <c r="D667" s="2" t="s">
        <v>286</v>
      </c>
      <c r="E667" s="2" t="s">
        <v>2056</v>
      </c>
      <c r="F667" s="2" t="s">
        <v>772</v>
      </c>
      <c r="G667" s="2" t="s">
        <v>774</v>
      </c>
      <c r="H667" s="2" t="s">
        <v>814</v>
      </c>
      <c r="I667" t="s">
        <v>779</v>
      </c>
      <c r="J667" t="s">
        <v>2086</v>
      </c>
      <c r="K667" t="s">
        <v>2155</v>
      </c>
      <c r="L667" t="s">
        <v>2156</v>
      </c>
      <c r="M667" t="s">
        <v>2157</v>
      </c>
      <c r="O667" s="1" t="s">
        <v>799</v>
      </c>
      <c r="P667" s="4"/>
      <c r="Q667" t="s">
        <v>2159</v>
      </c>
      <c r="R667" t="s">
        <v>801</v>
      </c>
    </row>
    <row r="668" spans="2:18" x14ac:dyDescent="0.25">
      <c r="B668" s="4" t="s">
        <v>2928</v>
      </c>
      <c r="C668" t="s">
        <v>1628</v>
      </c>
      <c r="D668" s="2" t="s">
        <v>286</v>
      </c>
      <c r="E668" s="2" t="s">
        <v>2056</v>
      </c>
      <c r="F668" s="2" t="s">
        <v>772</v>
      </c>
      <c r="G668" s="2" t="s">
        <v>774</v>
      </c>
      <c r="H668" s="2" t="s">
        <v>814</v>
      </c>
      <c r="I668" t="s">
        <v>779</v>
      </c>
      <c r="J668" t="s">
        <v>2086</v>
      </c>
      <c r="K668" t="s">
        <v>2155</v>
      </c>
      <c r="L668" t="s">
        <v>2156</v>
      </c>
      <c r="M668" t="s">
        <v>2161</v>
      </c>
      <c r="O668" s="1" t="s">
        <v>799</v>
      </c>
      <c r="P668" s="4"/>
      <c r="Q668" t="s">
        <v>2159</v>
      </c>
      <c r="R668" t="s">
        <v>801</v>
      </c>
    </row>
    <row r="669" spans="2:18" x14ac:dyDescent="0.25">
      <c r="B669" s="4" t="s">
        <v>2929</v>
      </c>
      <c r="C669" t="s">
        <v>2154</v>
      </c>
      <c r="D669" t="s">
        <v>286</v>
      </c>
      <c r="E669" s="2" t="s">
        <v>2056</v>
      </c>
      <c r="F669" s="2" t="s">
        <v>772</v>
      </c>
      <c r="G669" s="2" t="s">
        <v>774</v>
      </c>
      <c r="H669" s="2" t="s">
        <v>814</v>
      </c>
      <c r="I669" t="s">
        <v>779</v>
      </c>
      <c r="J669" t="s">
        <v>2086</v>
      </c>
      <c r="K669" t="s">
        <v>2155</v>
      </c>
      <c r="L669" t="s">
        <v>2168</v>
      </c>
      <c r="M669" t="s">
        <v>2169</v>
      </c>
      <c r="O669" s="1" t="s">
        <v>799</v>
      </c>
      <c r="P669" s="4"/>
      <c r="Q669" t="s">
        <v>2171</v>
      </c>
      <c r="R669" t="s">
        <v>801</v>
      </c>
    </row>
    <row r="670" spans="2:18" x14ac:dyDescent="0.25">
      <c r="B670" s="4" t="s">
        <v>2930</v>
      </c>
      <c r="C670" t="s">
        <v>2154</v>
      </c>
      <c r="D670" t="s">
        <v>286</v>
      </c>
      <c r="E670" s="2" t="s">
        <v>2056</v>
      </c>
      <c r="F670" s="2" t="s">
        <v>772</v>
      </c>
      <c r="G670" s="2" t="s">
        <v>774</v>
      </c>
      <c r="H670" s="2" t="s">
        <v>814</v>
      </c>
      <c r="I670" t="s">
        <v>779</v>
      </c>
      <c r="J670" t="s">
        <v>2086</v>
      </c>
      <c r="K670" t="s">
        <v>2155</v>
      </c>
      <c r="L670" t="s">
        <v>2168</v>
      </c>
      <c r="M670" t="s">
        <v>2173</v>
      </c>
      <c r="O670" s="1" t="s">
        <v>799</v>
      </c>
      <c r="P670" s="4"/>
      <c r="Q670" t="s">
        <v>2171</v>
      </c>
      <c r="R670" t="s">
        <v>801</v>
      </c>
    </row>
    <row r="671" spans="2:18" x14ac:dyDescent="0.25">
      <c r="B671" s="4" t="s">
        <v>2931</v>
      </c>
      <c r="C671" t="s">
        <v>2154</v>
      </c>
      <c r="D671" t="s">
        <v>286</v>
      </c>
      <c r="E671" s="2" t="s">
        <v>2056</v>
      </c>
      <c r="F671" s="2" t="s">
        <v>787</v>
      </c>
      <c r="G671" s="2" t="s">
        <v>789</v>
      </c>
      <c r="H671" s="2" t="s">
        <v>814</v>
      </c>
      <c r="I671" t="s">
        <v>950</v>
      </c>
      <c r="J671" t="s">
        <v>2086</v>
      </c>
      <c r="K671" t="s">
        <v>2155</v>
      </c>
      <c r="L671" t="s">
        <v>2168</v>
      </c>
      <c r="M671" t="s">
        <v>2169</v>
      </c>
      <c r="O671" s="1" t="s">
        <v>799</v>
      </c>
      <c r="P671" s="4"/>
      <c r="Q671" t="s">
        <v>2177</v>
      </c>
      <c r="R671" t="s">
        <v>801</v>
      </c>
    </row>
    <row r="672" spans="2:18" x14ac:dyDescent="0.25">
      <c r="B672" s="4" t="s">
        <v>2932</v>
      </c>
      <c r="C672" t="s">
        <v>2154</v>
      </c>
      <c r="D672" t="s">
        <v>286</v>
      </c>
      <c r="E672" s="2" t="s">
        <v>2056</v>
      </c>
      <c r="F672" s="2" t="s">
        <v>787</v>
      </c>
      <c r="G672" s="2" t="s">
        <v>789</v>
      </c>
      <c r="H672" s="2" t="s">
        <v>814</v>
      </c>
      <c r="I672" t="s">
        <v>950</v>
      </c>
      <c r="J672" t="s">
        <v>2086</v>
      </c>
      <c r="K672" t="s">
        <v>2155</v>
      </c>
      <c r="L672" t="s">
        <v>2168</v>
      </c>
      <c r="M672" t="s">
        <v>2173</v>
      </c>
      <c r="O672" s="1" t="s">
        <v>799</v>
      </c>
      <c r="P672" s="4"/>
      <c r="Q672" t="s">
        <v>2177</v>
      </c>
      <c r="R672" t="s">
        <v>801</v>
      </c>
    </row>
    <row r="673" spans="2:18" x14ac:dyDescent="0.25">
      <c r="B673" s="4" t="s">
        <v>2933</v>
      </c>
      <c r="C673" t="s">
        <v>2181</v>
      </c>
      <c r="D673" t="s">
        <v>286</v>
      </c>
      <c r="E673" s="2" t="s">
        <v>2056</v>
      </c>
      <c r="F673" s="2" t="s">
        <v>772</v>
      </c>
      <c r="G673" s="2" t="s">
        <v>774</v>
      </c>
      <c r="H673" s="2" t="s">
        <v>814</v>
      </c>
      <c r="I673" t="s">
        <v>779</v>
      </c>
      <c r="J673" t="s">
        <v>2103</v>
      </c>
      <c r="K673" t="s">
        <v>2058</v>
      </c>
      <c r="L673" t="s">
        <v>2182</v>
      </c>
      <c r="M673" t="s">
        <v>2169</v>
      </c>
      <c r="O673" s="1" t="s">
        <v>799</v>
      </c>
      <c r="P673" s="4"/>
      <c r="Q673" t="s">
        <v>2171</v>
      </c>
      <c r="R673" t="s">
        <v>801</v>
      </c>
    </row>
    <row r="674" spans="2:18" x14ac:dyDescent="0.25">
      <c r="B674" s="4" t="s">
        <v>2934</v>
      </c>
      <c r="C674" t="s">
        <v>2181</v>
      </c>
      <c r="D674" t="s">
        <v>286</v>
      </c>
      <c r="E674" s="2" t="s">
        <v>2056</v>
      </c>
      <c r="F674" s="2" t="s">
        <v>772</v>
      </c>
      <c r="G674" s="2" t="s">
        <v>774</v>
      </c>
      <c r="H674" s="2" t="s">
        <v>814</v>
      </c>
      <c r="I674" t="s">
        <v>779</v>
      </c>
      <c r="J674" t="s">
        <v>2103</v>
      </c>
      <c r="K674" t="s">
        <v>2058</v>
      </c>
      <c r="L674" t="s">
        <v>2182</v>
      </c>
      <c r="M674" t="s">
        <v>2173</v>
      </c>
      <c r="O674" s="1" t="s">
        <v>799</v>
      </c>
      <c r="P674" s="4"/>
      <c r="Q674" t="s">
        <v>2171</v>
      </c>
      <c r="R674" t="s">
        <v>801</v>
      </c>
    </row>
    <row r="675" spans="2:18" x14ac:dyDescent="0.25">
      <c r="B675" s="4" t="s">
        <v>2935</v>
      </c>
      <c r="C675" t="s">
        <v>2154</v>
      </c>
      <c r="D675" t="s">
        <v>286</v>
      </c>
      <c r="E675" s="2" t="s">
        <v>2056</v>
      </c>
      <c r="F675" s="2" t="s">
        <v>772</v>
      </c>
      <c r="G675" s="2" t="s">
        <v>774</v>
      </c>
      <c r="H675" s="2" t="s">
        <v>814</v>
      </c>
      <c r="I675" t="s">
        <v>779</v>
      </c>
      <c r="J675" t="s">
        <v>2187</v>
      </c>
      <c r="K675" t="s">
        <v>2155</v>
      </c>
      <c r="L675" t="s">
        <v>2168</v>
      </c>
      <c r="M675" t="s">
        <v>2169</v>
      </c>
      <c r="O675" s="1" t="s">
        <v>799</v>
      </c>
      <c r="P675" s="4"/>
      <c r="Q675" t="s">
        <v>2171</v>
      </c>
      <c r="R675" t="s">
        <v>801</v>
      </c>
    </row>
    <row r="676" spans="2:18" x14ac:dyDescent="0.25">
      <c r="B676" s="4" t="s">
        <v>2936</v>
      </c>
      <c r="C676" t="s">
        <v>2154</v>
      </c>
      <c r="D676" t="s">
        <v>286</v>
      </c>
      <c r="E676" s="2" t="s">
        <v>2056</v>
      </c>
      <c r="F676" s="2" t="s">
        <v>772</v>
      </c>
      <c r="G676" s="2" t="s">
        <v>774</v>
      </c>
      <c r="H676" s="2" t="s">
        <v>814</v>
      </c>
      <c r="I676" t="s">
        <v>779</v>
      </c>
      <c r="J676" t="s">
        <v>2187</v>
      </c>
      <c r="K676" t="s">
        <v>2155</v>
      </c>
      <c r="L676" t="s">
        <v>2168</v>
      </c>
      <c r="M676" t="s">
        <v>2173</v>
      </c>
      <c r="O676" s="1" t="s">
        <v>799</v>
      </c>
      <c r="P676" s="4"/>
      <c r="Q676" t="s">
        <v>2171</v>
      </c>
      <c r="R676" t="s">
        <v>801</v>
      </c>
    </row>
    <row r="677" spans="2:18" x14ac:dyDescent="0.25">
      <c r="B677" s="4" t="s">
        <v>2937</v>
      </c>
      <c r="C677" t="s">
        <v>2154</v>
      </c>
      <c r="D677" t="s">
        <v>286</v>
      </c>
      <c r="E677" s="2" t="s">
        <v>2056</v>
      </c>
      <c r="F677" s="2" t="s">
        <v>772</v>
      </c>
      <c r="G677" s="2" t="s">
        <v>774</v>
      </c>
      <c r="H677" s="2" t="s">
        <v>814</v>
      </c>
      <c r="I677" t="s">
        <v>779</v>
      </c>
      <c r="J677" t="s">
        <v>2192</v>
      </c>
      <c r="K677" t="s">
        <v>2155</v>
      </c>
      <c r="L677" t="s">
        <v>2168</v>
      </c>
      <c r="M677" t="s">
        <v>2169</v>
      </c>
      <c r="O677" s="1" t="s">
        <v>799</v>
      </c>
      <c r="P677" s="4"/>
      <c r="Q677" t="s">
        <v>2171</v>
      </c>
      <c r="R677" t="s">
        <v>801</v>
      </c>
    </row>
    <row r="678" spans="2:18" x14ac:dyDescent="0.25">
      <c r="B678" s="4" t="s">
        <v>2938</v>
      </c>
      <c r="C678" t="s">
        <v>2154</v>
      </c>
      <c r="D678" t="s">
        <v>286</v>
      </c>
      <c r="E678" s="2" t="s">
        <v>2056</v>
      </c>
      <c r="F678" s="2" t="s">
        <v>772</v>
      </c>
      <c r="G678" s="2" t="s">
        <v>774</v>
      </c>
      <c r="H678" s="2" t="s">
        <v>814</v>
      </c>
      <c r="I678" t="s">
        <v>779</v>
      </c>
      <c r="J678" t="s">
        <v>2192</v>
      </c>
      <c r="K678" t="s">
        <v>2155</v>
      </c>
      <c r="L678" t="s">
        <v>2168</v>
      </c>
      <c r="M678" t="s">
        <v>2173</v>
      </c>
      <c r="O678" s="1" t="s">
        <v>799</v>
      </c>
      <c r="P678" s="4"/>
      <c r="Q678" t="s">
        <v>2171</v>
      </c>
      <c r="R678" t="s">
        <v>801</v>
      </c>
    </row>
    <row r="679" spans="2:18" x14ac:dyDescent="0.25">
      <c r="B679" s="4" t="s">
        <v>2939</v>
      </c>
      <c r="C679" t="s">
        <v>2154</v>
      </c>
      <c r="D679" t="s">
        <v>286</v>
      </c>
      <c r="E679" s="2" t="s">
        <v>2056</v>
      </c>
      <c r="F679" s="2" t="s">
        <v>787</v>
      </c>
      <c r="G679" s="2" t="s">
        <v>789</v>
      </c>
      <c r="H679" s="2" t="s">
        <v>814</v>
      </c>
      <c r="I679" t="s">
        <v>950</v>
      </c>
      <c r="J679" t="s">
        <v>2192</v>
      </c>
      <c r="K679" t="s">
        <v>2155</v>
      </c>
      <c r="L679" t="s">
        <v>2168</v>
      </c>
      <c r="M679" t="s">
        <v>2169</v>
      </c>
      <c r="O679" s="1" t="s">
        <v>799</v>
      </c>
      <c r="P679" s="4"/>
      <c r="Q679" t="s">
        <v>2177</v>
      </c>
      <c r="R679" t="s">
        <v>801</v>
      </c>
    </row>
    <row r="680" spans="2:18" x14ac:dyDescent="0.25">
      <c r="B680" s="4" t="s">
        <v>2940</v>
      </c>
      <c r="C680" t="s">
        <v>2154</v>
      </c>
      <c r="D680" t="s">
        <v>286</v>
      </c>
      <c r="E680" s="2" t="s">
        <v>2056</v>
      </c>
      <c r="F680" s="2" t="s">
        <v>787</v>
      </c>
      <c r="G680" s="2" t="s">
        <v>789</v>
      </c>
      <c r="H680" s="2" t="s">
        <v>814</v>
      </c>
      <c r="I680" t="s">
        <v>950</v>
      </c>
      <c r="J680" t="s">
        <v>2192</v>
      </c>
      <c r="K680" t="s">
        <v>2155</v>
      </c>
      <c r="L680" t="s">
        <v>2168</v>
      </c>
      <c r="M680" t="s">
        <v>2173</v>
      </c>
      <c r="O680" s="1" t="s">
        <v>799</v>
      </c>
      <c r="P680" s="4"/>
      <c r="Q680" t="s">
        <v>2177</v>
      </c>
      <c r="R680" t="s">
        <v>801</v>
      </c>
    </row>
    <row r="681" spans="2:18" x14ac:dyDescent="0.25">
      <c r="B681" s="4" t="s">
        <v>2941</v>
      </c>
      <c r="C681" t="s">
        <v>1628</v>
      </c>
      <c r="D681" t="s">
        <v>286</v>
      </c>
      <c r="E681" s="2" t="s">
        <v>2056</v>
      </c>
      <c r="F681" s="2" t="s">
        <v>772</v>
      </c>
      <c r="G681" s="2" t="s">
        <v>774</v>
      </c>
      <c r="H681" s="2" t="s">
        <v>814</v>
      </c>
      <c r="I681" t="s">
        <v>779</v>
      </c>
      <c r="J681" t="s">
        <v>2086</v>
      </c>
      <c r="K681" t="s">
        <v>2155</v>
      </c>
      <c r="L681" t="s">
        <v>2168</v>
      </c>
      <c r="M681" t="s">
        <v>2169</v>
      </c>
      <c r="O681" s="1" t="s">
        <v>799</v>
      </c>
      <c r="P681" s="4"/>
      <c r="Q681" t="s">
        <v>2171</v>
      </c>
      <c r="R681" t="s">
        <v>801</v>
      </c>
    </row>
    <row r="682" spans="2:18" x14ac:dyDescent="0.25">
      <c r="B682" s="4" t="s">
        <v>2942</v>
      </c>
      <c r="C682" t="s">
        <v>1628</v>
      </c>
      <c r="D682" t="s">
        <v>286</v>
      </c>
      <c r="E682" s="2" t="s">
        <v>2056</v>
      </c>
      <c r="F682" s="2" t="s">
        <v>772</v>
      </c>
      <c r="G682" s="2" t="s">
        <v>774</v>
      </c>
      <c r="H682" s="2" t="s">
        <v>814</v>
      </c>
      <c r="I682" t="s">
        <v>779</v>
      </c>
      <c r="J682" t="s">
        <v>2086</v>
      </c>
      <c r="K682" t="s">
        <v>2155</v>
      </c>
      <c r="L682" t="s">
        <v>2168</v>
      </c>
      <c r="M682" t="s">
        <v>2173</v>
      </c>
      <c r="O682" s="1" t="s">
        <v>799</v>
      </c>
      <c r="P682" s="4"/>
      <c r="Q682" t="s">
        <v>2171</v>
      </c>
      <c r="R682" t="s">
        <v>801</v>
      </c>
    </row>
    <row r="683" spans="2:18" x14ac:dyDescent="0.25">
      <c r="B683" s="4" t="s">
        <v>2943</v>
      </c>
      <c r="C683" t="s">
        <v>1628</v>
      </c>
      <c r="D683" t="s">
        <v>286</v>
      </c>
      <c r="E683" s="2" t="s">
        <v>2056</v>
      </c>
      <c r="F683" s="2" t="s">
        <v>787</v>
      </c>
      <c r="G683" s="2" t="s">
        <v>789</v>
      </c>
      <c r="H683" s="2" t="s">
        <v>814</v>
      </c>
      <c r="I683" t="s">
        <v>950</v>
      </c>
      <c r="J683" t="s">
        <v>2086</v>
      </c>
      <c r="K683" t="s">
        <v>2155</v>
      </c>
      <c r="L683" t="s">
        <v>2168</v>
      </c>
      <c r="M683" t="s">
        <v>2169</v>
      </c>
      <c r="O683" s="1" t="s">
        <v>799</v>
      </c>
      <c r="P683" s="4"/>
      <c r="Q683" t="s">
        <v>2177</v>
      </c>
      <c r="R683" t="s">
        <v>801</v>
      </c>
    </row>
    <row r="684" spans="2:18" x14ac:dyDescent="0.25">
      <c r="B684" s="4" t="s">
        <v>2944</v>
      </c>
      <c r="C684" t="s">
        <v>1628</v>
      </c>
      <c r="D684" t="s">
        <v>286</v>
      </c>
      <c r="E684" s="2" t="s">
        <v>2056</v>
      </c>
      <c r="F684" s="2" t="s">
        <v>787</v>
      </c>
      <c r="G684" s="2" t="s">
        <v>789</v>
      </c>
      <c r="H684" s="2" t="s">
        <v>814</v>
      </c>
      <c r="I684" t="s">
        <v>950</v>
      </c>
      <c r="J684" t="s">
        <v>2086</v>
      </c>
      <c r="K684" t="s">
        <v>2155</v>
      </c>
      <c r="L684" t="s">
        <v>2168</v>
      </c>
      <c r="M684" t="s">
        <v>2173</v>
      </c>
      <c r="O684" s="1" t="s">
        <v>799</v>
      </c>
      <c r="P684" s="4"/>
      <c r="Q684" t="s">
        <v>2177</v>
      </c>
      <c r="R684" t="s">
        <v>801</v>
      </c>
    </row>
    <row r="685" spans="2:18" x14ac:dyDescent="0.25">
      <c r="B685" s="4" t="s">
        <v>2945</v>
      </c>
      <c r="C685" t="s">
        <v>1628</v>
      </c>
      <c r="D685" t="s">
        <v>286</v>
      </c>
      <c r="E685" s="2" t="s">
        <v>2056</v>
      </c>
      <c r="F685" s="2" t="s">
        <v>772</v>
      </c>
      <c r="G685" s="2" t="s">
        <v>774</v>
      </c>
      <c r="H685" s="2" t="s">
        <v>814</v>
      </c>
      <c r="I685" t="s">
        <v>779</v>
      </c>
      <c r="J685" t="s">
        <v>2103</v>
      </c>
      <c r="K685" t="s">
        <v>2155</v>
      </c>
      <c r="L685" t="s">
        <v>2168</v>
      </c>
      <c r="M685" t="s">
        <v>2169</v>
      </c>
      <c r="O685" s="1" t="s">
        <v>799</v>
      </c>
      <c r="P685" s="4"/>
      <c r="Q685" t="s">
        <v>2171</v>
      </c>
      <c r="R685" t="s">
        <v>801</v>
      </c>
    </row>
    <row r="686" spans="2:18" x14ac:dyDescent="0.25">
      <c r="B686" s="4" t="s">
        <v>2946</v>
      </c>
      <c r="C686" t="s">
        <v>1628</v>
      </c>
      <c r="D686" t="s">
        <v>286</v>
      </c>
      <c r="E686" s="2" t="s">
        <v>2056</v>
      </c>
      <c r="F686" s="2" t="s">
        <v>772</v>
      </c>
      <c r="G686" s="2" t="s">
        <v>774</v>
      </c>
      <c r="H686" s="2" t="s">
        <v>814</v>
      </c>
      <c r="I686" t="s">
        <v>779</v>
      </c>
      <c r="J686" t="s">
        <v>2103</v>
      </c>
      <c r="K686" t="s">
        <v>2155</v>
      </c>
      <c r="L686" t="s">
        <v>2168</v>
      </c>
      <c r="M686" t="s">
        <v>2173</v>
      </c>
      <c r="O686" s="1" t="s">
        <v>799</v>
      </c>
      <c r="P686" s="4"/>
      <c r="Q686" t="s">
        <v>2171</v>
      </c>
      <c r="R686" t="s">
        <v>801</v>
      </c>
    </row>
    <row r="687" spans="2:18" x14ac:dyDescent="0.25">
      <c r="B687" s="4" t="s">
        <v>2947</v>
      </c>
      <c r="C687" t="s">
        <v>1628</v>
      </c>
      <c r="D687" t="s">
        <v>286</v>
      </c>
      <c r="E687" s="2" t="s">
        <v>2056</v>
      </c>
      <c r="F687" s="2" t="s">
        <v>772</v>
      </c>
      <c r="G687" s="2" t="s">
        <v>774</v>
      </c>
      <c r="H687" s="2" t="s">
        <v>814</v>
      </c>
      <c r="I687" t="s">
        <v>779</v>
      </c>
      <c r="J687" t="s">
        <v>2187</v>
      </c>
      <c r="K687" t="s">
        <v>2155</v>
      </c>
      <c r="L687" t="s">
        <v>2168</v>
      </c>
      <c r="M687" t="s">
        <v>2169</v>
      </c>
      <c r="O687" s="1" t="s">
        <v>799</v>
      </c>
      <c r="P687" s="4"/>
      <c r="Q687" t="s">
        <v>2171</v>
      </c>
      <c r="R687" t="s">
        <v>801</v>
      </c>
    </row>
    <row r="688" spans="2:18" x14ac:dyDescent="0.25">
      <c r="B688" s="4" t="s">
        <v>2948</v>
      </c>
      <c r="C688" t="s">
        <v>1628</v>
      </c>
      <c r="D688" t="s">
        <v>286</v>
      </c>
      <c r="E688" s="2" t="s">
        <v>2056</v>
      </c>
      <c r="F688" s="2" t="s">
        <v>772</v>
      </c>
      <c r="G688" s="2" t="s">
        <v>774</v>
      </c>
      <c r="H688" s="2" t="s">
        <v>814</v>
      </c>
      <c r="I688" t="s">
        <v>779</v>
      </c>
      <c r="J688" t="s">
        <v>2187</v>
      </c>
      <c r="K688" t="s">
        <v>2155</v>
      </c>
      <c r="L688" t="s">
        <v>2168</v>
      </c>
      <c r="M688" t="s">
        <v>2173</v>
      </c>
      <c r="O688" s="1" t="s">
        <v>799</v>
      </c>
      <c r="P688" s="4"/>
      <c r="Q688" t="s">
        <v>2171</v>
      </c>
      <c r="R688" t="s">
        <v>801</v>
      </c>
    </row>
    <row r="689" spans="2:18" x14ac:dyDescent="0.25">
      <c r="B689" s="4" t="s">
        <v>2949</v>
      </c>
      <c r="C689" t="s">
        <v>1628</v>
      </c>
      <c r="D689" t="s">
        <v>286</v>
      </c>
      <c r="E689" s="2" t="s">
        <v>2056</v>
      </c>
      <c r="F689" s="2" t="s">
        <v>772</v>
      </c>
      <c r="G689" s="2" t="s">
        <v>774</v>
      </c>
      <c r="H689" s="2" t="s">
        <v>814</v>
      </c>
      <c r="I689" t="s">
        <v>779</v>
      </c>
      <c r="J689" t="s">
        <v>2192</v>
      </c>
      <c r="K689" t="s">
        <v>2155</v>
      </c>
      <c r="L689" t="s">
        <v>2168</v>
      </c>
      <c r="M689" t="s">
        <v>2169</v>
      </c>
      <c r="O689" s="1" t="s">
        <v>799</v>
      </c>
      <c r="P689" s="4"/>
      <c r="Q689" t="s">
        <v>2171</v>
      </c>
      <c r="R689" t="s">
        <v>801</v>
      </c>
    </row>
    <row r="690" spans="2:18" x14ac:dyDescent="0.25">
      <c r="B690" s="4" t="s">
        <v>2950</v>
      </c>
      <c r="C690" t="s">
        <v>1628</v>
      </c>
      <c r="D690" t="s">
        <v>286</v>
      </c>
      <c r="E690" s="2" t="s">
        <v>2056</v>
      </c>
      <c r="F690" s="2" t="s">
        <v>772</v>
      </c>
      <c r="G690" s="2" t="s">
        <v>774</v>
      </c>
      <c r="H690" s="2" t="s">
        <v>814</v>
      </c>
      <c r="I690" t="s">
        <v>779</v>
      </c>
      <c r="J690" t="s">
        <v>2192</v>
      </c>
      <c r="K690" t="s">
        <v>2155</v>
      </c>
      <c r="L690" t="s">
        <v>2168</v>
      </c>
      <c r="M690" t="s">
        <v>2173</v>
      </c>
      <c r="O690" s="1" t="s">
        <v>799</v>
      </c>
      <c r="P690" s="4"/>
      <c r="Q690" t="s">
        <v>2171</v>
      </c>
      <c r="R690" t="s">
        <v>801</v>
      </c>
    </row>
    <row r="691" spans="2:18" x14ac:dyDescent="0.25">
      <c r="B691" s="4" t="s">
        <v>2951</v>
      </c>
      <c r="C691" t="s">
        <v>1628</v>
      </c>
      <c r="D691" t="s">
        <v>286</v>
      </c>
      <c r="E691" s="2" t="s">
        <v>2056</v>
      </c>
      <c r="F691" s="2" t="s">
        <v>787</v>
      </c>
      <c r="G691" s="2" t="s">
        <v>789</v>
      </c>
      <c r="H691" s="2" t="s">
        <v>814</v>
      </c>
      <c r="I691" t="s">
        <v>950</v>
      </c>
      <c r="J691" t="s">
        <v>2192</v>
      </c>
      <c r="K691" t="s">
        <v>2155</v>
      </c>
      <c r="L691" t="s">
        <v>2168</v>
      </c>
      <c r="M691" t="s">
        <v>2169</v>
      </c>
      <c r="O691" s="1" t="s">
        <v>799</v>
      </c>
      <c r="P691" s="4"/>
      <c r="Q691" t="s">
        <v>2177</v>
      </c>
      <c r="R691" t="s">
        <v>801</v>
      </c>
    </row>
    <row r="692" spans="2:18" x14ac:dyDescent="0.25">
      <c r="B692" s="4" t="s">
        <v>2952</v>
      </c>
      <c r="C692" t="s">
        <v>1628</v>
      </c>
      <c r="D692" t="s">
        <v>286</v>
      </c>
      <c r="E692" s="2" t="s">
        <v>2056</v>
      </c>
      <c r="F692" s="2" t="s">
        <v>787</v>
      </c>
      <c r="G692" s="2" t="s">
        <v>789</v>
      </c>
      <c r="H692" s="2" t="s">
        <v>814</v>
      </c>
      <c r="I692" t="s">
        <v>950</v>
      </c>
      <c r="J692" t="s">
        <v>2192</v>
      </c>
      <c r="K692" t="s">
        <v>2155</v>
      </c>
      <c r="L692" t="s">
        <v>2168</v>
      </c>
      <c r="M692" t="s">
        <v>2173</v>
      </c>
      <c r="O692" s="1" t="s">
        <v>799</v>
      </c>
      <c r="P692" s="4"/>
      <c r="Q692" t="s">
        <v>2177</v>
      </c>
      <c r="R692" t="s">
        <v>801</v>
      </c>
    </row>
    <row r="693" spans="2:18" x14ac:dyDescent="0.25">
      <c r="B693" s="4" t="s">
        <v>2953</v>
      </c>
      <c r="C693" t="s">
        <v>2225</v>
      </c>
      <c r="D693" t="s">
        <v>286</v>
      </c>
      <c r="E693" s="2" t="s">
        <v>2056</v>
      </c>
      <c r="F693" s="2" t="s">
        <v>772</v>
      </c>
      <c r="G693" s="2" t="s">
        <v>774</v>
      </c>
      <c r="H693" s="2" t="s">
        <v>814</v>
      </c>
      <c r="I693" t="s">
        <v>779</v>
      </c>
      <c r="J693" t="s">
        <v>2086</v>
      </c>
      <c r="K693" t="s">
        <v>2058</v>
      </c>
      <c r="L693" t="s">
        <v>2136</v>
      </c>
      <c r="O693" s="1" t="s">
        <v>799</v>
      </c>
      <c r="P693" s="4"/>
      <c r="Q693" t="s">
        <v>2227</v>
      </c>
      <c r="R693" t="s">
        <v>801</v>
      </c>
    </row>
    <row r="694" spans="2:18" x14ac:dyDescent="0.25">
      <c r="B694" s="4" t="s">
        <v>2954</v>
      </c>
      <c r="C694" t="s">
        <v>2225</v>
      </c>
      <c r="D694" t="s">
        <v>286</v>
      </c>
      <c r="E694" s="2" t="s">
        <v>2056</v>
      </c>
      <c r="F694" s="2" t="s">
        <v>787</v>
      </c>
      <c r="G694" s="2" t="s">
        <v>789</v>
      </c>
      <c r="H694" s="2" t="s">
        <v>814</v>
      </c>
      <c r="I694" t="s">
        <v>950</v>
      </c>
      <c r="J694" t="s">
        <v>2086</v>
      </c>
      <c r="K694" t="s">
        <v>2058</v>
      </c>
      <c r="L694" t="s">
        <v>2136</v>
      </c>
      <c r="O694" s="1" t="s">
        <v>799</v>
      </c>
      <c r="P694" s="4"/>
      <c r="Q694" t="s">
        <v>2230</v>
      </c>
      <c r="R694" t="s">
        <v>801</v>
      </c>
    </row>
    <row r="695" spans="2:18" x14ac:dyDescent="0.25">
      <c r="B695" s="4" t="s">
        <v>2955</v>
      </c>
      <c r="C695" t="s">
        <v>2225</v>
      </c>
      <c r="D695" t="s">
        <v>286</v>
      </c>
      <c r="E695" s="2" t="s">
        <v>2056</v>
      </c>
      <c r="F695" s="2" t="s">
        <v>772</v>
      </c>
      <c r="G695" s="2" t="s">
        <v>774</v>
      </c>
      <c r="H695" s="2" t="s">
        <v>814</v>
      </c>
      <c r="I695" t="s">
        <v>779</v>
      </c>
      <c r="J695" t="s">
        <v>2103</v>
      </c>
      <c r="K695" t="s">
        <v>2058</v>
      </c>
      <c r="L695" t="s">
        <v>2136</v>
      </c>
      <c r="O695" s="1" t="s">
        <v>799</v>
      </c>
      <c r="P695" s="4"/>
      <c r="Q695" t="s">
        <v>2227</v>
      </c>
      <c r="R695" t="s">
        <v>801</v>
      </c>
    </row>
    <row r="696" spans="2:18" x14ac:dyDescent="0.25">
      <c r="B696" s="4" t="s">
        <v>2956</v>
      </c>
      <c r="C696" t="s">
        <v>2225</v>
      </c>
      <c r="D696" t="s">
        <v>286</v>
      </c>
      <c r="E696" s="2" t="s">
        <v>2056</v>
      </c>
      <c r="F696" s="2" t="s">
        <v>772</v>
      </c>
      <c r="G696" s="2" t="s">
        <v>774</v>
      </c>
      <c r="H696" s="2" t="s">
        <v>814</v>
      </c>
      <c r="I696" t="s">
        <v>779</v>
      </c>
      <c r="J696" t="s">
        <v>2187</v>
      </c>
      <c r="K696" t="s">
        <v>2058</v>
      </c>
      <c r="L696" t="s">
        <v>2136</v>
      </c>
      <c r="O696" s="1" t="s">
        <v>799</v>
      </c>
      <c r="P696" s="4"/>
      <c r="Q696" t="s">
        <v>2227</v>
      </c>
      <c r="R696" t="s">
        <v>801</v>
      </c>
    </row>
    <row r="697" spans="2:18" x14ac:dyDescent="0.25">
      <c r="B697" s="4" t="s">
        <v>2957</v>
      </c>
      <c r="C697" t="s">
        <v>2225</v>
      </c>
      <c r="D697" t="s">
        <v>286</v>
      </c>
      <c r="E697" s="2" t="s">
        <v>2056</v>
      </c>
      <c r="F697" s="2" t="s">
        <v>772</v>
      </c>
      <c r="G697" s="2" t="s">
        <v>774</v>
      </c>
      <c r="H697" s="2" t="s">
        <v>814</v>
      </c>
      <c r="I697" t="s">
        <v>779</v>
      </c>
      <c r="J697" t="s">
        <v>2192</v>
      </c>
      <c r="K697" t="s">
        <v>2058</v>
      </c>
      <c r="L697" t="s">
        <v>2136</v>
      </c>
      <c r="O697" s="1" t="s">
        <v>799</v>
      </c>
      <c r="P697" s="4"/>
      <c r="Q697" t="s">
        <v>2227</v>
      </c>
      <c r="R697" t="s">
        <v>801</v>
      </c>
    </row>
    <row r="698" spans="2:18" x14ac:dyDescent="0.25">
      <c r="B698" s="4" t="s">
        <v>2958</v>
      </c>
      <c r="C698" t="s">
        <v>2225</v>
      </c>
      <c r="D698" t="s">
        <v>286</v>
      </c>
      <c r="E698" s="2" t="s">
        <v>2056</v>
      </c>
      <c r="F698" s="2" t="s">
        <v>787</v>
      </c>
      <c r="G698" s="2" t="s">
        <v>789</v>
      </c>
      <c r="H698" s="2" t="s">
        <v>814</v>
      </c>
      <c r="I698" t="s">
        <v>950</v>
      </c>
      <c r="J698" t="s">
        <v>2192</v>
      </c>
      <c r="K698" t="s">
        <v>2058</v>
      </c>
      <c r="L698" t="s">
        <v>2136</v>
      </c>
      <c r="O698" s="1" t="s">
        <v>799</v>
      </c>
      <c r="P698" s="4"/>
      <c r="Q698" t="s">
        <v>2230</v>
      </c>
      <c r="R698" t="s">
        <v>801</v>
      </c>
    </row>
    <row r="699" spans="2:18" x14ac:dyDescent="0.25">
      <c r="B699" s="4" t="s">
        <v>2959</v>
      </c>
      <c r="C699" t="s">
        <v>694</v>
      </c>
      <c r="D699" t="s">
        <v>286</v>
      </c>
      <c r="E699" s="2" t="s">
        <v>2056</v>
      </c>
      <c r="F699" s="2" t="s">
        <v>772</v>
      </c>
      <c r="G699" s="2" t="s">
        <v>774</v>
      </c>
      <c r="H699" s="2" t="s">
        <v>814</v>
      </c>
      <c r="I699" t="s">
        <v>779</v>
      </c>
      <c r="J699" t="s">
        <v>2086</v>
      </c>
      <c r="K699" t="s">
        <v>2058</v>
      </c>
      <c r="L699" t="s">
        <v>2136</v>
      </c>
      <c r="O699" s="1" t="s">
        <v>799</v>
      </c>
      <c r="P699" s="4"/>
      <c r="Q699" t="s">
        <v>2227</v>
      </c>
      <c r="R699" t="s">
        <v>801</v>
      </c>
    </row>
    <row r="700" spans="2:18" x14ac:dyDescent="0.25">
      <c r="B700" s="4" t="s">
        <v>2960</v>
      </c>
      <c r="C700" t="s">
        <v>694</v>
      </c>
      <c r="D700" t="s">
        <v>286</v>
      </c>
      <c r="E700" s="2" t="s">
        <v>2056</v>
      </c>
      <c r="F700" s="2" t="s">
        <v>787</v>
      </c>
      <c r="G700" s="2" t="s">
        <v>789</v>
      </c>
      <c r="H700" s="2" t="s">
        <v>814</v>
      </c>
      <c r="I700" t="s">
        <v>950</v>
      </c>
      <c r="J700" t="s">
        <v>2086</v>
      </c>
      <c r="K700" t="s">
        <v>2058</v>
      </c>
      <c r="L700" t="s">
        <v>2136</v>
      </c>
      <c r="O700" s="1" t="s">
        <v>799</v>
      </c>
      <c r="P700" s="4"/>
      <c r="Q700" t="s">
        <v>2230</v>
      </c>
      <c r="R700" t="s">
        <v>801</v>
      </c>
    </row>
    <row r="701" spans="2:18" x14ac:dyDescent="0.25">
      <c r="B701" s="4" t="s">
        <v>2961</v>
      </c>
      <c r="C701" t="s">
        <v>694</v>
      </c>
      <c r="D701" t="s">
        <v>286</v>
      </c>
      <c r="E701" s="2" t="s">
        <v>2056</v>
      </c>
      <c r="F701" s="2" t="s">
        <v>772</v>
      </c>
      <c r="G701" s="2" t="s">
        <v>774</v>
      </c>
      <c r="H701" s="2" t="s">
        <v>814</v>
      </c>
      <c r="I701" t="s">
        <v>779</v>
      </c>
      <c r="J701" t="s">
        <v>2103</v>
      </c>
      <c r="K701" t="s">
        <v>2058</v>
      </c>
      <c r="L701" t="s">
        <v>2136</v>
      </c>
      <c r="O701" s="1" t="s">
        <v>799</v>
      </c>
      <c r="P701" s="4"/>
      <c r="Q701" t="s">
        <v>2227</v>
      </c>
      <c r="R701" t="s">
        <v>801</v>
      </c>
    </row>
    <row r="702" spans="2:18" x14ac:dyDescent="0.25">
      <c r="B702" s="4" t="s">
        <v>2962</v>
      </c>
      <c r="C702" t="s">
        <v>694</v>
      </c>
      <c r="D702" t="s">
        <v>286</v>
      </c>
      <c r="E702" s="2" t="s">
        <v>2056</v>
      </c>
      <c r="F702" s="2" t="s">
        <v>772</v>
      </c>
      <c r="G702" s="2" t="s">
        <v>774</v>
      </c>
      <c r="H702" s="2" t="s">
        <v>814</v>
      </c>
      <c r="I702" t="s">
        <v>779</v>
      </c>
      <c r="J702" t="s">
        <v>2187</v>
      </c>
      <c r="K702" t="s">
        <v>2058</v>
      </c>
      <c r="L702" t="s">
        <v>2136</v>
      </c>
      <c r="O702" s="1" t="s">
        <v>799</v>
      </c>
      <c r="P702" s="4"/>
      <c r="Q702" t="s">
        <v>2227</v>
      </c>
      <c r="R702" t="s">
        <v>801</v>
      </c>
    </row>
    <row r="703" spans="2:18" x14ac:dyDescent="0.25">
      <c r="B703" s="4" t="s">
        <v>2963</v>
      </c>
      <c r="C703" t="s">
        <v>694</v>
      </c>
      <c r="D703" t="s">
        <v>286</v>
      </c>
      <c r="E703" s="2" t="s">
        <v>2056</v>
      </c>
      <c r="F703" s="2" t="s">
        <v>772</v>
      </c>
      <c r="G703" s="2" t="s">
        <v>774</v>
      </c>
      <c r="H703" s="2" t="s">
        <v>814</v>
      </c>
      <c r="I703" t="s">
        <v>779</v>
      </c>
      <c r="J703" t="s">
        <v>2192</v>
      </c>
      <c r="K703" t="s">
        <v>2058</v>
      </c>
      <c r="L703" t="s">
        <v>2136</v>
      </c>
      <c r="O703" s="1" t="s">
        <v>799</v>
      </c>
      <c r="P703" s="4"/>
      <c r="Q703" t="s">
        <v>2227</v>
      </c>
      <c r="R703" t="s">
        <v>801</v>
      </c>
    </row>
    <row r="704" spans="2:18" x14ac:dyDescent="0.25">
      <c r="B704" s="4" t="s">
        <v>2964</v>
      </c>
      <c r="C704" t="s">
        <v>694</v>
      </c>
      <c r="D704" t="s">
        <v>286</v>
      </c>
      <c r="E704" s="2" t="s">
        <v>2056</v>
      </c>
      <c r="F704" s="2" t="s">
        <v>787</v>
      </c>
      <c r="G704" s="2" t="s">
        <v>789</v>
      </c>
      <c r="H704" s="2" t="s">
        <v>814</v>
      </c>
      <c r="I704" t="s">
        <v>950</v>
      </c>
      <c r="J704" t="s">
        <v>2192</v>
      </c>
      <c r="K704" t="s">
        <v>2058</v>
      </c>
      <c r="L704" t="s">
        <v>2136</v>
      </c>
      <c r="O704" s="1" t="s">
        <v>799</v>
      </c>
      <c r="P704" s="4"/>
      <c r="Q704" t="s">
        <v>2230</v>
      </c>
      <c r="R704" t="s">
        <v>801</v>
      </c>
    </row>
    <row r="705" spans="2:18" x14ac:dyDescent="0.25">
      <c r="B705" s="4" t="s">
        <v>2965</v>
      </c>
      <c r="C705" t="s">
        <v>2252</v>
      </c>
      <c r="D705" s="2" t="s">
        <v>321</v>
      </c>
      <c r="E705" s="2" t="s">
        <v>2056</v>
      </c>
      <c r="F705" s="2" t="s">
        <v>772</v>
      </c>
      <c r="G705" s="2" t="s">
        <v>774</v>
      </c>
      <c r="H705" s="2" t="s">
        <v>814</v>
      </c>
      <c r="I705" t="s">
        <v>779</v>
      </c>
      <c r="J705" t="s">
        <v>2086</v>
      </c>
      <c r="K705" t="s">
        <v>2155</v>
      </c>
      <c r="L705" t="s">
        <v>2156</v>
      </c>
      <c r="M705" t="s">
        <v>2157</v>
      </c>
      <c r="N705" t="s">
        <v>2253</v>
      </c>
      <c r="O705" s="1" t="s">
        <v>799</v>
      </c>
      <c r="P705" s="4"/>
      <c r="Q705" t="s">
        <v>2255</v>
      </c>
      <c r="R705" t="s">
        <v>801</v>
      </c>
    </row>
    <row r="706" spans="2:18" x14ac:dyDescent="0.25">
      <c r="B706" s="4" t="s">
        <v>2966</v>
      </c>
      <c r="C706" t="s">
        <v>2252</v>
      </c>
      <c r="D706" s="2" t="s">
        <v>321</v>
      </c>
      <c r="E706" s="2" t="s">
        <v>2056</v>
      </c>
      <c r="F706" s="2" t="s">
        <v>772</v>
      </c>
      <c r="G706" s="2" t="s">
        <v>774</v>
      </c>
      <c r="H706" s="2" t="s">
        <v>814</v>
      </c>
      <c r="I706" t="s">
        <v>779</v>
      </c>
      <c r="J706" t="s">
        <v>2086</v>
      </c>
      <c r="K706" t="s">
        <v>2155</v>
      </c>
      <c r="L706" t="s">
        <v>2156</v>
      </c>
      <c r="M706" t="s">
        <v>2161</v>
      </c>
      <c r="N706" t="s">
        <v>2253</v>
      </c>
      <c r="O706" s="1" t="s">
        <v>799</v>
      </c>
      <c r="P706" s="4"/>
      <c r="Q706" t="s">
        <v>2255</v>
      </c>
      <c r="R706" t="s">
        <v>801</v>
      </c>
    </row>
    <row r="707" spans="2:18" x14ac:dyDescent="0.25">
      <c r="B707" s="4" t="s">
        <v>2967</v>
      </c>
      <c r="C707" t="s">
        <v>2252</v>
      </c>
      <c r="D707" s="2" t="s">
        <v>321</v>
      </c>
      <c r="E707" s="2" t="s">
        <v>2056</v>
      </c>
      <c r="F707" s="2" t="s">
        <v>772</v>
      </c>
      <c r="G707" s="2" t="s">
        <v>774</v>
      </c>
      <c r="H707" s="2" t="s">
        <v>814</v>
      </c>
      <c r="I707" t="s">
        <v>779</v>
      </c>
      <c r="J707" t="s">
        <v>2086</v>
      </c>
      <c r="K707" t="s">
        <v>2155</v>
      </c>
      <c r="L707" t="s">
        <v>2168</v>
      </c>
      <c r="M707" t="s">
        <v>2169</v>
      </c>
      <c r="N707" t="s">
        <v>2253</v>
      </c>
      <c r="O707" s="1" t="s">
        <v>799</v>
      </c>
      <c r="P707" s="4"/>
      <c r="Q707" t="s">
        <v>2260</v>
      </c>
      <c r="R707" t="s">
        <v>801</v>
      </c>
    </row>
    <row r="708" spans="2:18" x14ac:dyDescent="0.25">
      <c r="B708" s="4" t="s">
        <v>2968</v>
      </c>
      <c r="C708" t="s">
        <v>2252</v>
      </c>
      <c r="D708" s="2" t="s">
        <v>321</v>
      </c>
      <c r="E708" s="2" t="s">
        <v>2056</v>
      </c>
      <c r="F708" s="2" t="s">
        <v>772</v>
      </c>
      <c r="G708" s="2" t="s">
        <v>774</v>
      </c>
      <c r="H708" s="2" t="s">
        <v>814</v>
      </c>
      <c r="I708" t="s">
        <v>779</v>
      </c>
      <c r="J708" t="s">
        <v>2086</v>
      </c>
      <c r="K708" t="s">
        <v>2155</v>
      </c>
      <c r="L708" t="s">
        <v>2168</v>
      </c>
      <c r="M708" t="s">
        <v>2173</v>
      </c>
      <c r="N708" t="s">
        <v>2262</v>
      </c>
      <c r="O708" s="1" t="s">
        <v>799</v>
      </c>
      <c r="P708" s="4"/>
      <c r="Q708" t="s">
        <v>2260</v>
      </c>
      <c r="R708" t="s">
        <v>801</v>
      </c>
    </row>
    <row r="709" spans="2:18" x14ac:dyDescent="0.25">
      <c r="B709" s="4" t="s">
        <v>2969</v>
      </c>
      <c r="C709" t="s">
        <v>2252</v>
      </c>
      <c r="D709" s="2" t="s">
        <v>321</v>
      </c>
      <c r="E709" s="2" t="s">
        <v>2056</v>
      </c>
      <c r="F709" s="2" t="s">
        <v>787</v>
      </c>
      <c r="G709" s="2" t="s">
        <v>789</v>
      </c>
      <c r="H709" s="2" t="s">
        <v>814</v>
      </c>
      <c r="I709" t="s">
        <v>950</v>
      </c>
      <c r="J709" t="s">
        <v>2086</v>
      </c>
      <c r="K709" t="s">
        <v>2155</v>
      </c>
      <c r="L709" t="s">
        <v>2168</v>
      </c>
      <c r="M709" t="s">
        <v>2169</v>
      </c>
      <c r="N709" t="s">
        <v>2262</v>
      </c>
      <c r="O709" s="1" t="s">
        <v>799</v>
      </c>
      <c r="P709" s="4"/>
      <c r="Q709" t="s">
        <v>2266</v>
      </c>
      <c r="R709" t="s">
        <v>801</v>
      </c>
    </row>
    <row r="710" spans="2:18" x14ac:dyDescent="0.25">
      <c r="B710" s="4" t="s">
        <v>2970</v>
      </c>
      <c r="C710" t="s">
        <v>2252</v>
      </c>
      <c r="D710" s="2" t="s">
        <v>321</v>
      </c>
      <c r="E710" s="2" t="s">
        <v>2056</v>
      </c>
      <c r="F710" s="2" t="s">
        <v>787</v>
      </c>
      <c r="G710" s="2" t="s">
        <v>789</v>
      </c>
      <c r="H710" s="2" t="s">
        <v>814</v>
      </c>
      <c r="I710" t="s">
        <v>950</v>
      </c>
      <c r="J710" t="s">
        <v>2086</v>
      </c>
      <c r="K710" t="s">
        <v>2155</v>
      </c>
      <c r="L710" t="s">
        <v>2168</v>
      </c>
      <c r="M710" t="s">
        <v>2173</v>
      </c>
      <c r="O710" s="1" t="s">
        <v>799</v>
      </c>
      <c r="P710" s="4"/>
      <c r="Q710" t="s">
        <v>2266</v>
      </c>
      <c r="R710" t="s">
        <v>801</v>
      </c>
    </row>
    <row r="711" spans="2:18" x14ac:dyDescent="0.25">
      <c r="B711" s="4" t="s">
        <v>2971</v>
      </c>
      <c r="C711" t="s">
        <v>2270</v>
      </c>
      <c r="D711" s="2" t="s">
        <v>321</v>
      </c>
      <c r="E711" s="2" t="s">
        <v>2056</v>
      </c>
      <c r="F711" s="2" t="s">
        <v>772</v>
      </c>
      <c r="G711" s="2" t="s">
        <v>774</v>
      </c>
      <c r="H711" s="2" t="s">
        <v>814</v>
      </c>
      <c r="I711" t="s">
        <v>779</v>
      </c>
      <c r="J711" t="s">
        <v>2103</v>
      </c>
      <c r="K711" t="s">
        <v>2058</v>
      </c>
      <c r="L711" t="s">
        <v>2182</v>
      </c>
      <c r="M711" t="s">
        <v>2169</v>
      </c>
      <c r="O711" s="1" t="s">
        <v>799</v>
      </c>
      <c r="P711" s="4"/>
      <c r="Q711" t="s">
        <v>2260</v>
      </c>
      <c r="R711" t="s">
        <v>801</v>
      </c>
    </row>
    <row r="712" spans="2:18" x14ac:dyDescent="0.25">
      <c r="B712" s="4" t="s">
        <v>2972</v>
      </c>
      <c r="C712" t="s">
        <v>2270</v>
      </c>
      <c r="D712" s="2" t="s">
        <v>321</v>
      </c>
      <c r="E712" s="2" t="s">
        <v>2056</v>
      </c>
      <c r="F712" s="2" t="s">
        <v>772</v>
      </c>
      <c r="G712" s="2" t="s">
        <v>774</v>
      </c>
      <c r="H712" s="2" t="s">
        <v>814</v>
      </c>
      <c r="I712" t="s">
        <v>779</v>
      </c>
      <c r="J712" t="s">
        <v>2103</v>
      </c>
      <c r="K712" t="s">
        <v>2058</v>
      </c>
      <c r="L712" t="s">
        <v>2182</v>
      </c>
      <c r="M712" t="s">
        <v>2173</v>
      </c>
      <c r="O712" s="1" t="s">
        <v>799</v>
      </c>
      <c r="P712" s="4"/>
      <c r="Q712" t="s">
        <v>2260</v>
      </c>
      <c r="R712" t="s">
        <v>801</v>
      </c>
    </row>
    <row r="713" spans="2:18" x14ac:dyDescent="0.25">
      <c r="B713" s="4" t="s">
        <v>2973</v>
      </c>
      <c r="C713" t="s">
        <v>2252</v>
      </c>
      <c r="D713" s="2" t="s">
        <v>321</v>
      </c>
      <c r="E713" s="2" t="s">
        <v>2056</v>
      </c>
      <c r="F713" s="2" t="s">
        <v>772</v>
      </c>
      <c r="G713" s="2" t="s">
        <v>774</v>
      </c>
      <c r="H713" s="2" t="s">
        <v>814</v>
      </c>
      <c r="I713" t="s">
        <v>779</v>
      </c>
      <c r="J713" t="s">
        <v>2127</v>
      </c>
      <c r="K713" t="s">
        <v>2155</v>
      </c>
      <c r="L713" t="s">
        <v>2168</v>
      </c>
      <c r="M713" t="s">
        <v>2169</v>
      </c>
      <c r="O713" s="1" t="s">
        <v>799</v>
      </c>
      <c r="P713" s="4"/>
      <c r="Q713" t="s">
        <v>2260</v>
      </c>
      <c r="R713" t="s">
        <v>801</v>
      </c>
    </row>
    <row r="714" spans="2:18" x14ac:dyDescent="0.25">
      <c r="B714" s="4" t="s">
        <v>2974</v>
      </c>
      <c r="C714" t="s">
        <v>2252</v>
      </c>
      <c r="D714" s="2" t="s">
        <v>321</v>
      </c>
      <c r="E714" s="2" t="s">
        <v>2056</v>
      </c>
      <c r="F714" s="2" t="s">
        <v>772</v>
      </c>
      <c r="G714" s="2" t="s">
        <v>774</v>
      </c>
      <c r="H714" s="2" t="s">
        <v>814</v>
      </c>
      <c r="I714" t="s">
        <v>779</v>
      </c>
      <c r="J714" t="s">
        <v>2127</v>
      </c>
      <c r="K714" t="s">
        <v>2155</v>
      </c>
      <c r="L714" t="s">
        <v>2168</v>
      </c>
      <c r="M714" t="s">
        <v>2173</v>
      </c>
      <c r="O714" s="1" t="s">
        <v>799</v>
      </c>
      <c r="P714" s="4"/>
      <c r="Q714" t="s">
        <v>2260</v>
      </c>
      <c r="R714" t="s">
        <v>801</v>
      </c>
    </row>
    <row r="715" spans="2:18" x14ac:dyDescent="0.25">
      <c r="B715" s="4" t="s">
        <v>2975</v>
      </c>
      <c r="C715" t="s">
        <v>2252</v>
      </c>
      <c r="D715" s="2" t="s">
        <v>321</v>
      </c>
      <c r="E715" s="2" t="s">
        <v>2056</v>
      </c>
      <c r="F715" s="2" t="s">
        <v>787</v>
      </c>
      <c r="G715" s="2" t="s">
        <v>789</v>
      </c>
      <c r="H715" s="2" t="s">
        <v>814</v>
      </c>
      <c r="I715" t="s">
        <v>950</v>
      </c>
      <c r="J715" t="s">
        <v>2127</v>
      </c>
      <c r="K715" t="s">
        <v>2155</v>
      </c>
      <c r="L715" t="s">
        <v>2168</v>
      </c>
      <c r="M715" t="s">
        <v>2169</v>
      </c>
      <c r="O715" s="1" t="s">
        <v>799</v>
      </c>
      <c r="P715" s="4"/>
      <c r="Q715" t="s">
        <v>2266</v>
      </c>
      <c r="R715" t="s">
        <v>801</v>
      </c>
    </row>
    <row r="716" spans="2:18" x14ac:dyDescent="0.25">
      <c r="B716" s="4" t="s">
        <v>2976</v>
      </c>
      <c r="C716" t="s">
        <v>2252</v>
      </c>
      <c r="D716" s="2" t="s">
        <v>321</v>
      </c>
      <c r="E716" s="2" t="s">
        <v>2056</v>
      </c>
      <c r="F716" s="2" t="s">
        <v>787</v>
      </c>
      <c r="G716" s="2" t="s">
        <v>789</v>
      </c>
      <c r="H716" s="2" t="s">
        <v>814</v>
      </c>
      <c r="I716" t="s">
        <v>950</v>
      </c>
      <c r="J716" t="s">
        <v>2127</v>
      </c>
      <c r="K716" t="s">
        <v>2155</v>
      </c>
      <c r="L716" t="s">
        <v>2168</v>
      </c>
      <c r="M716" t="s">
        <v>2173</v>
      </c>
      <c r="O716" s="1" t="s">
        <v>799</v>
      </c>
      <c r="P716" s="4"/>
      <c r="Q716" t="s">
        <v>2266</v>
      </c>
      <c r="R716" t="s">
        <v>801</v>
      </c>
    </row>
    <row r="717" spans="2:18" x14ac:dyDescent="0.25">
      <c r="B717" s="4" t="s">
        <v>2977</v>
      </c>
      <c r="C717" t="s">
        <v>2283</v>
      </c>
      <c r="D717" s="2" t="s">
        <v>321</v>
      </c>
      <c r="E717" s="2" t="s">
        <v>2056</v>
      </c>
      <c r="F717" s="2" t="s">
        <v>772</v>
      </c>
      <c r="G717" s="2" t="s">
        <v>774</v>
      </c>
      <c r="H717" s="2" t="s">
        <v>814</v>
      </c>
      <c r="I717" t="s">
        <v>779</v>
      </c>
      <c r="J717" t="s">
        <v>2086</v>
      </c>
      <c r="K717" t="s">
        <v>2058</v>
      </c>
      <c r="L717" t="s">
        <v>2136</v>
      </c>
      <c r="O717" s="1" t="s">
        <v>799</v>
      </c>
      <c r="P717" s="4"/>
      <c r="Q717" t="s">
        <v>2285</v>
      </c>
      <c r="R717" t="s">
        <v>801</v>
      </c>
    </row>
    <row r="718" spans="2:18" x14ac:dyDescent="0.25">
      <c r="B718" s="4" t="s">
        <v>2978</v>
      </c>
      <c r="C718" t="s">
        <v>2283</v>
      </c>
      <c r="D718" s="2" t="s">
        <v>321</v>
      </c>
      <c r="E718" s="2" t="s">
        <v>2056</v>
      </c>
      <c r="F718" s="2" t="s">
        <v>787</v>
      </c>
      <c r="G718" s="2" t="s">
        <v>789</v>
      </c>
      <c r="H718" s="2" t="s">
        <v>814</v>
      </c>
      <c r="I718" t="s">
        <v>950</v>
      </c>
      <c r="J718" t="s">
        <v>2086</v>
      </c>
      <c r="K718" t="s">
        <v>2058</v>
      </c>
      <c r="L718" t="s">
        <v>2136</v>
      </c>
      <c r="O718" s="1" t="s">
        <v>799</v>
      </c>
      <c r="P718" s="4"/>
      <c r="Q718" t="s">
        <v>2288</v>
      </c>
      <c r="R718" t="s">
        <v>801</v>
      </c>
    </row>
    <row r="719" spans="2:18" x14ac:dyDescent="0.25">
      <c r="B719" s="4" t="s">
        <v>2979</v>
      </c>
      <c r="C719" t="s">
        <v>2283</v>
      </c>
      <c r="D719" s="2" t="s">
        <v>321</v>
      </c>
      <c r="E719" s="2" t="s">
        <v>2056</v>
      </c>
      <c r="F719" s="2" t="s">
        <v>772</v>
      </c>
      <c r="G719" s="2" t="s">
        <v>774</v>
      </c>
      <c r="H719" s="2" t="s">
        <v>814</v>
      </c>
      <c r="I719" t="s">
        <v>779</v>
      </c>
      <c r="J719" t="s">
        <v>2103</v>
      </c>
      <c r="K719" t="s">
        <v>2058</v>
      </c>
      <c r="L719" t="s">
        <v>2136</v>
      </c>
      <c r="O719" s="1" t="s">
        <v>799</v>
      </c>
      <c r="P719" s="4"/>
      <c r="Q719" t="s">
        <v>2285</v>
      </c>
      <c r="R719" t="s">
        <v>801</v>
      </c>
    </row>
    <row r="720" spans="2:18" x14ac:dyDescent="0.25">
      <c r="B720" s="4" t="s">
        <v>2980</v>
      </c>
      <c r="C720" t="s">
        <v>2283</v>
      </c>
      <c r="D720" s="2" t="s">
        <v>321</v>
      </c>
      <c r="E720" s="2" t="s">
        <v>2056</v>
      </c>
      <c r="F720" s="2" t="s">
        <v>772</v>
      </c>
      <c r="G720" s="2" t="s">
        <v>774</v>
      </c>
      <c r="H720" s="2" t="s">
        <v>814</v>
      </c>
      <c r="I720" t="s">
        <v>779</v>
      </c>
      <c r="J720" t="s">
        <v>2127</v>
      </c>
      <c r="K720" t="s">
        <v>2058</v>
      </c>
      <c r="L720" t="s">
        <v>2136</v>
      </c>
      <c r="N720" t="s">
        <v>2292</v>
      </c>
      <c r="O720" s="1" t="s">
        <v>799</v>
      </c>
      <c r="P720" s="4"/>
      <c r="Q720" t="s">
        <v>2285</v>
      </c>
      <c r="R720" t="s">
        <v>801</v>
      </c>
    </row>
    <row r="721" spans="2:18" x14ac:dyDescent="0.25">
      <c r="B721" s="4" t="s">
        <v>2981</v>
      </c>
      <c r="C721" t="s">
        <v>2283</v>
      </c>
      <c r="D721" s="2" t="s">
        <v>321</v>
      </c>
      <c r="E721" s="2" t="s">
        <v>2056</v>
      </c>
      <c r="F721" s="2" t="s">
        <v>787</v>
      </c>
      <c r="G721" s="2" t="s">
        <v>789</v>
      </c>
      <c r="H721" s="2" t="s">
        <v>814</v>
      </c>
      <c r="I721" t="s">
        <v>950</v>
      </c>
      <c r="J721" t="s">
        <v>2127</v>
      </c>
      <c r="K721" t="s">
        <v>2058</v>
      </c>
      <c r="L721" t="s">
        <v>2136</v>
      </c>
      <c r="N721" t="s">
        <v>2292</v>
      </c>
      <c r="O721" s="1" t="s">
        <v>799</v>
      </c>
      <c r="P721" s="4"/>
      <c r="Q721" t="s">
        <v>2288</v>
      </c>
      <c r="R721" t="s">
        <v>801</v>
      </c>
    </row>
    <row r="722" spans="2:18" x14ac:dyDescent="0.25">
      <c r="B722" s="4" t="s">
        <v>2982</v>
      </c>
      <c r="C722" t="s">
        <v>2297</v>
      </c>
      <c r="D722" s="2" t="s">
        <v>398</v>
      </c>
      <c r="E722" s="2" t="s">
        <v>2056</v>
      </c>
      <c r="F722" s="2" t="s">
        <v>772</v>
      </c>
      <c r="G722" s="2" t="s">
        <v>774</v>
      </c>
      <c r="H722" s="2" t="s">
        <v>814</v>
      </c>
      <c r="I722" t="s">
        <v>779</v>
      </c>
      <c r="J722" t="s">
        <v>2086</v>
      </c>
      <c r="K722" t="s">
        <v>2155</v>
      </c>
      <c r="L722" t="s">
        <v>2298</v>
      </c>
      <c r="M722" t="s">
        <v>2299</v>
      </c>
      <c r="N722" t="s">
        <v>2027</v>
      </c>
      <c r="O722" s="1" t="s">
        <v>799</v>
      </c>
      <c r="P722" s="4"/>
      <c r="Q722" t="s">
        <v>2301</v>
      </c>
      <c r="R722" t="s">
        <v>801</v>
      </c>
    </row>
    <row r="723" spans="2:18" x14ac:dyDescent="0.25">
      <c r="B723" s="4" t="s">
        <v>2983</v>
      </c>
      <c r="C723" t="s">
        <v>2297</v>
      </c>
      <c r="D723" s="2" t="s">
        <v>398</v>
      </c>
      <c r="E723" s="2" t="s">
        <v>2056</v>
      </c>
      <c r="F723" s="2" t="s">
        <v>772</v>
      </c>
      <c r="G723" s="2" t="s">
        <v>774</v>
      </c>
      <c r="H723" s="2" t="s">
        <v>814</v>
      </c>
      <c r="I723" t="s">
        <v>779</v>
      </c>
      <c r="J723" t="s">
        <v>2086</v>
      </c>
      <c r="K723" t="s">
        <v>2155</v>
      </c>
      <c r="L723" t="s">
        <v>2298</v>
      </c>
      <c r="M723" t="s">
        <v>2303</v>
      </c>
      <c r="N723" t="s">
        <v>2089</v>
      </c>
      <c r="O723" s="1" t="s">
        <v>799</v>
      </c>
      <c r="P723" s="4"/>
      <c r="Q723" t="s">
        <v>2301</v>
      </c>
      <c r="R723" t="s">
        <v>801</v>
      </c>
    </row>
    <row r="724" spans="2:18" x14ac:dyDescent="0.25">
      <c r="B724" s="4" t="s">
        <v>2984</v>
      </c>
      <c r="C724" t="s">
        <v>2297</v>
      </c>
      <c r="D724" s="2" t="s">
        <v>398</v>
      </c>
      <c r="E724" s="2" t="s">
        <v>2056</v>
      </c>
      <c r="F724" s="2" t="s">
        <v>772</v>
      </c>
      <c r="G724" s="2" t="s">
        <v>774</v>
      </c>
      <c r="H724" s="2" t="s">
        <v>814</v>
      </c>
      <c r="I724" t="s">
        <v>779</v>
      </c>
      <c r="J724" t="s">
        <v>2086</v>
      </c>
      <c r="K724" t="s">
        <v>2155</v>
      </c>
      <c r="L724" t="s">
        <v>2298</v>
      </c>
      <c r="M724" t="s">
        <v>2306</v>
      </c>
      <c r="O724" s="1" t="s">
        <v>799</v>
      </c>
      <c r="P724" s="4"/>
      <c r="Q724" t="s">
        <v>2301</v>
      </c>
      <c r="R724" t="s">
        <v>801</v>
      </c>
    </row>
    <row r="725" spans="2:18" x14ac:dyDescent="0.25">
      <c r="B725" s="4" t="s">
        <v>2985</v>
      </c>
      <c r="C725" t="s">
        <v>2297</v>
      </c>
      <c r="D725" s="2" t="s">
        <v>398</v>
      </c>
      <c r="E725" s="2" t="s">
        <v>2056</v>
      </c>
      <c r="F725" s="2" t="s">
        <v>787</v>
      </c>
      <c r="G725" s="2" t="s">
        <v>789</v>
      </c>
      <c r="H725" s="2" t="s">
        <v>814</v>
      </c>
      <c r="I725" t="s">
        <v>950</v>
      </c>
      <c r="J725" t="s">
        <v>2086</v>
      </c>
      <c r="K725" t="s">
        <v>2155</v>
      </c>
      <c r="L725" t="s">
        <v>2298</v>
      </c>
      <c r="M725" t="s">
        <v>2299</v>
      </c>
      <c r="N725" t="s">
        <v>2089</v>
      </c>
      <c r="O725" s="1" t="s">
        <v>799</v>
      </c>
      <c r="P725" s="4"/>
      <c r="Q725" t="s">
        <v>2310</v>
      </c>
      <c r="R725" t="s">
        <v>801</v>
      </c>
    </row>
    <row r="726" spans="2:18" x14ac:dyDescent="0.25">
      <c r="B726" s="4" t="s">
        <v>2986</v>
      </c>
      <c r="C726" t="s">
        <v>2297</v>
      </c>
      <c r="D726" s="2" t="s">
        <v>398</v>
      </c>
      <c r="E726" s="2" t="s">
        <v>2056</v>
      </c>
      <c r="F726" s="2" t="s">
        <v>787</v>
      </c>
      <c r="G726" s="2" t="s">
        <v>789</v>
      </c>
      <c r="H726" s="2" t="s">
        <v>814</v>
      </c>
      <c r="I726" t="s">
        <v>950</v>
      </c>
      <c r="J726" t="s">
        <v>2086</v>
      </c>
      <c r="K726" t="s">
        <v>2155</v>
      </c>
      <c r="L726" t="s">
        <v>2298</v>
      </c>
      <c r="M726" t="s">
        <v>2303</v>
      </c>
      <c r="N726" t="s">
        <v>2253</v>
      </c>
      <c r="O726" s="1" t="s">
        <v>799</v>
      </c>
      <c r="P726" s="4"/>
      <c r="Q726" t="s">
        <v>2310</v>
      </c>
      <c r="R726" t="s">
        <v>801</v>
      </c>
    </row>
    <row r="727" spans="2:18" x14ac:dyDescent="0.25">
      <c r="B727" s="4" t="s">
        <v>2987</v>
      </c>
      <c r="C727" t="s">
        <v>2297</v>
      </c>
      <c r="D727" s="2" t="s">
        <v>398</v>
      </c>
      <c r="E727" s="2" t="s">
        <v>2056</v>
      </c>
      <c r="F727" s="2" t="s">
        <v>787</v>
      </c>
      <c r="G727" s="2" t="s">
        <v>789</v>
      </c>
      <c r="H727" s="2" t="s">
        <v>814</v>
      </c>
      <c r="I727" t="s">
        <v>950</v>
      </c>
      <c r="J727" t="s">
        <v>2086</v>
      </c>
      <c r="K727" t="s">
        <v>2155</v>
      </c>
      <c r="L727" t="s">
        <v>2298</v>
      </c>
      <c r="M727" t="s">
        <v>2306</v>
      </c>
      <c r="O727" s="1" t="s">
        <v>799</v>
      </c>
      <c r="P727" s="4"/>
      <c r="Q727" t="s">
        <v>2310</v>
      </c>
      <c r="R727" t="s">
        <v>801</v>
      </c>
    </row>
    <row r="728" spans="2:18" x14ac:dyDescent="0.25">
      <c r="B728" s="4" t="s">
        <v>2988</v>
      </c>
      <c r="C728" t="s">
        <v>2297</v>
      </c>
      <c r="D728" s="2" t="s">
        <v>398</v>
      </c>
      <c r="E728" s="2" t="s">
        <v>2056</v>
      </c>
      <c r="F728" s="2" t="s">
        <v>772</v>
      </c>
      <c r="G728" s="2" t="s">
        <v>774</v>
      </c>
      <c r="H728" s="2" t="s">
        <v>814</v>
      </c>
      <c r="I728" t="s">
        <v>779</v>
      </c>
      <c r="J728" t="s">
        <v>2103</v>
      </c>
      <c r="K728" t="s">
        <v>2058</v>
      </c>
      <c r="L728" t="s">
        <v>2316</v>
      </c>
      <c r="M728" t="s">
        <v>2299</v>
      </c>
      <c r="N728" t="s">
        <v>2253</v>
      </c>
      <c r="O728" s="1" t="s">
        <v>799</v>
      </c>
      <c r="P728" s="4"/>
      <c r="Q728" t="s">
        <v>2301</v>
      </c>
      <c r="R728" t="s">
        <v>801</v>
      </c>
    </row>
    <row r="729" spans="2:18" x14ac:dyDescent="0.25">
      <c r="B729" s="4" t="s">
        <v>2989</v>
      </c>
      <c r="C729" t="s">
        <v>2297</v>
      </c>
      <c r="D729" s="2" t="s">
        <v>398</v>
      </c>
      <c r="E729" s="2" t="s">
        <v>2056</v>
      </c>
      <c r="F729" s="2" t="s">
        <v>772</v>
      </c>
      <c r="G729" s="2" t="s">
        <v>774</v>
      </c>
      <c r="H729" s="2" t="s">
        <v>814</v>
      </c>
      <c r="I729" t="s">
        <v>779</v>
      </c>
      <c r="J729" t="s">
        <v>2103</v>
      </c>
      <c r="K729" t="s">
        <v>2058</v>
      </c>
      <c r="L729" t="s">
        <v>2316</v>
      </c>
      <c r="M729" t="s">
        <v>2303</v>
      </c>
      <c r="N729" t="s">
        <v>2253</v>
      </c>
      <c r="O729" s="1" t="s">
        <v>799</v>
      </c>
      <c r="P729" s="4"/>
      <c r="Q729" t="s">
        <v>2301</v>
      </c>
      <c r="R729" t="s">
        <v>801</v>
      </c>
    </row>
    <row r="730" spans="2:18" x14ac:dyDescent="0.25">
      <c r="B730" s="4" t="s">
        <v>2990</v>
      </c>
      <c r="C730" t="s">
        <v>2297</v>
      </c>
      <c r="D730" s="2" t="s">
        <v>398</v>
      </c>
      <c r="E730" s="2" t="s">
        <v>2056</v>
      </c>
      <c r="F730" s="2" t="s">
        <v>772</v>
      </c>
      <c r="G730" s="2" t="s">
        <v>774</v>
      </c>
      <c r="H730" s="2" t="s">
        <v>814</v>
      </c>
      <c r="I730" t="s">
        <v>779</v>
      </c>
      <c r="J730" t="s">
        <v>2103</v>
      </c>
      <c r="K730" t="s">
        <v>2058</v>
      </c>
      <c r="L730" t="s">
        <v>2316</v>
      </c>
      <c r="M730" t="s">
        <v>2306</v>
      </c>
      <c r="O730" s="1" t="s">
        <v>799</v>
      </c>
      <c r="P730" s="4"/>
      <c r="Q730" t="s">
        <v>2301</v>
      </c>
      <c r="R730" t="s">
        <v>801</v>
      </c>
    </row>
    <row r="731" spans="2:18" x14ac:dyDescent="0.25">
      <c r="B731" s="4" t="s">
        <v>2991</v>
      </c>
      <c r="C731" t="s">
        <v>2297</v>
      </c>
      <c r="D731" s="2" t="s">
        <v>398</v>
      </c>
      <c r="E731" s="2" t="s">
        <v>2056</v>
      </c>
      <c r="F731" s="2" t="s">
        <v>772</v>
      </c>
      <c r="G731" s="2" t="s">
        <v>774</v>
      </c>
      <c r="H731" s="2" t="s">
        <v>814</v>
      </c>
      <c r="I731" t="s">
        <v>779</v>
      </c>
      <c r="J731" t="s">
        <v>2192</v>
      </c>
      <c r="K731" t="s">
        <v>2155</v>
      </c>
      <c r="L731" t="s">
        <v>2298</v>
      </c>
      <c r="M731" t="s">
        <v>2299</v>
      </c>
      <c r="N731" t="s">
        <v>2253</v>
      </c>
      <c r="O731" s="1" t="s">
        <v>799</v>
      </c>
      <c r="P731" s="4"/>
      <c r="Q731" t="s">
        <v>2301</v>
      </c>
      <c r="R731" t="s">
        <v>801</v>
      </c>
    </row>
    <row r="732" spans="2:18" x14ac:dyDescent="0.25">
      <c r="B732" s="4" t="s">
        <v>2992</v>
      </c>
      <c r="C732" t="s">
        <v>2297</v>
      </c>
      <c r="D732" s="2" t="s">
        <v>398</v>
      </c>
      <c r="E732" s="2" t="s">
        <v>2056</v>
      </c>
      <c r="F732" s="2" t="s">
        <v>772</v>
      </c>
      <c r="G732" s="2" t="s">
        <v>774</v>
      </c>
      <c r="H732" s="2" t="s">
        <v>814</v>
      </c>
      <c r="I732" t="s">
        <v>779</v>
      </c>
      <c r="J732" t="s">
        <v>2192</v>
      </c>
      <c r="K732" t="s">
        <v>2155</v>
      </c>
      <c r="L732" t="s">
        <v>2298</v>
      </c>
      <c r="M732" t="s">
        <v>2303</v>
      </c>
      <c r="N732" t="s">
        <v>2262</v>
      </c>
      <c r="O732" s="1" t="s">
        <v>799</v>
      </c>
      <c r="P732" s="4"/>
      <c r="Q732" t="s">
        <v>2301</v>
      </c>
      <c r="R732" t="s">
        <v>801</v>
      </c>
    </row>
    <row r="733" spans="2:18" x14ac:dyDescent="0.25">
      <c r="B733" s="4" t="s">
        <v>2993</v>
      </c>
      <c r="C733" t="s">
        <v>2297</v>
      </c>
      <c r="D733" s="2" t="s">
        <v>398</v>
      </c>
      <c r="E733" s="2" t="s">
        <v>2056</v>
      </c>
      <c r="F733" s="2" t="s">
        <v>772</v>
      </c>
      <c r="G733" s="2" t="s">
        <v>774</v>
      </c>
      <c r="H733" s="2" t="s">
        <v>814</v>
      </c>
      <c r="I733" t="s">
        <v>779</v>
      </c>
      <c r="J733" t="s">
        <v>2192</v>
      </c>
      <c r="K733" t="s">
        <v>2155</v>
      </c>
      <c r="L733" t="s">
        <v>2298</v>
      </c>
      <c r="M733" t="s">
        <v>2306</v>
      </c>
      <c r="O733" s="1" t="s">
        <v>799</v>
      </c>
      <c r="P733" s="4"/>
      <c r="Q733" t="s">
        <v>2301</v>
      </c>
      <c r="R733" t="s">
        <v>801</v>
      </c>
    </row>
    <row r="734" spans="2:18" x14ac:dyDescent="0.25">
      <c r="B734" s="4" t="s">
        <v>2994</v>
      </c>
      <c r="C734" t="s">
        <v>2297</v>
      </c>
      <c r="D734" s="2" t="s">
        <v>398</v>
      </c>
      <c r="E734" s="2" t="s">
        <v>2056</v>
      </c>
      <c r="F734" s="2" t="s">
        <v>787</v>
      </c>
      <c r="G734" s="2" t="s">
        <v>789</v>
      </c>
      <c r="H734" s="2" t="s">
        <v>814</v>
      </c>
      <c r="I734" t="s">
        <v>950</v>
      </c>
      <c r="J734" t="s">
        <v>2192</v>
      </c>
      <c r="K734" t="s">
        <v>2155</v>
      </c>
      <c r="L734" t="s">
        <v>2298</v>
      </c>
      <c r="M734" t="s">
        <v>2299</v>
      </c>
      <c r="N734" t="s">
        <v>2262</v>
      </c>
      <c r="O734" s="1" t="s">
        <v>799</v>
      </c>
      <c r="P734" s="4"/>
      <c r="Q734" t="s">
        <v>2310</v>
      </c>
      <c r="R734" t="s">
        <v>801</v>
      </c>
    </row>
    <row r="735" spans="2:18" x14ac:dyDescent="0.25">
      <c r="B735" s="4" t="s">
        <v>2995</v>
      </c>
      <c r="C735" t="s">
        <v>2297</v>
      </c>
      <c r="D735" s="2" t="s">
        <v>398</v>
      </c>
      <c r="E735" s="2" t="s">
        <v>2056</v>
      </c>
      <c r="F735" s="2" t="s">
        <v>787</v>
      </c>
      <c r="G735" s="2" t="s">
        <v>789</v>
      </c>
      <c r="H735" s="2" t="s">
        <v>814</v>
      </c>
      <c r="I735" t="s">
        <v>950</v>
      </c>
      <c r="J735" t="s">
        <v>2192</v>
      </c>
      <c r="K735" t="s">
        <v>2155</v>
      </c>
      <c r="L735" t="s">
        <v>2298</v>
      </c>
      <c r="M735" t="s">
        <v>2303</v>
      </c>
      <c r="N735" t="s">
        <v>2292</v>
      </c>
      <c r="O735" s="1" t="s">
        <v>799</v>
      </c>
      <c r="P735" s="4"/>
      <c r="Q735" t="s">
        <v>2310</v>
      </c>
      <c r="R735" t="s">
        <v>801</v>
      </c>
    </row>
    <row r="736" spans="2:18" x14ac:dyDescent="0.25">
      <c r="B736" s="4" t="s">
        <v>2996</v>
      </c>
      <c r="C736" t="s">
        <v>2297</v>
      </c>
      <c r="D736" s="2" t="s">
        <v>398</v>
      </c>
      <c r="E736" s="2" t="s">
        <v>2056</v>
      </c>
      <c r="F736" s="2" t="s">
        <v>787</v>
      </c>
      <c r="G736" s="2" t="s">
        <v>789</v>
      </c>
      <c r="H736" s="2" t="s">
        <v>814</v>
      </c>
      <c r="I736" t="s">
        <v>950</v>
      </c>
      <c r="J736" t="s">
        <v>2192</v>
      </c>
      <c r="K736" t="s">
        <v>2155</v>
      </c>
      <c r="L736" t="s">
        <v>2298</v>
      </c>
      <c r="M736" t="s">
        <v>2306</v>
      </c>
      <c r="O736" s="1" t="s">
        <v>799</v>
      </c>
      <c r="P736" s="4"/>
      <c r="Q736" t="s">
        <v>2310</v>
      </c>
      <c r="R736" t="s">
        <v>801</v>
      </c>
    </row>
    <row r="737" spans="2:18" x14ac:dyDescent="0.25">
      <c r="B737" s="4" t="s">
        <v>2997</v>
      </c>
      <c r="C737" t="s">
        <v>2297</v>
      </c>
      <c r="D737" s="2" t="s">
        <v>398</v>
      </c>
      <c r="E737" s="2" t="s">
        <v>2056</v>
      </c>
      <c r="F737" s="2" t="s">
        <v>772</v>
      </c>
      <c r="G737" s="2" t="s">
        <v>774</v>
      </c>
      <c r="H737" s="2" t="s">
        <v>814</v>
      </c>
      <c r="I737" t="s">
        <v>779</v>
      </c>
      <c r="J737" t="s">
        <v>2335</v>
      </c>
      <c r="K737" t="s">
        <v>2155</v>
      </c>
      <c r="L737" t="s">
        <v>2298</v>
      </c>
      <c r="M737" t="s">
        <v>2299</v>
      </c>
      <c r="N737" t="s">
        <v>2292</v>
      </c>
      <c r="O737" s="1" t="s">
        <v>799</v>
      </c>
      <c r="P737" s="4"/>
      <c r="Q737" t="s">
        <v>2301</v>
      </c>
      <c r="R737" t="s">
        <v>801</v>
      </c>
    </row>
    <row r="738" spans="2:18" x14ac:dyDescent="0.25">
      <c r="B738" s="4" t="s">
        <v>2998</v>
      </c>
      <c r="C738" t="s">
        <v>2297</v>
      </c>
      <c r="D738" s="2" t="s">
        <v>398</v>
      </c>
      <c r="E738" s="2" t="s">
        <v>2056</v>
      </c>
      <c r="F738" s="2" t="s">
        <v>772</v>
      </c>
      <c r="G738" s="2" t="s">
        <v>774</v>
      </c>
      <c r="H738" s="2" t="s">
        <v>814</v>
      </c>
      <c r="I738" t="s">
        <v>779</v>
      </c>
      <c r="J738" t="s">
        <v>2335</v>
      </c>
      <c r="K738" t="s">
        <v>2155</v>
      </c>
      <c r="L738" t="s">
        <v>2298</v>
      </c>
      <c r="M738" t="s">
        <v>2303</v>
      </c>
      <c r="N738" t="s">
        <v>2027</v>
      </c>
      <c r="O738" s="1" t="s">
        <v>799</v>
      </c>
      <c r="P738" s="4"/>
      <c r="Q738" t="s">
        <v>2301</v>
      </c>
      <c r="R738" t="s">
        <v>801</v>
      </c>
    </row>
    <row r="739" spans="2:18" x14ac:dyDescent="0.25">
      <c r="B739" s="4" t="s">
        <v>2999</v>
      </c>
      <c r="C739" t="s">
        <v>2297</v>
      </c>
      <c r="D739" s="2" t="s">
        <v>398</v>
      </c>
      <c r="E739" s="2" t="s">
        <v>2056</v>
      </c>
      <c r="F739" s="2" t="s">
        <v>772</v>
      </c>
      <c r="G739" s="2" t="s">
        <v>774</v>
      </c>
      <c r="H739" s="2" t="s">
        <v>814</v>
      </c>
      <c r="I739" t="s">
        <v>779</v>
      </c>
      <c r="J739" t="s">
        <v>2335</v>
      </c>
      <c r="K739" t="s">
        <v>2155</v>
      </c>
      <c r="L739" t="s">
        <v>2298</v>
      </c>
      <c r="M739" t="s">
        <v>2306</v>
      </c>
      <c r="N739" t="s">
        <v>2089</v>
      </c>
      <c r="O739" s="1" t="s">
        <v>799</v>
      </c>
      <c r="P739" s="4"/>
      <c r="Q739" t="s">
        <v>2301</v>
      </c>
      <c r="R739" t="s">
        <v>801</v>
      </c>
    </row>
    <row r="740" spans="2:18" x14ac:dyDescent="0.25">
      <c r="B740" s="4" t="s">
        <v>3000</v>
      </c>
      <c r="C740" t="s">
        <v>1938</v>
      </c>
      <c r="D740" s="2" t="s">
        <v>398</v>
      </c>
      <c r="E740" s="2" t="s">
        <v>2056</v>
      </c>
      <c r="F740" s="2" t="s">
        <v>772</v>
      </c>
      <c r="G740" s="2" t="s">
        <v>774</v>
      </c>
      <c r="H740" s="2" t="s">
        <v>814</v>
      </c>
      <c r="I740" t="s">
        <v>779</v>
      </c>
      <c r="J740" t="s">
        <v>2086</v>
      </c>
      <c r="K740" t="s">
        <v>2058</v>
      </c>
      <c r="L740" t="s">
        <v>2136</v>
      </c>
      <c r="N740" t="s">
        <v>2089</v>
      </c>
      <c r="O740" s="1" t="s">
        <v>799</v>
      </c>
      <c r="P740" s="4"/>
      <c r="Q740" t="s">
        <v>2343</v>
      </c>
      <c r="R740" t="s">
        <v>801</v>
      </c>
    </row>
    <row r="741" spans="2:18" x14ac:dyDescent="0.25">
      <c r="B741" s="4" t="s">
        <v>3001</v>
      </c>
      <c r="C741" t="s">
        <v>1938</v>
      </c>
      <c r="D741" s="2" t="s">
        <v>398</v>
      </c>
      <c r="E741" s="2" t="s">
        <v>2056</v>
      </c>
      <c r="F741" s="2" t="s">
        <v>787</v>
      </c>
      <c r="G741" s="2" t="s">
        <v>789</v>
      </c>
      <c r="H741" s="2" t="s">
        <v>814</v>
      </c>
      <c r="I741" t="s">
        <v>950</v>
      </c>
      <c r="J741" t="s">
        <v>2086</v>
      </c>
      <c r="K741" t="s">
        <v>2058</v>
      </c>
      <c r="L741" t="s">
        <v>2136</v>
      </c>
      <c r="O741" s="1" t="s">
        <v>799</v>
      </c>
      <c r="Q741" t="s">
        <v>2346</v>
      </c>
      <c r="R741" t="s">
        <v>801</v>
      </c>
    </row>
    <row r="742" spans="2:18" x14ac:dyDescent="0.25">
      <c r="B742" s="4" t="s">
        <v>3002</v>
      </c>
      <c r="C742" t="s">
        <v>1938</v>
      </c>
      <c r="D742" s="2" t="s">
        <v>398</v>
      </c>
      <c r="E742" s="2" t="s">
        <v>2056</v>
      </c>
      <c r="F742" s="2" t="s">
        <v>772</v>
      </c>
      <c r="G742" s="2" t="s">
        <v>774</v>
      </c>
      <c r="H742" s="2" t="s">
        <v>814</v>
      </c>
      <c r="I742" t="s">
        <v>779</v>
      </c>
      <c r="J742" t="s">
        <v>2103</v>
      </c>
      <c r="K742" t="s">
        <v>2058</v>
      </c>
      <c r="L742" t="s">
        <v>2136</v>
      </c>
      <c r="O742" s="1" t="s">
        <v>799</v>
      </c>
      <c r="Q742" t="s">
        <v>2343</v>
      </c>
      <c r="R742" t="s">
        <v>801</v>
      </c>
    </row>
    <row r="743" spans="2:18" x14ac:dyDescent="0.25">
      <c r="B743" s="4" t="s">
        <v>3003</v>
      </c>
      <c r="C743" t="s">
        <v>1938</v>
      </c>
      <c r="D743" s="2" t="s">
        <v>398</v>
      </c>
      <c r="E743" s="2" t="s">
        <v>2056</v>
      </c>
      <c r="F743" s="2" t="s">
        <v>772</v>
      </c>
      <c r="G743" s="2" t="s">
        <v>774</v>
      </c>
      <c r="H743" s="2" t="s">
        <v>814</v>
      </c>
      <c r="I743" t="s">
        <v>779</v>
      </c>
      <c r="J743" t="s">
        <v>2192</v>
      </c>
      <c r="K743" t="s">
        <v>2058</v>
      </c>
      <c r="L743" t="s">
        <v>2136</v>
      </c>
      <c r="O743" s="1" t="s">
        <v>799</v>
      </c>
      <c r="Q743" t="s">
        <v>2343</v>
      </c>
      <c r="R743" t="s">
        <v>801</v>
      </c>
    </row>
    <row r="744" spans="2:18" x14ac:dyDescent="0.25">
      <c r="B744" s="4" t="s">
        <v>3004</v>
      </c>
      <c r="C744" t="s">
        <v>1938</v>
      </c>
      <c r="D744" s="2" t="s">
        <v>398</v>
      </c>
      <c r="E744" s="2" t="s">
        <v>2056</v>
      </c>
      <c r="F744" s="2" t="s">
        <v>787</v>
      </c>
      <c r="G744" s="2" t="s">
        <v>789</v>
      </c>
      <c r="H744" s="2" t="s">
        <v>814</v>
      </c>
      <c r="I744" t="s">
        <v>950</v>
      </c>
      <c r="J744" t="s">
        <v>2192</v>
      </c>
      <c r="K744" t="s">
        <v>2058</v>
      </c>
      <c r="L744" t="s">
        <v>2136</v>
      </c>
      <c r="O744" s="1" t="s">
        <v>799</v>
      </c>
      <c r="Q744" t="s">
        <v>2346</v>
      </c>
      <c r="R744" t="s">
        <v>801</v>
      </c>
    </row>
    <row r="745" spans="2:18" x14ac:dyDescent="0.25">
      <c r="B745" s="4" t="s">
        <v>3005</v>
      </c>
      <c r="C745" t="s">
        <v>1938</v>
      </c>
      <c r="D745" s="2" t="s">
        <v>398</v>
      </c>
      <c r="E745" s="2" t="s">
        <v>2056</v>
      </c>
      <c r="F745" s="2" t="s">
        <v>772</v>
      </c>
      <c r="G745" s="2" t="s">
        <v>774</v>
      </c>
      <c r="H745" s="2" t="s">
        <v>814</v>
      </c>
      <c r="I745" t="s">
        <v>779</v>
      </c>
      <c r="J745" t="s">
        <v>2335</v>
      </c>
      <c r="K745" t="s">
        <v>2058</v>
      </c>
      <c r="L745" t="s">
        <v>2136</v>
      </c>
      <c r="N745" t="s">
        <v>2262</v>
      </c>
      <c r="O745" s="1" t="s">
        <v>799</v>
      </c>
      <c r="Q745" t="s">
        <v>2343</v>
      </c>
      <c r="R745" t="s">
        <v>801</v>
      </c>
    </row>
    <row r="746" spans="2:18" x14ac:dyDescent="0.25">
      <c r="B746" s="4" t="s">
        <v>3006</v>
      </c>
      <c r="C746" t="s">
        <v>1977</v>
      </c>
      <c r="D746" s="2" t="s">
        <v>735</v>
      </c>
      <c r="E746" s="2" t="s">
        <v>2056</v>
      </c>
      <c r="F746" s="2" t="s">
        <v>772</v>
      </c>
      <c r="G746" s="2" t="s">
        <v>774</v>
      </c>
      <c r="H746" s="2" t="s">
        <v>814</v>
      </c>
      <c r="I746" t="s">
        <v>950</v>
      </c>
      <c r="J746" t="s">
        <v>2192</v>
      </c>
      <c r="K746" t="s">
        <v>2058</v>
      </c>
      <c r="L746" t="s">
        <v>2136</v>
      </c>
      <c r="N746" t="s">
        <v>2089</v>
      </c>
      <c r="O746" s="1" t="s">
        <v>799</v>
      </c>
      <c r="Q746" t="s">
        <v>2357</v>
      </c>
      <c r="R746" t="s">
        <v>801</v>
      </c>
    </row>
    <row r="747" spans="2:18" x14ac:dyDescent="0.25">
      <c r="B747" s="4" t="s">
        <v>3007</v>
      </c>
      <c r="C747" t="s">
        <v>1977</v>
      </c>
      <c r="D747" s="2" t="s">
        <v>735</v>
      </c>
      <c r="E747" s="2" t="s">
        <v>2056</v>
      </c>
      <c r="F747" s="2" t="s">
        <v>787</v>
      </c>
      <c r="G747" s="2" t="s">
        <v>789</v>
      </c>
      <c r="H747" s="2" t="s">
        <v>814</v>
      </c>
      <c r="I747" t="s">
        <v>950</v>
      </c>
      <c r="J747" t="s">
        <v>2192</v>
      </c>
      <c r="K747" t="s">
        <v>2058</v>
      </c>
      <c r="L747" t="s">
        <v>2136</v>
      </c>
      <c r="N747" t="s">
        <v>2089</v>
      </c>
      <c r="O747" s="1" t="s">
        <v>799</v>
      </c>
      <c r="Q747" t="s">
        <v>2360</v>
      </c>
      <c r="R747" t="s">
        <v>801</v>
      </c>
    </row>
    <row r="748" spans="2:18" x14ac:dyDescent="0.25">
      <c r="B748" s="4" t="s">
        <v>3008</v>
      </c>
      <c r="C748" t="s">
        <v>1977</v>
      </c>
      <c r="D748" s="2" t="s">
        <v>735</v>
      </c>
      <c r="E748" s="2" t="s">
        <v>2056</v>
      </c>
      <c r="F748" s="2" t="s">
        <v>772</v>
      </c>
      <c r="G748" s="2" t="s">
        <v>774</v>
      </c>
      <c r="H748" s="2" t="s">
        <v>814</v>
      </c>
      <c r="I748" t="s">
        <v>779</v>
      </c>
      <c r="J748" t="s">
        <v>2086</v>
      </c>
      <c r="K748" t="s">
        <v>2058</v>
      </c>
      <c r="L748" t="s">
        <v>2136</v>
      </c>
      <c r="N748" t="s">
        <v>2262</v>
      </c>
      <c r="O748" s="1" t="s">
        <v>799</v>
      </c>
      <c r="P748" s="4"/>
      <c r="Q748" t="s">
        <v>2357</v>
      </c>
      <c r="R748" t="s">
        <v>801</v>
      </c>
    </row>
    <row r="749" spans="2:18" x14ac:dyDescent="0.25">
      <c r="B749" s="4" t="s">
        <v>3009</v>
      </c>
      <c r="C749" t="s">
        <v>1977</v>
      </c>
      <c r="D749" s="2" t="s">
        <v>735</v>
      </c>
      <c r="E749" s="2" t="s">
        <v>2056</v>
      </c>
      <c r="F749" s="2" t="s">
        <v>787</v>
      </c>
      <c r="G749" s="2" t="s">
        <v>789</v>
      </c>
      <c r="H749" s="2" t="s">
        <v>814</v>
      </c>
      <c r="I749" t="s">
        <v>779</v>
      </c>
      <c r="J749" t="s">
        <v>2086</v>
      </c>
      <c r="K749" t="s">
        <v>2058</v>
      </c>
      <c r="L749" t="s">
        <v>2136</v>
      </c>
      <c r="N749" t="s">
        <v>2262</v>
      </c>
      <c r="O749" s="1" t="s">
        <v>799</v>
      </c>
      <c r="P749" s="4"/>
      <c r="Q749" t="s">
        <v>2360</v>
      </c>
      <c r="R749" t="s">
        <v>801</v>
      </c>
    </row>
    <row r="750" spans="2:18" x14ac:dyDescent="0.25">
      <c r="B750" s="4" t="s">
        <v>3010</v>
      </c>
      <c r="C750" t="s">
        <v>1977</v>
      </c>
      <c r="D750" s="2" t="s">
        <v>735</v>
      </c>
      <c r="E750" s="2" t="s">
        <v>2056</v>
      </c>
      <c r="F750" s="2" t="s">
        <v>772</v>
      </c>
      <c r="G750" s="2" t="s">
        <v>774</v>
      </c>
      <c r="H750" s="2" t="s">
        <v>814</v>
      </c>
      <c r="I750" t="s">
        <v>779</v>
      </c>
      <c r="J750" t="s">
        <v>2187</v>
      </c>
      <c r="K750" t="s">
        <v>2058</v>
      </c>
      <c r="L750" t="s">
        <v>2136</v>
      </c>
      <c r="N750" t="s">
        <v>2292</v>
      </c>
      <c r="O750" s="1" t="s">
        <v>799</v>
      </c>
      <c r="P750" s="4"/>
      <c r="Q750" t="s">
        <v>2357</v>
      </c>
      <c r="R750" t="s">
        <v>801</v>
      </c>
    </row>
    <row r="751" spans="2:18" x14ac:dyDescent="0.25">
      <c r="B751" s="4" t="s">
        <v>3011</v>
      </c>
      <c r="C751" t="s">
        <v>1977</v>
      </c>
      <c r="D751" s="2" t="s">
        <v>735</v>
      </c>
      <c r="E751" s="2" t="s">
        <v>2056</v>
      </c>
      <c r="F751" s="2" t="s">
        <v>772</v>
      </c>
      <c r="G751" s="2" t="s">
        <v>774</v>
      </c>
      <c r="H751" s="2" t="s">
        <v>814</v>
      </c>
      <c r="I751" t="s">
        <v>2102</v>
      </c>
      <c r="J751" t="s">
        <v>2103</v>
      </c>
      <c r="K751" t="s">
        <v>2058</v>
      </c>
      <c r="L751" t="s">
        <v>2136</v>
      </c>
      <c r="N751" t="s">
        <v>2027</v>
      </c>
      <c r="O751" s="1" t="s">
        <v>799</v>
      </c>
      <c r="P751" s="4"/>
      <c r="Q751" t="s">
        <v>2357</v>
      </c>
      <c r="R751" t="s">
        <v>801</v>
      </c>
    </row>
    <row r="752" spans="2:18" x14ac:dyDescent="0.25">
      <c r="B752" s="4" t="s">
        <v>3012</v>
      </c>
      <c r="C752" t="s">
        <v>746</v>
      </c>
      <c r="D752" s="2" t="s">
        <v>748</v>
      </c>
      <c r="E752" s="2" t="s">
        <v>2056</v>
      </c>
      <c r="F752" s="2" t="s">
        <v>772</v>
      </c>
      <c r="G752" s="2" t="s">
        <v>774</v>
      </c>
      <c r="H752" s="2" t="s">
        <v>814</v>
      </c>
      <c r="I752" t="s">
        <v>779</v>
      </c>
      <c r="J752" t="s">
        <v>2335</v>
      </c>
      <c r="K752" t="s">
        <v>2058</v>
      </c>
      <c r="L752" t="s">
        <v>2136</v>
      </c>
      <c r="N752" t="s">
        <v>2262</v>
      </c>
      <c r="O752" s="1" t="s">
        <v>799</v>
      </c>
      <c r="P752" s="4"/>
      <c r="Q752" t="s">
        <v>2371</v>
      </c>
      <c r="R752" t="s">
        <v>801</v>
      </c>
    </row>
    <row r="753" spans="1:18" x14ac:dyDescent="0.25">
      <c r="B753" s="4" t="s">
        <v>3013</v>
      </c>
      <c r="C753" t="s">
        <v>746</v>
      </c>
      <c r="D753" s="2" t="s">
        <v>748</v>
      </c>
      <c r="E753" s="2" t="s">
        <v>2056</v>
      </c>
      <c r="F753" s="2" t="s">
        <v>787</v>
      </c>
      <c r="G753" s="2" t="s">
        <v>789</v>
      </c>
      <c r="H753" s="2" t="s">
        <v>814</v>
      </c>
      <c r="I753" t="s">
        <v>779</v>
      </c>
      <c r="J753" t="s">
        <v>2335</v>
      </c>
      <c r="K753" t="s">
        <v>2058</v>
      </c>
      <c r="L753" t="s">
        <v>2136</v>
      </c>
      <c r="N753" t="s">
        <v>2262</v>
      </c>
      <c r="O753" s="1" t="s">
        <v>799</v>
      </c>
      <c r="P753" s="4"/>
      <c r="Q753" t="s">
        <v>2374</v>
      </c>
      <c r="R753" t="s">
        <v>801</v>
      </c>
    </row>
    <row r="754" spans="1:18" x14ac:dyDescent="0.25">
      <c r="B754" s="4" t="s">
        <v>3014</v>
      </c>
      <c r="C754" t="s">
        <v>746</v>
      </c>
      <c r="D754" s="2" t="s">
        <v>748</v>
      </c>
      <c r="E754" s="2" t="s">
        <v>2056</v>
      </c>
      <c r="F754" s="2" t="s">
        <v>772</v>
      </c>
      <c r="G754" s="2" t="s">
        <v>774</v>
      </c>
      <c r="H754" s="2" t="s">
        <v>814</v>
      </c>
      <c r="I754" t="s">
        <v>2102</v>
      </c>
      <c r="J754" t="s">
        <v>2103</v>
      </c>
      <c r="K754" t="s">
        <v>2058</v>
      </c>
      <c r="L754" t="s">
        <v>2136</v>
      </c>
      <c r="N754" t="s">
        <v>2027</v>
      </c>
      <c r="O754" s="1" t="s">
        <v>799</v>
      </c>
      <c r="P754" s="4"/>
      <c r="Q754" t="s">
        <v>2371</v>
      </c>
      <c r="R754" t="s">
        <v>801</v>
      </c>
    </row>
    <row r="755" spans="1:18" x14ac:dyDescent="0.25">
      <c r="B755" s="4" t="s">
        <v>3015</v>
      </c>
      <c r="C755" t="s">
        <v>746</v>
      </c>
      <c r="D755" s="2" t="s">
        <v>748</v>
      </c>
      <c r="E755" s="2" t="s">
        <v>2056</v>
      </c>
      <c r="F755" s="2" t="s">
        <v>787</v>
      </c>
      <c r="G755" s="2" t="s">
        <v>789</v>
      </c>
      <c r="H755" s="2" t="s">
        <v>814</v>
      </c>
      <c r="I755" t="s">
        <v>2102</v>
      </c>
      <c r="J755" t="s">
        <v>2103</v>
      </c>
      <c r="K755" t="s">
        <v>2058</v>
      </c>
      <c r="L755" t="s">
        <v>2136</v>
      </c>
      <c r="N755" t="s">
        <v>2027</v>
      </c>
      <c r="O755" s="1" t="s">
        <v>799</v>
      </c>
      <c r="P755" s="4"/>
      <c r="Q755" t="s">
        <v>2374</v>
      </c>
      <c r="R755" t="s">
        <v>801</v>
      </c>
    </row>
    <row r="756" spans="1:18" x14ac:dyDescent="0.25">
      <c r="B756" s="4" t="s">
        <v>3016</v>
      </c>
      <c r="C756" t="s">
        <v>2386</v>
      </c>
      <c r="D756" s="2" t="s">
        <v>259</v>
      </c>
      <c r="E756" s="2" t="s">
        <v>2056</v>
      </c>
      <c r="F756" s="2" t="s">
        <v>772</v>
      </c>
      <c r="G756" s="2" t="s">
        <v>774</v>
      </c>
      <c r="H756" s="2" t="s">
        <v>814</v>
      </c>
      <c r="I756" t="s">
        <v>779</v>
      </c>
      <c r="J756" t="s">
        <v>2086</v>
      </c>
      <c r="K756" t="s">
        <v>2070</v>
      </c>
      <c r="L756" t="s">
        <v>2387</v>
      </c>
      <c r="M756" t="s">
        <v>2088</v>
      </c>
      <c r="O756" s="1" t="s">
        <v>799</v>
      </c>
      <c r="P756" s="4"/>
      <c r="Q756" t="s">
        <v>2091</v>
      </c>
      <c r="R756" t="s">
        <v>801</v>
      </c>
    </row>
    <row r="757" spans="1:18" x14ac:dyDescent="0.25">
      <c r="B757" s="4" t="s">
        <v>3017</v>
      </c>
      <c r="C757" t="s">
        <v>2389</v>
      </c>
      <c r="D757" s="2" t="s">
        <v>259</v>
      </c>
      <c r="E757" s="2" t="s">
        <v>2056</v>
      </c>
      <c r="F757" s="2" t="s">
        <v>772</v>
      </c>
      <c r="G757" s="2" t="s">
        <v>774</v>
      </c>
      <c r="H757" s="2" t="s">
        <v>814</v>
      </c>
      <c r="I757" t="s">
        <v>779</v>
      </c>
      <c r="J757" t="s">
        <v>2086</v>
      </c>
      <c r="K757" t="s">
        <v>2058</v>
      </c>
      <c r="L757" t="s">
        <v>2087</v>
      </c>
      <c r="M757" t="s">
        <v>2088</v>
      </c>
      <c r="N757" s="1">
        <v>96769353</v>
      </c>
      <c r="O757" s="1" t="s">
        <v>799</v>
      </c>
      <c r="P757" s="4"/>
      <c r="Q757" t="s">
        <v>2091</v>
      </c>
      <c r="R757" t="s">
        <v>801</v>
      </c>
    </row>
    <row r="758" spans="1:18" x14ac:dyDescent="0.25">
      <c r="B758" s="4" t="s">
        <v>3018</v>
      </c>
      <c r="C758" t="s">
        <v>2389</v>
      </c>
      <c r="D758" s="2" t="s">
        <v>259</v>
      </c>
      <c r="E758" s="2" t="s">
        <v>2056</v>
      </c>
      <c r="F758" s="2" t="s">
        <v>772</v>
      </c>
      <c r="G758" s="2" t="s">
        <v>774</v>
      </c>
      <c r="H758" s="2" t="s">
        <v>814</v>
      </c>
      <c r="I758" t="s">
        <v>779</v>
      </c>
      <c r="J758" t="s">
        <v>2086</v>
      </c>
      <c r="K758" t="s">
        <v>2058</v>
      </c>
      <c r="L758" t="s">
        <v>2087</v>
      </c>
      <c r="M758" t="s">
        <v>2093</v>
      </c>
      <c r="O758" s="1" t="s">
        <v>799</v>
      </c>
      <c r="P758" s="4"/>
      <c r="Q758" t="s">
        <v>2091</v>
      </c>
      <c r="R758" t="s">
        <v>801</v>
      </c>
    </row>
    <row r="759" spans="1:18" x14ac:dyDescent="0.25">
      <c r="A759" s="74" t="s">
        <v>246</v>
      </c>
      <c r="B759" s="4"/>
      <c r="P759" s="4"/>
    </row>
    <row r="760" spans="1:18" x14ac:dyDescent="0.25">
      <c r="B760" s="4" t="s">
        <v>3019</v>
      </c>
      <c r="C760" t="s">
        <v>2151</v>
      </c>
      <c r="D760" s="2" t="s">
        <v>259</v>
      </c>
      <c r="E760" s="2" t="s">
        <v>2056</v>
      </c>
      <c r="F760" s="2" t="s">
        <v>772</v>
      </c>
      <c r="G760" s="2" t="s">
        <v>774</v>
      </c>
      <c r="H760" s="2" t="s">
        <v>778</v>
      </c>
      <c r="I760" t="s">
        <v>779</v>
      </c>
      <c r="J760" t="s">
        <v>2086</v>
      </c>
      <c r="K760" t="s">
        <v>2058</v>
      </c>
      <c r="L760" t="s">
        <v>803</v>
      </c>
      <c r="M760" t="s">
        <v>3020</v>
      </c>
      <c r="O760" s="1" t="s">
        <v>799</v>
      </c>
      <c r="P760" t="s">
        <v>3021</v>
      </c>
      <c r="Q760" t="s">
        <v>3022</v>
      </c>
      <c r="R760" t="s">
        <v>3023</v>
      </c>
    </row>
    <row r="761" spans="1:18" x14ac:dyDescent="0.25">
      <c r="B761" s="4" t="s">
        <v>3024</v>
      </c>
      <c r="C761" t="s">
        <v>2386</v>
      </c>
      <c r="D761" s="2" t="s">
        <v>259</v>
      </c>
      <c r="E761" s="2" t="s">
        <v>2056</v>
      </c>
      <c r="F761" s="2" t="s">
        <v>772</v>
      </c>
      <c r="G761" s="2" t="s">
        <v>774</v>
      </c>
      <c r="H761" s="2" t="s">
        <v>778</v>
      </c>
      <c r="I761" t="s">
        <v>779</v>
      </c>
      <c r="J761" t="s">
        <v>2086</v>
      </c>
      <c r="K761" t="s">
        <v>2070</v>
      </c>
      <c r="L761" t="s">
        <v>2387</v>
      </c>
      <c r="M761" t="s">
        <v>3020</v>
      </c>
      <c r="O761" s="1" t="s">
        <v>799</v>
      </c>
      <c r="P761" t="s">
        <v>3021</v>
      </c>
      <c r="Q761" t="s">
        <v>3022</v>
      </c>
      <c r="R761" t="s">
        <v>3023</v>
      </c>
    </row>
    <row r="762" spans="1:18" x14ac:dyDescent="0.25">
      <c r="B762" s="4" t="s">
        <v>3025</v>
      </c>
      <c r="C762" t="s">
        <v>2151</v>
      </c>
      <c r="D762" s="2" t="s">
        <v>259</v>
      </c>
      <c r="E762" s="2" t="s">
        <v>2056</v>
      </c>
      <c r="F762" s="2" t="s">
        <v>772</v>
      </c>
      <c r="G762" s="2" t="s">
        <v>774</v>
      </c>
      <c r="H762" s="2" t="s">
        <v>798</v>
      </c>
      <c r="I762" t="s">
        <v>779</v>
      </c>
      <c r="J762" t="s">
        <v>2086</v>
      </c>
      <c r="K762" t="s">
        <v>2058</v>
      </c>
      <c r="L762" t="s">
        <v>803</v>
      </c>
      <c r="M762" t="s">
        <v>3020</v>
      </c>
      <c r="O762" s="1" t="s">
        <v>799</v>
      </c>
      <c r="P762" t="s">
        <v>3021</v>
      </c>
      <c r="Q762" t="s">
        <v>3022</v>
      </c>
      <c r="R762" t="s">
        <v>3023</v>
      </c>
    </row>
    <row r="763" spans="1:18" x14ac:dyDescent="0.25">
      <c r="B763" s="4" t="s">
        <v>3026</v>
      </c>
      <c r="C763" t="s">
        <v>2386</v>
      </c>
      <c r="D763" s="2" t="s">
        <v>259</v>
      </c>
      <c r="E763" s="2" t="s">
        <v>2056</v>
      </c>
      <c r="F763" s="2" t="s">
        <v>772</v>
      </c>
      <c r="G763" s="2" t="s">
        <v>774</v>
      </c>
      <c r="H763" s="2" t="s">
        <v>798</v>
      </c>
      <c r="I763" t="s">
        <v>779</v>
      </c>
      <c r="J763" t="s">
        <v>2086</v>
      </c>
      <c r="K763" t="s">
        <v>2070</v>
      </c>
      <c r="L763" t="s">
        <v>2387</v>
      </c>
      <c r="M763" t="s">
        <v>3020</v>
      </c>
      <c r="O763" s="1" t="s">
        <v>799</v>
      </c>
      <c r="P763" t="s">
        <v>3021</v>
      </c>
      <c r="Q763" t="s">
        <v>3022</v>
      </c>
      <c r="R763" t="s">
        <v>3023</v>
      </c>
    </row>
    <row r="764" spans="1:18" x14ac:dyDescent="0.25">
      <c r="B764" s="4" t="s">
        <v>3027</v>
      </c>
      <c r="C764" t="s">
        <v>2151</v>
      </c>
      <c r="D764" s="2" t="s">
        <v>259</v>
      </c>
      <c r="E764" s="2" t="s">
        <v>2056</v>
      </c>
      <c r="F764" s="2" t="s">
        <v>772</v>
      </c>
      <c r="G764" s="2" t="s">
        <v>774</v>
      </c>
      <c r="H764" s="2" t="s">
        <v>805</v>
      </c>
      <c r="I764" t="s">
        <v>779</v>
      </c>
      <c r="J764" t="s">
        <v>2086</v>
      </c>
      <c r="K764" t="s">
        <v>2058</v>
      </c>
      <c r="L764" t="s">
        <v>803</v>
      </c>
      <c r="M764" t="s">
        <v>3020</v>
      </c>
      <c r="O764" s="1" t="s">
        <v>799</v>
      </c>
      <c r="P764" t="s">
        <v>3021</v>
      </c>
      <c r="Q764" t="s">
        <v>3022</v>
      </c>
      <c r="R764" t="s">
        <v>3023</v>
      </c>
    </row>
    <row r="765" spans="1:18" x14ac:dyDescent="0.25">
      <c r="B765" s="4" t="s">
        <v>3028</v>
      </c>
      <c r="C765" t="s">
        <v>2386</v>
      </c>
      <c r="D765" s="2" t="s">
        <v>259</v>
      </c>
      <c r="E765" s="2" t="s">
        <v>2056</v>
      </c>
      <c r="F765" s="2" t="s">
        <v>772</v>
      </c>
      <c r="G765" s="2" t="s">
        <v>774</v>
      </c>
      <c r="H765" s="2" t="s">
        <v>805</v>
      </c>
      <c r="I765" t="s">
        <v>779</v>
      </c>
      <c r="J765" t="s">
        <v>2086</v>
      </c>
      <c r="K765" t="s">
        <v>2070</v>
      </c>
      <c r="L765" t="s">
        <v>2387</v>
      </c>
      <c r="M765" t="s">
        <v>3020</v>
      </c>
      <c r="O765" s="1" t="s">
        <v>799</v>
      </c>
      <c r="P765" t="s">
        <v>3021</v>
      </c>
      <c r="Q765" t="s">
        <v>3022</v>
      </c>
      <c r="R765" t="s">
        <v>3023</v>
      </c>
    </row>
    <row r="766" spans="1:18" x14ac:dyDescent="0.25">
      <c r="B766" s="4" t="s">
        <v>3029</v>
      </c>
      <c r="C766" t="s">
        <v>2151</v>
      </c>
      <c r="D766" s="2" t="s">
        <v>259</v>
      </c>
      <c r="E766" s="2" t="s">
        <v>2056</v>
      </c>
      <c r="F766" s="2" t="s">
        <v>772</v>
      </c>
      <c r="G766" s="2" t="s">
        <v>774</v>
      </c>
      <c r="H766" s="2" t="s">
        <v>808</v>
      </c>
      <c r="I766" t="s">
        <v>779</v>
      </c>
      <c r="J766" t="s">
        <v>2086</v>
      </c>
      <c r="K766" t="s">
        <v>2058</v>
      </c>
      <c r="L766" t="s">
        <v>803</v>
      </c>
      <c r="M766" t="s">
        <v>3020</v>
      </c>
      <c r="O766" s="1" t="s">
        <v>799</v>
      </c>
      <c r="P766" t="s">
        <v>3021</v>
      </c>
      <c r="Q766" t="s">
        <v>3022</v>
      </c>
      <c r="R766" t="s">
        <v>3023</v>
      </c>
    </row>
    <row r="767" spans="1:18" x14ac:dyDescent="0.25">
      <c r="B767" s="4" t="s">
        <v>3030</v>
      </c>
      <c r="C767" t="s">
        <v>2386</v>
      </c>
      <c r="D767" s="2" t="s">
        <v>259</v>
      </c>
      <c r="E767" s="2" t="s">
        <v>2056</v>
      </c>
      <c r="F767" s="2" t="s">
        <v>772</v>
      </c>
      <c r="G767" s="2" t="s">
        <v>774</v>
      </c>
      <c r="H767" s="2" t="s">
        <v>808</v>
      </c>
      <c r="I767" t="s">
        <v>779</v>
      </c>
      <c r="J767" t="s">
        <v>2086</v>
      </c>
      <c r="K767" t="s">
        <v>2070</v>
      </c>
      <c r="L767" t="s">
        <v>2387</v>
      </c>
      <c r="M767" t="s">
        <v>3020</v>
      </c>
      <c r="O767" s="1" t="s">
        <v>799</v>
      </c>
      <c r="P767" t="s">
        <v>3021</v>
      </c>
      <c r="Q767" t="s">
        <v>3022</v>
      </c>
      <c r="R767" t="s">
        <v>3023</v>
      </c>
    </row>
    <row r="768" spans="1:18" x14ac:dyDescent="0.25">
      <c r="B768" s="4" t="s">
        <v>3031</v>
      </c>
      <c r="C768" t="s">
        <v>2151</v>
      </c>
      <c r="D768" s="2" t="s">
        <v>259</v>
      </c>
      <c r="E768" s="2" t="s">
        <v>2056</v>
      </c>
      <c r="F768" s="2" t="s">
        <v>772</v>
      </c>
      <c r="G768" s="2" t="s">
        <v>774</v>
      </c>
      <c r="H768" s="2" t="s">
        <v>811</v>
      </c>
      <c r="I768" t="s">
        <v>779</v>
      </c>
      <c r="J768" t="s">
        <v>2086</v>
      </c>
      <c r="K768" t="s">
        <v>2058</v>
      </c>
      <c r="L768" t="s">
        <v>803</v>
      </c>
      <c r="M768" t="s">
        <v>3020</v>
      </c>
      <c r="O768" s="1" t="s">
        <v>799</v>
      </c>
      <c r="P768" t="s">
        <v>3021</v>
      </c>
      <c r="Q768" t="s">
        <v>3022</v>
      </c>
      <c r="R768" t="s">
        <v>3023</v>
      </c>
    </row>
    <row r="769" spans="2:18" x14ac:dyDescent="0.25">
      <c r="B769" s="4" t="s">
        <v>3032</v>
      </c>
      <c r="C769" t="s">
        <v>2386</v>
      </c>
      <c r="D769" s="2" t="s">
        <v>259</v>
      </c>
      <c r="E769" s="2" t="s">
        <v>2056</v>
      </c>
      <c r="F769" s="2" t="s">
        <v>772</v>
      </c>
      <c r="G769" s="2" t="s">
        <v>774</v>
      </c>
      <c r="H769" s="2" t="s">
        <v>811</v>
      </c>
      <c r="I769" t="s">
        <v>779</v>
      </c>
      <c r="J769" t="s">
        <v>2086</v>
      </c>
      <c r="K769" t="s">
        <v>2070</v>
      </c>
      <c r="L769" t="s">
        <v>2387</v>
      </c>
      <c r="M769" t="s">
        <v>3020</v>
      </c>
      <c r="O769" s="1" t="s">
        <v>799</v>
      </c>
      <c r="P769" t="s">
        <v>3021</v>
      </c>
      <c r="Q769" t="s">
        <v>3022</v>
      </c>
      <c r="R769" t="s">
        <v>3023</v>
      </c>
    </row>
    <row r="770" spans="2:18" x14ac:dyDescent="0.25">
      <c r="B770" s="4" t="s">
        <v>3033</v>
      </c>
      <c r="C770" t="s">
        <v>2151</v>
      </c>
      <c r="D770" s="2" t="s">
        <v>259</v>
      </c>
      <c r="E770" s="2" t="s">
        <v>2056</v>
      </c>
      <c r="F770" s="2" t="s">
        <v>772</v>
      </c>
      <c r="G770" s="2" t="s">
        <v>774</v>
      </c>
      <c r="H770" s="2" t="s">
        <v>814</v>
      </c>
      <c r="I770" t="s">
        <v>779</v>
      </c>
      <c r="J770" t="s">
        <v>2086</v>
      </c>
      <c r="K770" t="s">
        <v>2058</v>
      </c>
      <c r="L770" t="s">
        <v>803</v>
      </c>
      <c r="M770" t="s">
        <v>3020</v>
      </c>
      <c r="O770" s="1" t="s">
        <v>799</v>
      </c>
      <c r="P770" t="s">
        <v>3021</v>
      </c>
      <c r="Q770" t="s">
        <v>3022</v>
      </c>
      <c r="R770" t="s">
        <v>3023</v>
      </c>
    </row>
    <row r="771" spans="2:18" x14ac:dyDescent="0.25">
      <c r="B771" s="4" t="s">
        <v>3034</v>
      </c>
      <c r="C771" t="s">
        <v>2386</v>
      </c>
      <c r="D771" s="2" t="s">
        <v>259</v>
      </c>
      <c r="E771" s="2" t="s">
        <v>2056</v>
      </c>
      <c r="F771" s="2" t="s">
        <v>772</v>
      </c>
      <c r="G771" s="2" t="s">
        <v>774</v>
      </c>
      <c r="H771" s="2" t="s">
        <v>814</v>
      </c>
      <c r="I771" t="s">
        <v>779</v>
      </c>
      <c r="J771" t="s">
        <v>2086</v>
      </c>
      <c r="K771" t="s">
        <v>2070</v>
      </c>
      <c r="L771" t="s">
        <v>2387</v>
      </c>
      <c r="M771" t="s">
        <v>3020</v>
      </c>
      <c r="O771" s="1" t="s">
        <v>799</v>
      </c>
      <c r="P771" t="s">
        <v>3021</v>
      </c>
      <c r="Q771" t="s">
        <v>3022</v>
      </c>
      <c r="R771" t="s">
        <v>3023</v>
      </c>
    </row>
    <row r="772" spans="2:18" x14ac:dyDescent="0.25">
      <c r="P772" s="4"/>
    </row>
    <row r="773" spans="2:18" x14ac:dyDescent="0.25">
      <c r="P773" s="4"/>
    </row>
    <row r="774" spans="2:18" x14ac:dyDescent="0.25">
      <c r="P774" s="4"/>
    </row>
    <row r="775" spans="2:18" x14ac:dyDescent="0.25">
      <c r="P775" s="4"/>
    </row>
    <row r="776" spans="2:18" x14ac:dyDescent="0.25">
      <c r="P776" s="4"/>
    </row>
    <row r="777" spans="2:18" x14ac:dyDescent="0.25">
      <c r="P777" s="4"/>
    </row>
    <row r="778" spans="2:18" x14ac:dyDescent="0.25">
      <c r="P778" s="4"/>
    </row>
    <row r="779" spans="2:18" x14ac:dyDescent="0.25">
      <c r="P779" s="4"/>
    </row>
    <row r="780" spans="2:18" x14ac:dyDescent="0.25">
      <c r="P780" s="4"/>
    </row>
    <row r="781" spans="2:18" x14ac:dyDescent="0.25">
      <c r="P781" s="4"/>
    </row>
    <row r="782" spans="2:18" x14ac:dyDescent="0.25">
      <c r="P782" s="4"/>
    </row>
    <row r="783" spans="2:18" x14ac:dyDescent="0.25">
      <c r="P783" s="4"/>
    </row>
    <row r="784" spans="2:18" x14ac:dyDescent="0.25">
      <c r="P784" s="4"/>
    </row>
    <row r="785" spans="16:16" x14ac:dyDescent="0.25">
      <c r="P785" s="4"/>
    </row>
    <row r="786" spans="16:16" x14ac:dyDescent="0.25">
      <c r="P786" s="4"/>
    </row>
    <row r="787" spans="16:16" x14ac:dyDescent="0.25">
      <c r="P787" s="4"/>
    </row>
    <row r="788" spans="16:16" x14ac:dyDescent="0.25">
      <c r="P788" s="4"/>
    </row>
    <row r="789" spans="16:16" x14ac:dyDescent="0.25">
      <c r="P789" s="4"/>
    </row>
    <row r="790" spans="16:16" x14ac:dyDescent="0.25">
      <c r="P790" s="4"/>
    </row>
    <row r="791" spans="16:16" x14ac:dyDescent="0.25">
      <c r="P791" s="4"/>
    </row>
    <row r="792" spans="16:16" x14ac:dyDescent="0.25">
      <c r="P792" s="4"/>
    </row>
    <row r="793" spans="16:16" x14ac:dyDescent="0.25">
      <c r="P793" s="4"/>
    </row>
    <row r="794" spans="16:16" x14ac:dyDescent="0.25">
      <c r="P794" s="4"/>
    </row>
    <row r="795" spans="16:16" x14ac:dyDescent="0.25">
      <c r="P795" s="4"/>
    </row>
    <row r="796" spans="16:16" x14ac:dyDescent="0.25">
      <c r="P796" s="4"/>
    </row>
    <row r="797" spans="16:16" x14ac:dyDescent="0.25">
      <c r="P797" s="4"/>
    </row>
    <row r="798" spans="16:16" x14ac:dyDescent="0.25">
      <c r="P798" s="4"/>
    </row>
    <row r="799" spans="16:16" x14ac:dyDescent="0.25">
      <c r="P799" s="4"/>
    </row>
    <row r="800" spans="16:16" x14ac:dyDescent="0.25">
      <c r="P800" s="4"/>
    </row>
  </sheetData>
  <autoFilter ref="B6:S771" xr:uid="{00000000-0009-0000-0000-000007000000}"/>
  <dataValidations count="2">
    <dataValidation type="list" allowBlank="1" showInputMessage="1" showErrorMessage="1" errorTitle="Invalid Attribute Type" error="Please select an attribute type from the dropdown list." sqref="B4 D4:S4" xr:uid="{00000000-0002-0000-07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C4" xr:uid="{00000000-0002-0000-0700-000001000000}">
      <formula1>"text, double, calculation, compatibility rule, pointer"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1"/>
  <sheetViews>
    <sheetView workbookViewId="0">
      <selection activeCell="M25" sqref="M25"/>
    </sheetView>
  </sheetViews>
  <sheetFormatPr defaultColWidth="9.109375" defaultRowHeight="13.2" x14ac:dyDescent="0.25"/>
  <cols>
    <col min="1" max="1" width="7.88671875" style="6" customWidth="1"/>
    <col min="2" max="3" width="9.109375" style="6" customWidth="1"/>
    <col min="4" max="16384" width="9.109375" style="6"/>
  </cols>
  <sheetData>
    <row r="1" spans="1:9" ht="23.25" customHeight="1" x14ac:dyDescent="0.4">
      <c r="A1" s="16" t="s">
        <v>3035</v>
      </c>
      <c r="B1" s="107"/>
      <c r="C1" s="107"/>
      <c r="D1" s="107"/>
      <c r="E1" s="107"/>
      <c r="F1" s="107"/>
      <c r="G1" s="107"/>
      <c r="H1" s="107"/>
      <c r="I1" s="107"/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Info</vt:lpstr>
      <vt:lpstr>WetEnd</vt:lpstr>
      <vt:lpstr>Case</vt:lpstr>
      <vt:lpstr>Hardware</vt:lpstr>
      <vt:lpstr>Wear Rings</vt:lpstr>
      <vt:lpstr>Pedestal</vt:lpstr>
      <vt:lpstr>PkgGland</vt:lpstr>
      <vt:lpstr>Insert</vt:lpstr>
      <vt:lpstr>Seals</vt:lpstr>
      <vt:lpstr>Sleeves</vt:lpstr>
      <vt:lpstr>Recirc</vt:lpstr>
      <vt:lpstr>ElbowStand</vt:lpstr>
      <vt:lpstr>Bases</vt:lpstr>
      <vt:lpstr>DripPans</vt:lpstr>
      <vt:lpstr>Impeller</vt:lpstr>
      <vt:lpstr>Case!Print_Area</vt:lpstr>
      <vt:lpstr>Hardware!Print_Area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Luke Aspinwall</cp:lastModifiedBy>
  <cp:revision>1</cp:revision>
  <dcterms:created xsi:type="dcterms:W3CDTF">2006-11-30T21:50:39Z</dcterms:created>
  <dcterms:modified xsi:type="dcterms:W3CDTF">2022-12-12T21:07:45Z</dcterms:modified>
</cp:coreProperties>
</file>