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codeName="ThisWorkbook" defaultThemeVersion="124226"/>
  <mc:AlternateContent xmlns:mc="http://schemas.openxmlformats.org/markup-compatibility/2006">
    <mc:Choice Requires="x15">
      <x15ac:absPath xmlns:x15ac="http://schemas.microsoft.com/office/spreadsheetml/2010/11/ac" url="https://grundfos-my.sharepoint.com/personal/100477_grundfos_com/Documents/Desktop/PACO-PSDs/"/>
    </mc:Choice>
  </mc:AlternateContent>
  <xr:revisionPtr revIDLastSave="1" documentId="8_{C272A903-FC53-4EBF-B1EE-9D8C9879554C}" xr6:coauthVersionLast="47" xr6:coauthVersionMax="47" xr10:uidLastSave="{DEEAB0B3-71EA-4466-96B2-2CBDCBD7F367}"/>
  <bookViews>
    <workbookView xWindow="-120" yWindow="-120" windowWidth="29040" windowHeight="15840" tabRatio="677" activeTab="11" xr2:uid="{00000000-000D-0000-FFFF-FFFF00000000}"/>
  </bookViews>
  <sheets>
    <sheet name="Info" sheetId="1" r:id="rId1"/>
    <sheet name="WetEnd" sheetId="2" r:id="rId2"/>
    <sheet name="Case" sheetId="3" r:id="rId3"/>
    <sheet name="Hardware" sheetId="4" r:id="rId4"/>
    <sheet name="Wear Rings" sheetId="5" r:id="rId5"/>
    <sheet name="Shaft" sheetId="6" r:id="rId6"/>
    <sheet name="Insert" sheetId="7" r:id="rId7"/>
    <sheet name="Recirc" sheetId="8" r:id="rId8"/>
    <sheet name="Coupling" sheetId="9" r:id="rId9"/>
    <sheet name="Base" sheetId="10" r:id="rId10"/>
    <sheet name="Sleeves" sheetId="11" r:id="rId11"/>
    <sheet name="Impeller" sheetId="14" r:id="rId12"/>
  </sheets>
  <definedNames>
    <definedName name="_xlnm._FilterDatabase" localSheetId="9" hidden="1">Base!$B$6:$J$79</definedName>
    <definedName name="_xlnm._FilterDatabase" localSheetId="2" hidden="1">Case!$B$6:$Q$498</definedName>
    <definedName name="_xlnm._FilterDatabase" localSheetId="3" hidden="1">Hardware!$B$6:$L$245</definedName>
    <definedName name="_xlnm._FilterDatabase" localSheetId="6" hidden="1">Insert!$B$6:$W$109</definedName>
    <definedName name="_xlnm._FilterDatabase" localSheetId="5" hidden="1">Shaft!$B$6:$O$163</definedName>
    <definedName name="_xlnm._FilterDatabase" localSheetId="4" hidden="1">'Wear Rings'!$B$6:$R$143</definedName>
    <definedName name="_xlnm._FilterDatabase" localSheetId="1" hidden="1">WetEnd!$A$6:$R$6</definedName>
    <definedName name="_xlnm.Print_Area" localSheetId="2">Case!$E$6:$F$20</definedName>
    <definedName name="_xlnm.Print_Area" localSheetId="3">Hardware!$D$6:$I$15</definedName>
    <definedName name="_xlnm.Print_Area" localSheetId="1">WetEnd!$B$6:$D$6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4" i="14" l="1"/>
  <c r="K4" i="14"/>
  <c r="J4" i="14"/>
  <c r="I4" i="14"/>
  <c r="H4" i="14"/>
  <c r="G4" i="14"/>
  <c r="F4" i="14"/>
  <c r="D4" i="14"/>
  <c r="C4" i="14"/>
  <c r="C3" i="14"/>
  <c r="A3" i="14"/>
  <c r="P2" i="14"/>
  <c r="L2" i="14"/>
  <c r="K2" i="14"/>
  <c r="J2" i="14"/>
  <c r="I2" i="14"/>
  <c r="H2" i="14"/>
  <c r="G2" i="14"/>
  <c r="D2" i="14"/>
  <c r="C2" i="14"/>
  <c r="D107" i="7"/>
  <c r="D106" i="7"/>
  <c r="D105" i="7"/>
  <c r="D104" i="7"/>
  <c r="D103" i="7"/>
  <c r="D102" i="7"/>
  <c r="D101" i="7"/>
  <c r="D100" i="7"/>
  <c r="D99" i="7"/>
  <c r="D98" i="7"/>
  <c r="D97" i="7"/>
  <c r="D96" i="7"/>
  <c r="D95" i="7"/>
  <c r="D94" i="7"/>
  <c r="D93" i="7"/>
  <c r="D92" i="7"/>
  <c r="D91" i="7"/>
  <c r="D90" i="7"/>
  <c r="D89" i="7"/>
  <c r="D88" i="7"/>
  <c r="D87" i="7"/>
  <c r="D86" i="7"/>
  <c r="D85" i="7"/>
  <c r="D84" i="7"/>
  <c r="D83" i="7"/>
  <c r="D82" i="7"/>
  <c r="D81" i="7"/>
  <c r="D80" i="7"/>
  <c r="D79" i="7"/>
  <c r="D78" i="7"/>
  <c r="D77" i="7"/>
  <c r="D76" i="7"/>
  <c r="D75" i="7"/>
  <c r="D74" i="7"/>
  <c r="D73" i="7"/>
  <c r="D72" i="7"/>
  <c r="D71" i="7"/>
  <c r="D70" i="7"/>
  <c r="D69" i="7"/>
  <c r="D68" i="7"/>
  <c r="D67" i="7"/>
  <c r="D66" i="7"/>
  <c r="D65" i="7"/>
  <c r="D64" i="7"/>
  <c r="D63" i="7"/>
  <c r="D62" i="7"/>
  <c r="D61" i="7"/>
  <c r="D60" i="7"/>
  <c r="D59" i="7"/>
  <c r="D58" i="7"/>
  <c r="D57" i="7"/>
  <c r="D56" i="7"/>
  <c r="D55" i="7"/>
  <c r="D54" i="7"/>
  <c r="D53" i="7"/>
  <c r="D52" i="7"/>
  <c r="D51" i="7"/>
  <c r="D50" i="7"/>
  <c r="D49" i="7"/>
  <c r="D48" i="7"/>
  <c r="D47" i="7"/>
  <c r="D46" i="7"/>
  <c r="D45" i="7"/>
  <c r="D44" i="7"/>
  <c r="D43" i="7"/>
  <c r="D42" i="7"/>
  <c r="D41" i="7"/>
  <c r="D40" i="7"/>
  <c r="D39" i="7"/>
  <c r="D38" i="7"/>
  <c r="D37" i="7"/>
  <c r="D36" i="7"/>
  <c r="D35" i="7"/>
  <c r="D34" i="7"/>
  <c r="D33" i="7"/>
  <c r="D32" i="7"/>
  <c r="D31" i="7"/>
  <c r="D30" i="7"/>
  <c r="D29" i="7"/>
  <c r="D28" i="7"/>
  <c r="D27" i="7"/>
  <c r="D26" i="7"/>
  <c r="D25" i="7"/>
  <c r="D24" i="7"/>
  <c r="D23" i="7"/>
  <c r="D22" i="7"/>
  <c r="D21" i="7"/>
  <c r="D20" i="7"/>
  <c r="D19" i="7"/>
  <c r="D18" i="7"/>
  <c r="D17" i="7"/>
  <c r="D16" i="7"/>
  <c r="D15" i="7"/>
  <c r="D14" i="7"/>
  <c r="D13" i="7"/>
  <c r="D12" i="7"/>
  <c r="D11" i="7"/>
  <c r="D10" i="7"/>
  <c r="D9" i="7"/>
  <c r="D8" i="7"/>
  <c r="D7" i="7"/>
  <c r="R4" i="7"/>
  <c r="Q4" i="7"/>
  <c r="P4" i="7"/>
  <c r="O4" i="7"/>
  <c r="M4" i="7"/>
  <c r="K4" i="7"/>
  <c r="J4" i="7"/>
  <c r="I4" i="7"/>
  <c r="D4" i="7"/>
  <c r="C4" i="7"/>
  <c r="D3" i="7"/>
  <c r="C3" i="7"/>
  <c r="A3" i="7"/>
  <c r="W2" i="7"/>
  <c r="U2" i="7"/>
  <c r="R2" i="7"/>
  <c r="Q2" i="7"/>
  <c r="P2" i="7"/>
  <c r="O2" i="7"/>
  <c r="M2" i="7"/>
  <c r="K2" i="7"/>
  <c r="J2" i="7"/>
  <c r="I2" i="7"/>
  <c r="D2" i="7"/>
  <c r="C2" i="7"/>
  <c r="A3" i="6"/>
  <c r="F2" i="6"/>
  <c r="E2" i="6"/>
  <c r="Q4" i="5"/>
  <c r="L4" i="5"/>
  <c r="K4" i="5"/>
  <c r="J4" i="5"/>
  <c r="G4" i="5"/>
  <c r="E4" i="5"/>
  <c r="D4" i="5"/>
  <c r="C4" i="5"/>
  <c r="C3" i="5"/>
  <c r="A3" i="5"/>
  <c r="Q2" i="5"/>
  <c r="L2" i="5"/>
  <c r="K2" i="5"/>
  <c r="J2" i="5"/>
  <c r="G2" i="5"/>
  <c r="E2" i="5"/>
  <c r="D2" i="5"/>
  <c r="C2" i="5"/>
  <c r="B218" i="3"/>
  <c r="B217" i="3"/>
  <c r="B216" i="3"/>
  <c r="B215" i="3"/>
  <c r="B214" i="3"/>
  <c r="B213" i="3"/>
  <c r="B212" i="3"/>
  <c r="B211" i="3"/>
  <c r="B210" i="3"/>
  <c r="B209" i="3"/>
  <c r="B208" i="3"/>
  <c r="B207" i="3"/>
  <c r="B206" i="3"/>
  <c r="B205" i="3"/>
  <c r="B204" i="3"/>
  <c r="B203" i="3"/>
  <c r="B202" i="3"/>
  <c r="B201" i="3"/>
  <c r="B200" i="3"/>
  <c r="B199" i="3"/>
  <c r="B198" i="3"/>
  <c r="B197" i="3"/>
  <c r="B196" i="3"/>
  <c r="B195" i="3"/>
  <c r="B194" i="3"/>
  <c r="B193" i="3"/>
  <c r="B192" i="3"/>
  <c r="B191" i="3"/>
  <c r="B190" i="3"/>
  <c r="B189" i="3"/>
  <c r="B188" i="3"/>
  <c r="B187" i="3"/>
  <c r="B186" i="3"/>
  <c r="B185" i="3"/>
  <c r="B184" i="3"/>
  <c r="B183" i="3"/>
  <c r="B182" i="3"/>
  <c r="B181" i="3"/>
  <c r="B180" i="3"/>
  <c r="B179" i="3"/>
  <c r="B178" i="3"/>
  <c r="B177" i="3"/>
  <c r="B176" i="3"/>
  <c r="B175" i="3"/>
  <c r="B174" i="3"/>
  <c r="B173" i="3"/>
  <c r="B172" i="3"/>
  <c r="B171" i="3"/>
  <c r="B170" i="3"/>
  <c r="B169" i="3"/>
  <c r="B168" i="3"/>
  <c r="B167" i="3"/>
  <c r="B166" i="3"/>
  <c r="B165" i="3"/>
  <c r="B164" i="3"/>
  <c r="B163" i="3"/>
  <c r="B162" i="3"/>
  <c r="B161" i="3"/>
  <c r="B160" i="3"/>
  <c r="B159" i="3"/>
  <c r="B158" i="3"/>
  <c r="B157" i="3"/>
  <c r="B156" i="3"/>
  <c r="B155" i="3"/>
  <c r="B154" i="3"/>
  <c r="B153" i="3"/>
  <c r="B152" i="3"/>
  <c r="B151" i="3"/>
  <c r="B150" i="3"/>
  <c r="B149" i="3"/>
  <c r="B148" i="3"/>
  <c r="B147" i="3"/>
  <c r="B146" i="3"/>
  <c r="B145" i="3"/>
  <c r="B144" i="3"/>
  <c r="B143" i="3"/>
  <c r="B142" i="3"/>
  <c r="B141" i="3"/>
  <c r="B140" i="3"/>
  <c r="B139" i="3"/>
  <c r="B138" i="3"/>
  <c r="B137" i="3"/>
  <c r="B136" i="3"/>
  <c r="B135" i="3"/>
  <c r="B134" i="3"/>
  <c r="B133" i="3"/>
  <c r="B132" i="3"/>
  <c r="B131" i="3"/>
  <c r="B130" i="3"/>
  <c r="B129" i="3"/>
  <c r="B128" i="3"/>
  <c r="B127" i="3"/>
  <c r="B126" i="3"/>
  <c r="B125" i="3"/>
  <c r="B124" i="3"/>
  <c r="B123" i="3"/>
  <c r="B122" i="3"/>
  <c r="B121" i="3"/>
  <c r="B120" i="3"/>
  <c r="B119" i="3"/>
  <c r="B118" i="3"/>
  <c r="B117" i="3"/>
  <c r="B116" i="3"/>
  <c r="B115" i="3"/>
  <c r="B114" i="3"/>
  <c r="B113" i="3"/>
  <c r="B112" i="3"/>
  <c r="B111" i="3"/>
  <c r="B110" i="3"/>
  <c r="B109" i="3"/>
  <c r="B108" i="3"/>
  <c r="B107" i="3"/>
  <c r="B106" i="3"/>
  <c r="B105" i="3"/>
  <c r="B104" i="3"/>
  <c r="B103" i="3"/>
  <c r="B102" i="3"/>
  <c r="B101" i="3"/>
  <c r="B100" i="3"/>
  <c r="B99" i="3"/>
  <c r="B98" i="3"/>
  <c r="B97" i="3"/>
  <c r="B96" i="3"/>
  <c r="B95" i="3"/>
  <c r="B94" i="3"/>
  <c r="B93" i="3"/>
  <c r="B92" i="3"/>
  <c r="B91" i="3"/>
  <c r="B90" i="3"/>
  <c r="B89" i="3"/>
  <c r="B88" i="3"/>
  <c r="B87" i="3"/>
  <c r="B86" i="3"/>
  <c r="B85" i="3"/>
  <c r="B84" i="3"/>
  <c r="B83" i="3"/>
  <c r="B82" i="3"/>
  <c r="B81" i="3"/>
  <c r="B80" i="3"/>
  <c r="B79" i="3"/>
  <c r="B78" i="3"/>
  <c r="B77" i="3"/>
  <c r="B76" i="3"/>
  <c r="B75" i="3"/>
  <c r="B74" i="3"/>
  <c r="B73" i="3"/>
  <c r="B72" i="3"/>
  <c r="B71" i="3"/>
  <c r="B70" i="3"/>
  <c r="B69" i="3"/>
  <c r="B68" i="3"/>
  <c r="B67" i="3"/>
  <c r="B66" i="3"/>
  <c r="B65" i="3"/>
  <c r="B64" i="3"/>
  <c r="B63" i="3"/>
  <c r="B62" i="3"/>
  <c r="B61" i="3"/>
  <c r="B60" i="3"/>
  <c r="B59" i="3"/>
  <c r="B58" i="3"/>
  <c r="B57" i="3"/>
  <c r="B56" i="3"/>
  <c r="B55" i="3"/>
  <c r="B54" i="3"/>
  <c r="B53" i="3"/>
  <c r="B52" i="3"/>
  <c r="B51" i="3"/>
  <c r="B50" i="3"/>
  <c r="B49" i="3"/>
  <c r="B48" i="3"/>
  <c r="B47" i="3"/>
  <c r="B46" i="3"/>
  <c r="B45" i="3"/>
  <c r="B44" i="3"/>
  <c r="B43" i="3"/>
  <c r="B42" i="3"/>
  <c r="B41" i="3"/>
  <c r="B40" i="3"/>
  <c r="B39" i="3"/>
  <c r="B38" i="3"/>
  <c r="B37" i="3"/>
  <c r="B36" i="3"/>
  <c r="B35" i="3"/>
  <c r="B34" i="3"/>
  <c r="B33" i="3"/>
  <c r="B32" i="3"/>
  <c r="B31" i="3"/>
  <c r="B30" i="3"/>
  <c r="B29" i="3"/>
  <c r="B28" i="3"/>
  <c r="B27" i="3"/>
  <c r="B26" i="3"/>
  <c r="B25" i="3"/>
  <c r="B24" i="3"/>
  <c r="B23" i="3"/>
  <c r="B22" i="3"/>
  <c r="B21" i="3"/>
  <c r="B20" i="3"/>
  <c r="B19" i="3"/>
  <c r="B18" i="3"/>
  <c r="B17" i="3"/>
  <c r="B16" i="3"/>
  <c r="B15" i="3"/>
  <c r="B14" i="3"/>
  <c r="B13" i="3"/>
  <c r="B12" i="3"/>
  <c r="B11" i="3"/>
  <c r="B10" i="3"/>
  <c r="B9" i="3"/>
  <c r="B8" i="3"/>
  <c r="B7" i="3"/>
  <c r="M4" i="3"/>
  <c r="L4" i="3"/>
  <c r="K4" i="3"/>
  <c r="J4" i="3"/>
  <c r="I4" i="3"/>
  <c r="H4" i="3"/>
  <c r="F4" i="3"/>
  <c r="E4" i="3"/>
  <c r="D4" i="3"/>
  <c r="D3" i="3"/>
  <c r="C3" i="3"/>
  <c r="A3" i="3"/>
  <c r="P2" i="3"/>
  <c r="M2" i="3"/>
  <c r="L2" i="3"/>
  <c r="K2" i="3"/>
  <c r="J2" i="3"/>
  <c r="I2" i="3"/>
  <c r="H2" i="3"/>
  <c r="F2" i="3"/>
  <c r="E2" i="3"/>
  <c r="D2" i="3"/>
  <c r="C2" i="3"/>
  <c r="C4" i="2"/>
  <c r="C3" i="2"/>
  <c r="G2" i="2"/>
  <c r="C2" i="2"/>
</calcChain>
</file>

<file path=xl/sharedStrings.xml><?xml version="1.0" encoding="utf-8"?>
<sst xmlns="http://schemas.openxmlformats.org/spreadsheetml/2006/main" count="18285" uniqueCount="2748">
  <si>
    <t>Revision</t>
  </si>
  <si>
    <t>Date</t>
  </si>
  <si>
    <t>By</t>
  </si>
  <si>
    <t>Description</t>
  </si>
  <si>
    <t>fbt</t>
  </si>
  <si>
    <t>Started to add VLSE product</t>
  </si>
  <si>
    <t>Added some insert instances and models to existing inserts</t>
  </si>
  <si>
    <t>More inserts and shafts</t>
  </si>
  <si>
    <t>Added Price_BOM_VLSE_Insert_101</t>
  </si>
  <si>
    <t>Updated</t>
  </si>
  <si>
    <t>Changed coating parts to LT250 per sherizad</t>
  </si>
  <si>
    <t>11//12/15</t>
  </si>
  <si>
    <t>Changed Wetend price id</t>
  </si>
  <si>
    <t>jgg</t>
  </si>
  <si>
    <t>all new flange support boms, see yellow cells in "Base" tab</t>
  </si>
  <si>
    <t>IQ</t>
  </si>
  <si>
    <t>Changes due to InLine Database clear out</t>
  </si>
  <si>
    <t>jag</t>
  </si>
  <si>
    <t>changed shaft tab, added 213TC motors to 7.5/10HP VLSE</t>
  </si>
  <si>
    <t>JJR</t>
  </si>
  <si>
    <t>Added 25709-4P-3HP VLSE to Wear Ring Tab  under Model 25709--- X3 after verifying in SAP</t>
  </si>
  <si>
    <t>Changed 184TC to 182TC In shaft tab due to motor beign changed and with Joel' approval of updating to 182TC</t>
  </si>
  <si>
    <t>808/26/2019</t>
  </si>
  <si>
    <t>TRH</t>
  </si>
  <si>
    <t>Added Vesconite Wear Rings.</t>
  </si>
  <si>
    <t>MOI</t>
  </si>
  <si>
    <t>Updated DoE parts, SS impeller and pump model numbers</t>
  </si>
  <si>
    <t>JAG</t>
  </si>
  <si>
    <t>Added back previous pump model numbers that were removed on rev9</t>
  </si>
  <si>
    <t>ACH</t>
  </si>
  <si>
    <t>On Impeller tab, adjusted lead times on all SS impellers, with part numbers, to LT027 (0 days) per Adam.</t>
  </si>
  <si>
    <t>On Impeller tab, created new SS imp Price IDs unused by B21 &amp; corrected duplicate IDs in Column C.</t>
  </si>
  <si>
    <t>On Case tab, filled in Price ID A300043 for the following IDs that had blank cells for Price ID:</t>
  </si>
  <si>
    <t>Price_BOM_VLSE_Case_044</t>
  </si>
  <si>
    <t>Price_BOM_VLSE_Case_240</t>
  </si>
  <si>
    <t>Price_BOM_VLSE_Case_254</t>
  </si>
  <si>
    <t>Price_BOM_VLSE_Case_336</t>
  </si>
  <si>
    <t>Price_BOM_VLSE_Case_350</t>
  </si>
  <si>
    <t>Price_BOM_VLSE_Case_357</t>
  </si>
  <si>
    <t>Adjusted all IDs to pointer-merge attribute types</t>
  </si>
  <si>
    <t>Per Kyle Wollgast, VLSE 60957 SS Imp BOM corrected to 99830714 from 98876171.</t>
  </si>
  <si>
    <t>Per AMSZ, on WetEnd tab, adjusted all LT108 (6 wks) to LT011 (3 wks).
Per AMSZ, on Impeller tab, adjusted remaining SS RTF with LT043 (18 wks) to LT027 (0 wks): Price_BOM_VLSE_Imp_001, 344, &amp; 434.
Per AMSZ, on Insert tab, adjusted all LT108 (6 wks) to LT027 (0 wks).
Per AMSZ, on Wear Rings tab, adjusted all LT057 (6 wks) to LT027 (0 wks); 54 replacements.</t>
  </si>
  <si>
    <t>On WetEnd, corrected 25709-4P-3HP-VLSE to X3 from X4.
On Hardward, removed 25709-4P-3HP-VLSE from Price_BOM_VLSE_Hardware_052 &amp; 053 then added same model to 010 &amp; 011.
On Impeller, removed 25709-4P-3HP-VLSE from Price_BOM_VLSE_Imp_164 &amp; added to 149.
On Wear Rings, removed from Price_BOM_VLSE_WearRings_010 &amp; 046 then added that model to 009 &amp; 045.</t>
  </si>
  <si>
    <t>Modified Lead Times on WetEnd tab</t>
  </si>
  <si>
    <t>12707-2P-10HP VLSE</t>
  </si>
  <si>
    <t>X3</t>
  </si>
  <si>
    <t>215TC</t>
  </si>
  <si>
    <t>HP</t>
  </si>
  <si>
    <t>Poles</t>
  </si>
  <si>
    <t>Frame</t>
  </si>
  <si>
    <t>12707-2P-15HP VLSE</t>
  </si>
  <si>
    <t>254TC</t>
  </si>
  <si>
    <t>182TC</t>
  </si>
  <si>
    <t>12707-2P-5HP VLSE</t>
  </si>
  <si>
    <t>184TC</t>
  </si>
  <si>
    <t>12707-2P-7.5HP VLSE</t>
  </si>
  <si>
    <t>12707-4P-3HP VLSE</t>
  </si>
  <si>
    <t>12707-4P-5HP VLSE</t>
  </si>
  <si>
    <t>12707-4P-7.5HP VLSE</t>
  </si>
  <si>
    <t>15709-2P-10HP VLSE</t>
  </si>
  <si>
    <t>15709-2P-15HP VLSE</t>
  </si>
  <si>
    <t>15709-2P-5HP VLSE</t>
  </si>
  <si>
    <t>15709-2P-7.5HP VLSE</t>
  </si>
  <si>
    <t>15709-4P-3HP VLSE</t>
  </si>
  <si>
    <t>256TC</t>
  </si>
  <si>
    <t>20705-2P-10HP VLSE</t>
  </si>
  <si>
    <t>20705-2P-15HP VLSE</t>
  </si>
  <si>
    <t>284TSC</t>
  </si>
  <si>
    <t>20705-2P-20HP VLSE</t>
  </si>
  <si>
    <t>284TC</t>
  </si>
  <si>
    <t>20705-2P-5HP VLSE</t>
  </si>
  <si>
    <t>286TSC</t>
  </si>
  <si>
    <t>20705-2P-7.5HP VLSE</t>
  </si>
  <si>
    <t>20705-4P-3HP VLSE</t>
  </si>
  <si>
    <t>20951-2P-15HP VLSE</t>
  </si>
  <si>
    <t>20951-2P-20HP VLSE</t>
  </si>
  <si>
    <t>20951-2P-25HP VLSE</t>
  </si>
  <si>
    <t>20951-2P-30HP VLSE</t>
  </si>
  <si>
    <t>20951-4P-3HP VLSE</t>
  </si>
  <si>
    <t>20951-4P-5HP VLSE</t>
  </si>
  <si>
    <t>20955-2P-15HP VLSE</t>
  </si>
  <si>
    <t>X4</t>
  </si>
  <si>
    <t>20955-2P-20HP VLSE</t>
  </si>
  <si>
    <t>20955-2P-25HP VLSE</t>
  </si>
  <si>
    <t>20955-2P-30HP VLSE</t>
  </si>
  <si>
    <t>20955-4P-3HP VLSE</t>
  </si>
  <si>
    <t>20955-4P-5HP VLSE</t>
  </si>
  <si>
    <t>20955-4P-7.5HP VLSE</t>
  </si>
  <si>
    <t>20959-2P-20HP VLSE</t>
  </si>
  <si>
    <t>20959-2P-25HP VLSE</t>
  </si>
  <si>
    <t>20959-2P-30HP VLSE</t>
  </si>
  <si>
    <t>20959-4P-3HP VLSE</t>
  </si>
  <si>
    <t>20959-4P-5HP VLSE</t>
  </si>
  <si>
    <t>20959-4P-7.5HP VLSE</t>
  </si>
  <si>
    <t>25121-4P-10HP VLSE</t>
  </si>
  <si>
    <t>25121-4P-15HP VLSE</t>
  </si>
  <si>
    <t>XA</t>
  </si>
  <si>
    <t>25121-4P-5HP VLSE</t>
  </si>
  <si>
    <t>25121-4P-7.5HP VLSE</t>
  </si>
  <si>
    <t>25709-2P-10HP VLSE</t>
  </si>
  <si>
    <t>25709-2P-15HP VLSE</t>
  </si>
  <si>
    <t>25709-2P-20HP VLSE</t>
  </si>
  <si>
    <t>25709-2P-25HP VLSE</t>
  </si>
  <si>
    <t>25709-2P-7.5HP VLSE</t>
  </si>
  <si>
    <t>25709-4P-3HP VLSE</t>
  </si>
  <si>
    <t>25953-2P-20HP VLSE</t>
  </si>
  <si>
    <t>25953-2P-25HP VLSE</t>
  </si>
  <si>
    <t>25953-2P-30HP VLSE</t>
  </si>
  <si>
    <t>25953-4P-3HP VLSE</t>
  </si>
  <si>
    <t>25953-4P-5HP VLSE</t>
  </si>
  <si>
    <t>25953-4P-7.5HP VLSE</t>
  </si>
  <si>
    <t>30123-4P-10HP VLSE</t>
  </si>
  <si>
    <t>30123-4P-15HP VLSE</t>
  </si>
  <si>
    <t>30123-4P-20HP VLSE</t>
  </si>
  <si>
    <t>30123-4P-7.5HP VLSE</t>
  </si>
  <si>
    <t>30707-2P-15HP VLSE</t>
  </si>
  <si>
    <t>30707-2P-20HP VLSE</t>
  </si>
  <si>
    <t>30707-2P-25HP VLSE</t>
  </si>
  <si>
    <t>30707-2P-30HP VLSE</t>
  </si>
  <si>
    <t>30707-4P-3HP VLSE</t>
  </si>
  <si>
    <t>30707-4P-5HP VLSE</t>
  </si>
  <si>
    <t>30957-2P-30HP VLSE</t>
  </si>
  <si>
    <t>30957-4P-10HP VLSE</t>
  </si>
  <si>
    <t>30957-4P-5HP VLSE</t>
  </si>
  <si>
    <t>30957-4P-7.5HP VLSE</t>
  </si>
  <si>
    <t>40121-4P-15HP VLSE</t>
  </si>
  <si>
    <t>40121-4P-20HP VLSE</t>
  </si>
  <si>
    <t>40121-4P-25HP VLSE</t>
  </si>
  <si>
    <t>40127-4P-15HP VLSE</t>
  </si>
  <si>
    <t>40127-4P-20HP VLSE</t>
  </si>
  <si>
    <t>40127-4P-25HP VLSE</t>
  </si>
  <si>
    <t>40707-2P-15HP VLSE</t>
  </si>
  <si>
    <t>40707-2P-20HP VLSE</t>
  </si>
  <si>
    <t>40707-2P-25HP VLSE</t>
  </si>
  <si>
    <t>40707-2P-30HP VLSE</t>
  </si>
  <si>
    <t>40707-4P-3HP VLSE</t>
  </si>
  <si>
    <t>40707-4P-5HP VLSE</t>
  </si>
  <si>
    <t>40957-4P-10HP VLSE</t>
  </si>
  <si>
    <t>40957-4P-15HP VLSE</t>
  </si>
  <si>
    <t>40957-4P-5HP VLSE</t>
  </si>
  <si>
    <t>40957-4P-7.5HP VLSE</t>
  </si>
  <si>
    <t>50129-4P-15HP VLSE</t>
  </si>
  <si>
    <t>50129-4P-20HP VLSE</t>
  </si>
  <si>
    <t>50129-4P-25HP VLSE</t>
  </si>
  <si>
    <t>5012A-4P-10HP VLSE</t>
  </si>
  <si>
    <t>5012A-4P-15HP VLSE</t>
  </si>
  <si>
    <t>5012A-4P-20HP VLSE</t>
  </si>
  <si>
    <t>5012A-4P-25HP VLSE</t>
  </si>
  <si>
    <t>50707-2P-30HP VLSE</t>
  </si>
  <si>
    <t>50707-4P-5HP VLSE</t>
  </si>
  <si>
    <t>50707-4P-7.5HP VLSE</t>
  </si>
  <si>
    <t>50957-4P-10HP VLSE</t>
  </si>
  <si>
    <t>50957-4P-15HP VLSE</t>
  </si>
  <si>
    <t>50957-4P-20HP VLSE</t>
  </si>
  <si>
    <t>50957-4P-7.5HP VLSE</t>
  </si>
  <si>
    <t>60125-4P-20HP VLSE</t>
  </si>
  <si>
    <t>60125-4P-25HP VLSE</t>
  </si>
  <si>
    <t>60957-4P-15HP VLSE</t>
  </si>
  <si>
    <t>60957-4P-20HP VLSE</t>
  </si>
  <si>
    <t>60957-4P-25HP VLSE</t>
  </si>
  <si>
    <t>80123-4P-25HP VLSE</t>
  </si>
  <si>
    <t>80951-4P-20HP VLSE</t>
  </si>
  <si>
    <t>80951-4P-25HP VLSE</t>
  </si>
  <si>
    <t>:12707-2P-5HP VLSE:12707-2P-7.5HP VLSE:12707-2P-10HP VLSE:12707-2P-15HP VLSE:12707-4P-3HP VLSE:12707-4P-5HP VLSE:12707-4P-7.5HP VLSE:</t>
  </si>
  <si>
    <t>:15709-2P-5HP VLSE:15709-2P-7.5HP VLSE:15709-2P-10HP VLSE:15709-2P-15HP VLSE:15709-4P-3HP VLSE:</t>
  </si>
  <si>
    <t>:20705-2P-5HP VLSE:20705-2P-7.5HP VLSE:20705-2P-10HP VLSE:20705-2P-15HP VLSE:20705-2P-20HP VLSE:20705-4P-3HP VLSE:</t>
  </si>
  <si>
    <t>:20951-2P-15HP VLSE:20951-2P-20HP VLSE:20951-2P-25HP VLSE:20951-2P-30HP VLSE:20951-4P-3HP VLSE:20951-4P-5HP VLSE:</t>
  </si>
  <si>
    <t>:20955-4P-3HP VLSE:20955-4P-5HP VLSE:20955-4P-7.5HP VLSE:</t>
  </si>
  <si>
    <t>:20955-2P-15HP VLSE:20955-2P-20HP VLSE:20955-2P-25HP VLSE:20955-2P-30HP VLSE:</t>
  </si>
  <si>
    <t>:20959-4P-3HP VLSE:20959-4P-5HP VLSE:20959-4P-7.5HP VLSE:</t>
  </si>
  <si>
    <t>:20959-2P-20HP VLSE:20959-2P-25HP VLSE:20959-2P-30HP VLSE:</t>
  </si>
  <si>
    <t>:25709-2P-7.5HP VLSE:25709-2P-10HP VLSE:</t>
  </si>
  <si>
    <t>:25709-2P-15HP VLSE:25709-2P-20HP VLSE:25709-2P-25HP VLSE:25709-4P-3HP VLSE:</t>
  </si>
  <si>
    <t>:25953-4P-3HP VLSE:25953-4P-5HP VLSE:25953-4P-7.5HP VLSE:</t>
  </si>
  <si>
    <t>:25953-2P-20HP VLSE:25953-2P-25HP VLSE:25953-2P-30HP VLSE:</t>
  </si>
  <si>
    <t>:25121-4P-5HP VLSE:25121-4P-7.5HP VLSE:25121-4P-10HP VLSE:</t>
  </si>
  <si>
    <t>:25121-4P-15HP VLSE:</t>
  </si>
  <si>
    <t>:30707-4P-3HP VLSE:30707-4P-5HP VLSE:</t>
  </si>
  <si>
    <t>:30707-2P-15HP VLSE:30707-2P-20HP VLSE:30707-2P-25HP VLSE:30707-2P-30HP VLSE:</t>
  </si>
  <si>
    <t>:30957-4P-5HP VLSE:</t>
  </si>
  <si>
    <t>:30957-2P-30HP VLSE:30957-4P-7.5HP VLSE:30957-4P-10HP VLSE:</t>
  </si>
  <si>
    <t>:30123-4P-7.5HP VLSE:30123-4P-10HP VLSE:</t>
  </si>
  <si>
    <t>:30123-4P-15HP VLSE:30123-4P-20HP VLSE:</t>
  </si>
  <si>
    <t>:40707-4P-3HP VLSE:40707-4P-5HP VLSE:</t>
  </si>
  <si>
    <t>:40707-2P-15HP VLSE:40707-2P-20HP VLSE:40707-2P-25HP VLSE:40707-2P-30HP VLSE:</t>
  </si>
  <si>
    <t>:40957-4P-5HP VLSE:40957-4P-7.5HP VLSE:40957-4P-10HP VLSE:</t>
  </si>
  <si>
    <t>:40957-4P-15HP VLSE:</t>
  </si>
  <si>
    <t>:40121-4P-15HP VLSE:40121-4P-20HP VLSE:40121-4P-25HP VLSE:</t>
  </si>
  <si>
    <t>:40127-4P-15HP VLSE:40127-4P-20HP VLSE:40127-4P-25HP VLSE:</t>
  </si>
  <si>
    <t>:50707-4P-5HP VLSE:50707-4P-7.5HP VLSE:</t>
  </si>
  <si>
    <t>:50707-2P-30HP VLSE:</t>
  </si>
  <si>
    <t>:50957-4P-7.5HP VLSE:50957-4P-10HP VLSE:</t>
  </si>
  <si>
    <t>:50957-4P-15HP VLSE:50957-4P-20HP VLSE:</t>
  </si>
  <si>
    <t>:50129-4P-15HP VLSE:50129-4P-20HP VLSE:50129-4P-25HP VLSE:</t>
  </si>
  <si>
    <t>:5012A-4P-10HP VLSE:5012A-4P-15HP VLSE:5012A-4P-20HP VLSE:5012A-4P-25HP VLSE:</t>
  </si>
  <si>
    <t>:60957-4P-15HP VLSE:60957-4P-20HP VLSE:60957-4P-25HP VLSE:</t>
  </si>
  <si>
    <t>:60125-4P-20HP VLSE:60125-4P-25HP VLSE:</t>
  </si>
  <si>
    <t>:80951-4P-20HP VLSE:80951-4P-25HP VLSE:</t>
  </si>
  <si>
    <t>:80123-4P-25HP VLSE:</t>
  </si>
  <si>
    <t>Export Set-up</t>
  </si>
  <si>
    <t>C:\PSDexports\029_VLSEbom_WetEnd_DOE.xml</t>
  </si>
  <si>
    <t>PSD v1.1</t>
  </si>
  <si>
    <t>Price_VLSE_WetEnd</t>
  </si>
  <si>
    <t>ID</t>
  </si>
  <si>
    <t>CodeX</t>
  </si>
  <si>
    <t>PriceID</t>
  </si>
  <si>
    <t>Weight</t>
  </si>
  <si>
    <t>Product</t>
  </si>
  <si>
    <t>PriceList</t>
  </si>
  <si>
    <t>[Attribute type]</t>
  </si>
  <si>
    <t>pointer-merge</t>
  </si>
  <si>
    <t>text</t>
  </si>
  <si>
    <t>double</t>
  </si>
  <si>
    <t>[END]</t>
  </si>
  <si>
    <t>[Attribute width]</t>
  </si>
  <si>
    <t>Full Data</t>
  </si>
  <si>
    <t>Model</t>
  </si>
  <si>
    <t>Price ID</t>
  </si>
  <si>
    <t>Price</t>
  </si>
  <si>
    <t>LeadtimeID</t>
  </si>
  <si>
    <t>LT (wks)</t>
  </si>
  <si>
    <t>[START]</t>
  </si>
  <si>
    <t>Price_VLSE_WetEnd_001</t>
  </si>
  <si>
    <t>12707-2P-5HP-VLSE</t>
  </si>
  <si>
    <t>A100099</t>
  </si>
  <si>
    <t>LT010</t>
  </si>
  <si>
    <t>Price_VLSE_WetEnd_002</t>
  </si>
  <si>
    <t>12707-2P-7.5HP-VLSE</t>
  </si>
  <si>
    <t>A100100</t>
  </si>
  <si>
    <t>Price_VLSE_WetEnd_003</t>
  </si>
  <si>
    <t>12707-2P-10HP-VLSE</t>
  </si>
  <si>
    <t>A100101</t>
  </si>
  <si>
    <t>Price_VLSE_WetEnd_004</t>
  </si>
  <si>
    <t>12707-2P-15HP-VLSE</t>
  </si>
  <si>
    <t>A100102</t>
  </si>
  <si>
    <t>Price_VLSE_WetEnd_005</t>
  </si>
  <si>
    <t>12707-4P-3HP-VLSE</t>
  </si>
  <si>
    <t>A100103</t>
  </si>
  <si>
    <t>Price_VLSE_WetEnd_006</t>
  </si>
  <si>
    <t>12707-4P-5HP-VLSE</t>
  </si>
  <si>
    <t>A100104</t>
  </si>
  <si>
    <t>Price_VLSE_WetEnd_007</t>
  </si>
  <si>
    <t>12707-4P-7.5HP-VLSE</t>
  </si>
  <si>
    <t>A100105</t>
  </si>
  <si>
    <t>Price_VLSE_WetEnd_008</t>
  </si>
  <si>
    <t>15709-2P-5HP-VLSE</t>
  </si>
  <si>
    <t>A100106</t>
  </si>
  <si>
    <t>Price_VLSE_WetEnd_009</t>
  </si>
  <si>
    <t>15709-2P-7.5HP-VLSE</t>
  </si>
  <si>
    <t>A100107</t>
  </si>
  <si>
    <t>Price_VLSE_WetEnd_010</t>
  </si>
  <si>
    <t>15709-2P-10HP-VLSE</t>
  </si>
  <si>
    <t>A100108</t>
  </si>
  <si>
    <t>Price_VLSE_WetEnd_011</t>
  </si>
  <si>
    <t>15709-2P-15HP-VLSE</t>
  </si>
  <si>
    <t>A100110</t>
  </si>
  <si>
    <t>Price_VLSE_WetEnd_012</t>
  </si>
  <si>
    <t>15709-4P-3HP-VLSE</t>
  </si>
  <si>
    <t>A100111</t>
  </si>
  <si>
    <t>Price_VLSE_WetEnd_013</t>
  </si>
  <si>
    <t>20705-2P-5HP-VLSE</t>
  </si>
  <si>
    <t>A100112</t>
  </si>
  <si>
    <t>Price_VLSE_WetEnd_014</t>
  </si>
  <si>
    <t>20705-2P-7.5HP-VLSE</t>
  </si>
  <si>
    <t>A100118</t>
  </si>
  <si>
    <t>Price_VLSE_WetEnd_015</t>
  </si>
  <si>
    <t>20705-2P-10HP-VLSE</t>
  </si>
  <si>
    <t>A100134</t>
  </si>
  <si>
    <t>Price_VLSE_WetEnd_016</t>
  </si>
  <si>
    <t>20705-2P-15HP-VLSE</t>
  </si>
  <si>
    <t>A100136</t>
  </si>
  <si>
    <t>Price_VLSE_WetEnd_017</t>
  </si>
  <si>
    <t>20705-2P-20HP-VLSE</t>
  </si>
  <si>
    <t>A100175</t>
  </si>
  <si>
    <t>Price_VLSE_WetEnd_018</t>
  </si>
  <si>
    <t>20705-4P-3HP-VLSE</t>
  </si>
  <si>
    <t>A100210</t>
  </si>
  <si>
    <t>Price_VLSE_WetEnd_019</t>
  </si>
  <si>
    <t>20951-2P-15HP-VLSE</t>
  </si>
  <si>
    <t>A100212</t>
  </si>
  <si>
    <t>Price_VLSE_WetEnd_020</t>
  </si>
  <si>
    <t>20951-2P-20HP-VLSE</t>
  </si>
  <si>
    <t>A100213</t>
  </si>
  <si>
    <t>Price_VLSE_WetEnd_021</t>
  </si>
  <si>
    <t>20951-2P-25HP-VLSE</t>
  </si>
  <si>
    <t>A100214</t>
  </si>
  <si>
    <t>Price_VLSE_WetEnd_022</t>
  </si>
  <si>
    <t>20951-2P-30HP-VLSE</t>
  </si>
  <si>
    <t>A100215</t>
  </si>
  <si>
    <t>Price_VLSE_WetEnd_023</t>
  </si>
  <si>
    <t>20951-4P-3HP-VLSE</t>
  </si>
  <si>
    <t>A100216</t>
  </si>
  <si>
    <t>Price_VLSE_WetEnd_024</t>
  </si>
  <si>
    <t>20951-4P-5HP-VLSE</t>
  </si>
  <si>
    <t>A100217</t>
  </si>
  <si>
    <t>Price_VLSE_WetEnd_025</t>
  </si>
  <si>
    <t>20955-2P-15HP-VLSE</t>
  </si>
  <si>
    <t>A100218</t>
  </si>
  <si>
    <t>Price_VLSE_WetEnd_026</t>
  </si>
  <si>
    <t>20955-2P-20HP-VLSE</t>
  </si>
  <si>
    <t>A100219</t>
  </si>
  <si>
    <t>Price_VLSE_WetEnd_027</t>
  </si>
  <si>
    <t>20955-2P-25HP-VLSE</t>
  </si>
  <si>
    <t>A100220</t>
  </si>
  <si>
    <t>Price_VLSE_WetEnd_028</t>
  </si>
  <si>
    <t>20955-2P-30HP-VLSE</t>
  </si>
  <si>
    <t>A100221</t>
  </si>
  <si>
    <t>Price_VLSE_WetEnd_029</t>
  </si>
  <si>
    <t>20955-4P-3HP-VLSE</t>
  </si>
  <si>
    <t>A100222</t>
  </si>
  <si>
    <t>Price_VLSE_WetEnd_030</t>
  </si>
  <si>
    <t>20955-4P-5HP-VLSE</t>
  </si>
  <si>
    <t>A100224</t>
  </si>
  <si>
    <t>Price_VLSE_WetEnd_031</t>
  </si>
  <si>
    <t>20955-4P-7.5HP-VLSE</t>
  </si>
  <si>
    <t>A100226</t>
  </si>
  <si>
    <t>Price_VLSE_WetEnd_032</t>
  </si>
  <si>
    <t>20959-2P-20HP-VLSE</t>
  </si>
  <si>
    <t>A100232</t>
  </si>
  <si>
    <t>Price_VLSE_WetEnd_033</t>
  </si>
  <si>
    <t>20959-2P-25HP-VLSE</t>
  </si>
  <si>
    <t>A100248</t>
  </si>
  <si>
    <t>Price_VLSE_WetEnd_034</t>
  </si>
  <si>
    <t>20959-2P-30HP-VLSE</t>
  </si>
  <si>
    <t>A100250</t>
  </si>
  <si>
    <t>Price_VLSE_WetEnd_035</t>
  </si>
  <si>
    <t>20959-4P-3HP-VLSE</t>
  </si>
  <si>
    <t>A100365</t>
  </si>
  <si>
    <t>Price_VLSE_WetEnd_036</t>
  </si>
  <si>
    <t>20959-4P-5HP-VLSE</t>
  </si>
  <si>
    <t>A100366</t>
  </si>
  <si>
    <t>Price_VLSE_WetEnd_037</t>
  </si>
  <si>
    <t>20959-4P-7.5HP-VLSE</t>
  </si>
  <si>
    <t>A100367</t>
  </si>
  <si>
    <t>Price_VLSE_WetEnd_038</t>
  </si>
  <si>
    <t>25709-2P-7.5HP-VLSE</t>
  </si>
  <si>
    <t>A100368</t>
  </si>
  <si>
    <t>Price_VLSE_WetEnd_039</t>
  </si>
  <si>
    <t>25709-2P-10HP-VLSE</t>
  </si>
  <si>
    <t>A100369</t>
  </si>
  <si>
    <t>Price_VLSE_WetEnd_040</t>
  </si>
  <si>
    <t>25709-2P-15HP-VLSE</t>
  </si>
  <si>
    <t>A100370</t>
  </si>
  <si>
    <t>Price_VLSE_WetEnd_041</t>
  </si>
  <si>
    <t>25709-2P-20HP-VLSE</t>
  </si>
  <si>
    <t>A100371</t>
  </si>
  <si>
    <t>Price_VLSE_WetEnd_042</t>
  </si>
  <si>
    <t>25709-2P-25HP-VLSE</t>
  </si>
  <si>
    <t>A100372</t>
  </si>
  <si>
    <t>Price_VLSE_WetEnd_043</t>
  </si>
  <si>
    <t>25709-4P-3HP-VLSE</t>
  </si>
  <si>
    <t>A100373</t>
  </si>
  <si>
    <t>Price_VLSE_WetEnd_044</t>
  </si>
  <si>
    <t>25953-2P-20HP-VLSE</t>
  </si>
  <si>
    <t>A100374</t>
  </si>
  <si>
    <t>Price_VLSE_WetEnd_045</t>
  </si>
  <si>
    <t>25953-2P-25HP-VLSE</t>
  </si>
  <si>
    <t>A100375</t>
  </si>
  <si>
    <t>Price_VLSE_WetEnd_046</t>
  </si>
  <si>
    <t>25953-2P-30HP-VLSE</t>
  </si>
  <si>
    <t>A100376</t>
  </si>
  <si>
    <t>Price_VLSE_WetEnd_047</t>
  </si>
  <si>
    <t>25953-4P-3HP-VLSE</t>
  </si>
  <si>
    <t>A100377</t>
  </si>
  <si>
    <t>Price_VLSE_WetEnd_048</t>
  </si>
  <si>
    <t>25953-4P-5HP-VLSE</t>
  </si>
  <si>
    <t>A100378</t>
  </si>
  <si>
    <t>Price_VLSE_WetEnd_049</t>
  </si>
  <si>
    <t>25953-4P-7.5HP-VLSE</t>
  </si>
  <si>
    <t>A100384</t>
  </si>
  <si>
    <t>Price_VLSE_WetEnd_050</t>
  </si>
  <si>
    <t>25121-4P-5HP-VLSE</t>
  </si>
  <si>
    <t>A100400</t>
  </si>
  <si>
    <t>Price_VLSE_WetEnd_051</t>
  </si>
  <si>
    <t>25121-4P-7.5HP-VLSE</t>
  </si>
  <si>
    <t>A100402</t>
  </si>
  <si>
    <t>Price_VLSE_WetEnd_052</t>
  </si>
  <si>
    <t>25121-4P-10HP-VLSE</t>
  </si>
  <si>
    <t>A101691</t>
  </si>
  <si>
    <t>Price_VLSE_WetEnd_053</t>
  </si>
  <si>
    <t>25121-4P-15HP-VLSE</t>
  </si>
  <si>
    <t>A101692</t>
  </si>
  <si>
    <t>Price_VLSE_WetEnd_054</t>
  </si>
  <si>
    <t>30707-2P-15HP-VLSE</t>
  </si>
  <si>
    <t>A101693</t>
  </si>
  <si>
    <t>Price_VLSE_WetEnd_055</t>
  </si>
  <si>
    <t>30707-2P-20HP-VLSE</t>
  </si>
  <si>
    <t>A101694</t>
  </si>
  <si>
    <t>Price_VLSE_WetEnd_056</t>
  </si>
  <si>
    <t>30707-2P-25HP-VLSE</t>
  </si>
  <si>
    <t>A101696</t>
  </si>
  <si>
    <t>Price_VLSE_WetEnd_057</t>
  </si>
  <si>
    <t>30707-2P-30HP-VLSE</t>
  </si>
  <si>
    <t>A101698</t>
  </si>
  <si>
    <t>Price_VLSE_WetEnd_058</t>
  </si>
  <si>
    <t>30707-4P-3HP-VLSE</t>
  </si>
  <si>
    <t>A101699</t>
  </si>
  <si>
    <t>Price_VLSE_WetEnd_059</t>
  </si>
  <si>
    <t>30707-4P-5HP-VLSE</t>
  </si>
  <si>
    <t>A101700</t>
  </si>
  <si>
    <t>Price_VLSE_WetEnd_060</t>
  </si>
  <si>
    <t>30957-2P-30HP-VLSE</t>
  </si>
  <si>
    <t>A101701</t>
  </si>
  <si>
    <t>Price_VLSE_WetEnd_061</t>
  </si>
  <si>
    <t>30957-4P-5HP-VLSE</t>
  </si>
  <si>
    <t>A101703</t>
  </si>
  <si>
    <t>Price_VLSE_WetEnd_062</t>
  </si>
  <si>
    <t>30957-4P-7.5HP-VLSE</t>
  </si>
  <si>
    <t>A101705</t>
  </si>
  <si>
    <t>Price_VLSE_WetEnd_063</t>
  </si>
  <si>
    <t>30957-4P-10HP-VLSE</t>
  </si>
  <si>
    <t>A101706</t>
  </si>
  <si>
    <t>Price_VLSE_WetEnd_064</t>
  </si>
  <si>
    <t>30123-4P-7.5HP-VLSE</t>
  </si>
  <si>
    <t>A101707</t>
  </si>
  <si>
    <t>Price_VLSE_WetEnd_065</t>
  </si>
  <si>
    <t>30123-4P-10HP-VLSE</t>
  </si>
  <si>
    <t>A101709</t>
  </si>
  <si>
    <t>Price_VLSE_WetEnd_066</t>
  </si>
  <si>
    <t>30123-4P-15HP-VLSE</t>
  </si>
  <si>
    <t>A101710</t>
  </si>
  <si>
    <t>Price_VLSE_WetEnd_067</t>
  </si>
  <si>
    <t>30123-4P-20HP-VLSE</t>
  </si>
  <si>
    <t>A101711</t>
  </si>
  <si>
    <t>Price_VLSE_WetEnd_068</t>
  </si>
  <si>
    <t>40707-2P-15HP-VLSE</t>
  </si>
  <si>
    <t>A101712</t>
  </si>
  <si>
    <t>Price_VLSE_WetEnd_069</t>
  </si>
  <si>
    <t>40707-2P-20HP-VLSE</t>
  </si>
  <si>
    <t>A101714</t>
  </si>
  <si>
    <t>Price_VLSE_WetEnd_070</t>
  </si>
  <si>
    <t>40707-2P-25HP-VLSE</t>
  </si>
  <si>
    <t>A300238</t>
  </si>
  <si>
    <t>Price_VLSE_WetEnd_071</t>
  </si>
  <si>
    <t>40707-2P-30HP-VLSE</t>
  </si>
  <si>
    <t>A300239</t>
  </si>
  <si>
    <t>Price_VLSE_WetEnd_072</t>
  </si>
  <si>
    <t>40707-4P-3HP-VLSE</t>
  </si>
  <si>
    <t>A300240</t>
  </si>
  <si>
    <t>Price_VLSE_WetEnd_073</t>
  </si>
  <si>
    <t>40707-4P-5HP-VLSE</t>
  </si>
  <si>
    <t>A300241</t>
  </si>
  <si>
    <t>Price_VLSE_WetEnd_074</t>
  </si>
  <si>
    <t>40957-4P-5HP-VLSE</t>
  </si>
  <si>
    <t>A300242</t>
  </si>
  <si>
    <t>Price_VLSE_WetEnd_075</t>
  </si>
  <si>
    <t>40957-4P-7.5HP-VLSE</t>
  </si>
  <si>
    <t>A300243</t>
  </si>
  <si>
    <t>Price_VLSE_WetEnd_076</t>
  </si>
  <si>
    <t>40957-4P-10HP-VLSE</t>
  </si>
  <si>
    <t>A300244</t>
  </si>
  <si>
    <t>Price_VLSE_WetEnd_077</t>
  </si>
  <si>
    <t>40957-4P-15HP-VLSE</t>
  </si>
  <si>
    <t>A300245</t>
  </si>
  <si>
    <t>Price_VLSE_WetEnd_078</t>
  </si>
  <si>
    <t>40121-4P-15HP-VLSE</t>
  </si>
  <si>
    <t>A300246</t>
  </si>
  <si>
    <t>Price_VLSE_WetEnd_079</t>
  </si>
  <si>
    <t>40121-4P-20HP-VLSE</t>
  </si>
  <si>
    <t>A300247</t>
  </si>
  <si>
    <t>Price_VLSE_WetEnd_080</t>
  </si>
  <si>
    <t>40121-4P-25HP-VLSE</t>
  </si>
  <si>
    <t>A300248</t>
  </si>
  <si>
    <t>Price_VLSE_WetEnd_081</t>
  </si>
  <si>
    <t>40127-4P-15HP-VLSE</t>
  </si>
  <si>
    <t>A300249</t>
  </si>
  <si>
    <t>Price_VLSE_WetEnd_082</t>
  </si>
  <si>
    <t>40127-4P-20HP-VLSE</t>
  </si>
  <si>
    <t>A300250</t>
  </si>
  <si>
    <t>Price_VLSE_WetEnd_083</t>
  </si>
  <si>
    <t>40127-4P-25HP-VLSE</t>
  </si>
  <si>
    <t>A300251</t>
  </si>
  <si>
    <t>Price_VLSE_WetEnd_084</t>
  </si>
  <si>
    <t>50707-2P-30HP-VLSE</t>
  </si>
  <si>
    <t>A300252</t>
  </si>
  <si>
    <t>Price_VLSE_WetEnd_085</t>
  </si>
  <si>
    <t>50707-4P-5HP-VLSE</t>
  </si>
  <si>
    <t>A300253</t>
  </si>
  <si>
    <t>Price_VLSE_WetEnd_086</t>
  </si>
  <si>
    <t>50707-4P-7.5HP-VLSE</t>
  </si>
  <si>
    <t>A300254</t>
  </si>
  <si>
    <t>Price_VLSE_WetEnd_087</t>
  </si>
  <si>
    <t>50957-4P-7.5HP-VLSE</t>
  </si>
  <si>
    <t>A300255</t>
  </si>
  <si>
    <t>Price_VLSE_WetEnd_088</t>
  </si>
  <si>
    <t>50957-4P-10HP-VLSE</t>
  </si>
  <si>
    <t>A300256</t>
  </si>
  <si>
    <t>Price_VLSE_WetEnd_089</t>
  </si>
  <si>
    <t>50957-4P-15HP-VLSE</t>
  </si>
  <si>
    <t>A300257</t>
  </si>
  <si>
    <t>Price_VLSE_WetEnd_090</t>
  </si>
  <si>
    <t>50957-4P-20HP-VLSE</t>
  </si>
  <si>
    <t>A300258</t>
  </si>
  <si>
    <t>Price_VLSE_WetEnd_091</t>
  </si>
  <si>
    <t>5012A-4P-10HP-VLSE</t>
  </si>
  <si>
    <t>A300259</t>
  </si>
  <si>
    <t>Price_VLSE_WetEnd_092</t>
  </si>
  <si>
    <t>5012A-4P-15HP-VLSE</t>
  </si>
  <si>
    <t>A300260</t>
  </si>
  <si>
    <t>Price_VLSE_WetEnd_093</t>
  </si>
  <si>
    <t>5012A-4P-20HP-VLSE</t>
  </si>
  <si>
    <t>A300261</t>
  </si>
  <si>
    <t>Price_VLSE_WetEnd_094</t>
  </si>
  <si>
    <t>5012A-4P-25HP-VLSE</t>
  </si>
  <si>
    <t>A300262</t>
  </si>
  <si>
    <t>Price_VLSE_WetEnd_095</t>
  </si>
  <si>
    <t>50129-4P-15HP-VLSE</t>
  </si>
  <si>
    <t>A300263</t>
  </si>
  <si>
    <t>Price_VLSE_WetEnd_096</t>
  </si>
  <si>
    <t>50129-4P-20HP-VLSE</t>
  </si>
  <si>
    <t>A300264</t>
  </si>
  <si>
    <t>Price_VLSE_WetEnd_097</t>
  </si>
  <si>
    <t>50129-4P-25HP-VLSE</t>
  </si>
  <si>
    <t>A300265</t>
  </si>
  <si>
    <t>Price_VLSE_WetEnd_098</t>
  </si>
  <si>
    <t>60957-4P-15HP-VLSE</t>
  </si>
  <si>
    <t>A300266</t>
  </si>
  <si>
    <t>Price_VLSE_WetEnd_099</t>
  </si>
  <si>
    <t>60957-4P-20HP-VLSE</t>
  </si>
  <si>
    <t>A300267</t>
  </si>
  <si>
    <t>Price_VLSE_WetEnd_100</t>
  </si>
  <si>
    <t>60957-4P-25HP-VLSE</t>
  </si>
  <si>
    <t>A300268</t>
  </si>
  <si>
    <t>Price_VLSE_WetEnd_101</t>
  </si>
  <si>
    <t>60125-4P-20HP-VLSE</t>
  </si>
  <si>
    <t>A300269</t>
  </si>
  <si>
    <t>Price_VLSE_WetEnd_102</t>
  </si>
  <si>
    <t>60125-4P-25HP-VLSE</t>
  </si>
  <si>
    <t>A300270</t>
  </si>
  <si>
    <t>Price_VLSE_WetEnd_103</t>
  </si>
  <si>
    <t>80951-4P-20HP-VLSE</t>
  </si>
  <si>
    <t>A300271</t>
  </si>
  <si>
    <t>Price_VLSE_WetEnd_104</t>
  </si>
  <si>
    <t>80951-4P-25HP-VLSE</t>
  </si>
  <si>
    <t>A300272</t>
  </si>
  <si>
    <t>Price_VLSE_WetEnd_105</t>
  </si>
  <si>
    <t>80123-4P-25HP-VLSE</t>
  </si>
  <si>
    <t>A300273</t>
  </si>
  <si>
    <t>Price_VLSE_WetEnd_106</t>
  </si>
  <si>
    <t>2095A-2P-15HP-VLSE</t>
  </si>
  <si>
    <t>Price_VLSE_WetEnd_107</t>
  </si>
  <si>
    <t>2095A-2P-20HP-VLSE</t>
  </si>
  <si>
    <t>Price_VLSE_WetEnd_108</t>
  </si>
  <si>
    <t>2095A-2P-25HP-VLSE</t>
  </si>
  <si>
    <t>Price_VLSE_WetEnd_109</t>
  </si>
  <si>
    <t>2095A-2P-30HP-VLSE</t>
  </si>
  <si>
    <t>Price_VLSE_WetEnd_110</t>
  </si>
  <si>
    <t>2095A-4P-3HP-VLSE</t>
  </si>
  <si>
    <t>Price_VLSE_WetEnd_111</t>
  </si>
  <si>
    <t>2095A-4P-5HP-VLSE</t>
  </si>
  <si>
    <t>Price_VLSE_WetEnd_112</t>
  </si>
  <si>
    <t>30125-4P-7.5HP-VLSE</t>
  </si>
  <si>
    <t>Price_VLSE_WetEnd_113</t>
  </si>
  <si>
    <t>30125-4P-10HP-VLSE</t>
  </si>
  <si>
    <t>Price_VLSE_WetEnd_114</t>
  </si>
  <si>
    <t>30125-4P-15HP-VLSE</t>
  </si>
  <si>
    <t>Price_VLSE_WetEnd_115</t>
  </si>
  <si>
    <t>30125-4P-20HP-VLSE</t>
  </si>
  <si>
    <t>Price_VLSE_WetEnd_116</t>
  </si>
  <si>
    <t>5095A-4P-7.5HP-VLSE</t>
  </si>
  <si>
    <t>Price_VLSE_WetEnd_117</t>
  </si>
  <si>
    <t>5095A-4P-10HP-VLSE</t>
  </si>
  <si>
    <t>Price_VLSE_WetEnd_118</t>
  </si>
  <si>
    <t>5095A-4P-15HP-VLSE</t>
  </si>
  <si>
    <t>Price_VLSE_WetEnd_119</t>
  </si>
  <si>
    <t>5095A-4P-20HP-VLSE</t>
  </si>
  <si>
    <t>Price_VLSE_WetEnd_120</t>
  </si>
  <si>
    <t>5012C-4P-10HP-VLSE</t>
  </si>
  <si>
    <t>Price_VLSE_WetEnd_121</t>
  </si>
  <si>
    <t>5012C-4P-15HP-VLSE</t>
  </si>
  <si>
    <t>Price_VLSE_WetEnd_122</t>
  </si>
  <si>
    <t>5012C-4P-20HP-VLSE</t>
  </si>
  <si>
    <t>Price_VLSE_WetEnd_123</t>
  </si>
  <si>
    <t>5012C-4P-25HP-VLSE</t>
  </si>
  <si>
    <t>Price_VLSE_WetEnd_124</t>
  </si>
  <si>
    <t>40959-4P-5HP-VLSE</t>
  </si>
  <si>
    <t>Price_VLSE_WetEnd_125</t>
  </si>
  <si>
    <t>40959-4P-7.5HP-VLSE</t>
  </si>
  <si>
    <t>Price_VLSE_WetEnd_126</t>
  </si>
  <si>
    <t>40959-4P-10HP-VLSE</t>
  </si>
  <si>
    <t>Price_VLSE_WetEnd_127</t>
  </si>
  <si>
    <t>40959-4P-15HP-VLSE</t>
  </si>
  <si>
    <t>Price_VLSE_WetEnd_128</t>
  </si>
  <si>
    <t>40129-4P-15HP-VLSE</t>
  </si>
  <si>
    <t>Price_VLSE_WetEnd_129</t>
  </si>
  <si>
    <t>40129-4P-20HP-VLSE</t>
  </si>
  <si>
    <t>Price_VLSE_WetEnd_130</t>
  </si>
  <si>
    <t>40129-4P-25HP-VLSE</t>
  </si>
  <si>
    <t>Z:\DOE PSD Exports\030_VLSEbom_Case_DOE.xml</t>
  </si>
  <si>
    <t>PSD v1.2</t>
  </si>
  <si>
    <t>Price_BOM_VLSE_Case</t>
  </si>
  <si>
    <t>QP</t>
  </si>
  <si>
    <t>Case Material</t>
  </si>
  <si>
    <t>OptionID</t>
  </si>
  <si>
    <t>PACO MatlCode</t>
  </si>
  <si>
    <t>Wear Ring Material</t>
  </si>
  <si>
    <t>Flange Config</t>
  </si>
  <si>
    <t>Coating</t>
  </si>
  <si>
    <t>BOM</t>
  </si>
  <si>
    <t>Days</t>
  </si>
  <si>
    <t>Price_BOM_VLSE_Case_008</t>
  </si>
  <si>
    <t>:12707-2P-5HP-VLSE:12707-2P-7.5HP-VLSE:12707-2P-10HP-VLSE:12707-2P-15HP-VLSE:12707-4P-3HP-VLSE:12707-4P-5HP-VLSE:12707-4P-7.5HP-VLSE:</t>
  </si>
  <si>
    <t>Cast Iron, ASTM-A48, CL 30</t>
  </si>
  <si>
    <t>CaseMatl_Cast_Iron_ASTM-A48_CL30</t>
  </si>
  <si>
    <t>C30</t>
  </si>
  <si>
    <t>not B18</t>
  </si>
  <si>
    <t>125# ANSI Flange</t>
  </si>
  <si>
    <t>Coating_Standard</t>
  </si>
  <si>
    <t>:X3:</t>
  </si>
  <si>
    <t>A300043</t>
  </si>
  <si>
    <t>LT027</t>
  </si>
  <si>
    <t>Price_BOM_VLSE_Case_009</t>
  </si>
  <si>
    <t>all</t>
  </si>
  <si>
    <t>Coating_Scotchkote134_interior</t>
  </si>
  <si>
    <t>RTF</t>
  </si>
  <si>
    <t>LT250</t>
  </si>
  <si>
    <t>Price_BOM_VLSE_Case_010</t>
  </si>
  <si>
    <t>Coating_Scotchkote134_interior_exterior</t>
  </si>
  <si>
    <t>Price_BOM_VLSE_Case_011</t>
  </si>
  <si>
    <t>Coating_Scotchkote134_interior_exterior_IncludeImpeller</t>
  </si>
  <si>
    <t>Price_BOM_VLSE_Case_012</t>
  </si>
  <si>
    <t>Coating_Scotchkote134_interior_IncludeImpeller</t>
  </si>
  <si>
    <t>Price_BOM_VLSE_Case_013</t>
  </si>
  <si>
    <t>Coating_Special</t>
  </si>
  <si>
    <t>Price_BOM_VLSE_Case_014</t>
  </si>
  <si>
    <t>Coating_Epoxy</t>
  </si>
  <si>
    <t>Price_BOM_VLSE_Case_022</t>
  </si>
  <si>
    <t>:15709-2P-5HP-VLSE:15709-2P-7.5HP-VLSE:15709-2P-10HP-VLSE:15709-2P-15HP-VLSE:15709-4P-3HP-VLSE:</t>
  </si>
  <si>
    <t>Price_BOM_VLSE_Case_023</t>
  </si>
  <si>
    <t>Price_BOM_VLSE_Case_024</t>
  </si>
  <si>
    <t>Price_BOM_VLSE_Case_025</t>
  </si>
  <si>
    <t>Price_BOM_VLSE_Case_026</t>
  </si>
  <si>
    <t>Price_BOM_VLSE_Case_027</t>
  </si>
  <si>
    <t>Price_BOM_VLSE_Case_028</t>
  </si>
  <si>
    <t>Price_BOM_VLSE_Case_036</t>
  </si>
  <si>
    <t>:20705-2P-5HP-VLSE:20705-2P-7.5HP-VLSE:20705-2P-10HP-VLSE:20705-2P-15HP-VLSE:20705-2P-20HP-VLSE:20705-4P-3HP-VLSE:</t>
  </si>
  <si>
    <t>Price_BOM_VLSE_Case_037</t>
  </si>
  <si>
    <t>Price_BOM_VLSE_Case_038</t>
  </si>
  <si>
    <t>Price_BOM_VLSE_Case_039</t>
  </si>
  <si>
    <t>Price_BOM_VLSE_Case_040</t>
  </si>
  <si>
    <t>Price_BOM_VLSE_Case_041</t>
  </si>
  <si>
    <t>Price_BOM_VLSE_Case_042</t>
  </si>
  <si>
    <t>:20951-2P-15HP-VLSE:20951-2P-20HP-VLSE:20951-2P-25HP-VLSE:20951-2P-30HP-VLSE:20951-4P-3HP-VLSE:20951-4P-5HP-VLSE:</t>
  </si>
  <si>
    <t>:X3:X4:</t>
  </si>
  <si>
    <t>CASE,VLS,20951,125#,CI</t>
  </si>
  <si>
    <t>Price_BOM_VLSE_Case_046</t>
  </si>
  <si>
    <t>Price_BOM_VLSE_Case_048</t>
  </si>
  <si>
    <t>Price_BOM_VLSE_Case_050</t>
  </si>
  <si>
    <t>Price_BOM_VLSE_Case_052</t>
  </si>
  <si>
    <t>Price_BOM_VLSE_Case_054</t>
  </si>
  <si>
    <t>Price_BOM_VLSE_Case_056</t>
  </si>
  <si>
    <t>Price_BOM_VLSE_Case_058</t>
  </si>
  <si>
    <t>:20955-2P-15HP-VLSE:20955-2P-20HP-VLSE:20955-2P-25HP-VLSE:20955-2P-30HP-VLSE:20955-4P-3HP-VLSE:20955-4P-5HP-VLSE:20955-4P-7.5HP-VLSE:</t>
  </si>
  <si>
    <t>CASE,VLS,20955,20959,125#,CI</t>
  </si>
  <si>
    <t>Price_BOM_VLSE_Case_060</t>
  </si>
  <si>
    <t>Price_BOM_VLSE_Case_062</t>
  </si>
  <si>
    <t>Price_BOM_VLSE_Case_064</t>
  </si>
  <si>
    <t>Price_BOM_VLSE_Case_066</t>
  </si>
  <si>
    <t>Price_BOM_VLSE_Case_068</t>
  </si>
  <si>
    <t>Price_BOM_VLSE_Case_070</t>
  </si>
  <si>
    <t>Price_BOM_VLSE_Case_072</t>
  </si>
  <si>
    <t>:20959-2P-20HP-VLSE:20959-2P-25HP-VLSE:20959-2P-30HP-VLSE:20959-4P-3HP-VLSE:20959-4P-5HP-VLSE:20959-4P-7.5HP-VLSE:</t>
  </si>
  <si>
    <t>Price_BOM_VLSE_Case_074</t>
  </si>
  <si>
    <t>Price_BOM_VLSE_Case_076</t>
  </si>
  <si>
    <t>Price_BOM_VLSE_Case_078</t>
  </si>
  <si>
    <t>Price_BOM_VLSE_Case_080</t>
  </si>
  <si>
    <t>Price_BOM_VLSE_Case_082</t>
  </si>
  <si>
    <t>Price_BOM_VLSE_Case_084</t>
  </si>
  <si>
    <t>Price_BOM_VLSE_Case_092</t>
  </si>
  <si>
    <t>:25709-2P-7.5HP-VLSE:25709-2P-10HP-VLSE:25709-2P-15HP-VLSE:25709-2P-20HP-VLSE:25709-2P-25HP-VLSE:25709-4P-3HP-VLSE:</t>
  </si>
  <si>
    <t>Price_BOM_VLSE_Case_093</t>
  </si>
  <si>
    <t>Price_BOM_VLSE_Case_094</t>
  </si>
  <si>
    <t>Price_BOM_VLSE_Case_095</t>
  </si>
  <si>
    <t>Price_BOM_VLSE_Case_096</t>
  </si>
  <si>
    <t>Price_BOM_VLSE_Case_097</t>
  </si>
  <si>
    <t>Price_BOM_VLSE_Case_098</t>
  </si>
  <si>
    <t>Price_BOM_VLSE_Case_100</t>
  </si>
  <si>
    <t>:25953-2P-20HP-VLSE:25953-2P-25HP-VLSE:25953-2P-30HP-VLSE:25953-4P-3HP-VLSE:25953-4P-5HP-VLSE:25953-4P-7.5HP-VLSE:</t>
  </si>
  <si>
    <t>CASE,VLS,25953,125#,CI</t>
  </si>
  <si>
    <t>Price_BOM_VLSE_Case_102</t>
  </si>
  <si>
    <t>Price_BOM_VLSE_Case_104</t>
  </si>
  <si>
    <t>Price_BOM_VLSE_Case_106</t>
  </si>
  <si>
    <t>Price_BOM_VLSE_Case_108</t>
  </si>
  <si>
    <t>Price_BOM_VLSE_Case_110</t>
  </si>
  <si>
    <t>Price_BOM_VLSE_Case_112</t>
  </si>
  <si>
    <t>Price_BOM_VLSE_Case_113</t>
  </si>
  <si>
    <t>:25121-4P-5HP-VLSE:25121-4P-7.5HP-VLSE:25121-4P-10HP-VLSE:25121-4P-15HP-VLSE:</t>
  </si>
  <si>
    <t>:X3:XA:</t>
  </si>
  <si>
    <t>CASE,VLS,25121,125#,CI</t>
  </si>
  <si>
    <t>Price_BOM_VLSE_Case_115</t>
  </si>
  <si>
    <t>Price_BOM_VLSE_Case_117</t>
  </si>
  <si>
    <t>Price_BOM_VLSE_Case_119</t>
  </si>
  <si>
    <t>Price_BOM_VLSE_Case_121</t>
  </si>
  <si>
    <t>Price_BOM_VLSE_Case_123</t>
  </si>
  <si>
    <t>Price_BOM_VLSE_Case_125</t>
  </si>
  <si>
    <t>Price_BOM_VLSE_Case_134</t>
  </si>
  <si>
    <t>:30707-2P-15HP-VLSE:30707-2P-20HP-VLSE:30707-2P-25HP-VLSE:30707-2P-30HP-VLSE:30707-4P-3HP-VLSE:30707-4P-5HP-VLSE:</t>
  </si>
  <si>
    <t>Price_BOM_VLSE_Case_135</t>
  </si>
  <si>
    <t>Price_BOM_VLSE_Case_136</t>
  </si>
  <si>
    <t>Price_BOM_VLSE_Case_137</t>
  </si>
  <si>
    <t>Price_BOM_VLSE_Case_138</t>
  </si>
  <si>
    <t>Price_BOM_VLSE_Case_139</t>
  </si>
  <si>
    <t>Price_BOM_VLSE_Case_140</t>
  </si>
  <si>
    <t>Price_BOM_VLSE_Case_142</t>
  </si>
  <si>
    <t>:30957-4P-5HP-VLSE:30957-2P-30HP-VLSE:30957-4P-7.5HP-VLSE:30957-4P-10HP-VLSE:</t>
  </si>
  <si>
    <t>CASE,VLS,30957,125#,CI</t>
  </si>
  <si>
    <t>Price_BOM_VLSE_Case_149</t>
  </si>
  <si>
    <t>Price_BOM_VLSE_Case_150</t>
  </si>
  <si>
    <t>Price_BOM_VLSE_Case_151</t>
  </si>
  <si>
    <t>Price_BOM_VLSE_Case_152</t>
  </si>
  <si>
    <t>Price_BOM_VLSE_Case_153</t>
  </si>
  <si>
    <t>Price_BOM_VLSE_Case_154</t>
  </si>
  <si>
    <t>Price_BOM_VLSE_Case_155</t>
  </si>
  <si>
    <t>:30123-4P-7.5HP-VLSE:30123-4P-10HP-VLSE:30123-4P-15HP-VLSE:30123-4P-20HP-VLSE:</t>
  </si>
  <si>
    <t>CASE,VLS,30123,125#,CI</t>
  </si>
  <si>
    <t>Price_BOM_VLSE_Case_157</t>
  </si>
  <si>
    <t>Price_BOM_VLSE_Case_159</t>
  </si>
  <si>
    <t>Price_BOM_VLSE_Case_161</t>
  </si>
  <si>
    <t>Price_BOM_VLSE_Case_163</t>
  </si>
  <si>
    <t>Price_BOM_VLSE_Case_165</t>
  </si>
  <si>
    <t>Price_BOM_VLSE_Case_167</t>
  </si>
  <si>
    <t>Price_BOM_VLSE_Case_176</t>
  </si>
  <si>
    <t>:40707-2P-15HP-VLSE:40707-2P-20HP-VLSE:40707-2P-25HP-VLSE:40707-2P-30HP-VLSE:40707-4P-3HP-VLSE:40707-4P-5HP-VLSE:</t>
  </si>
  <si>
    <t>Price_BOM_VLSE_Case_177</t>
  </si>
  <si>
    <t>Price_BOM_VLSE_Case_178</t>
  </si>
  <si>
    <t>Price_BOM_VLSE_Case_179</t>
  </si>
  <si>
    <t>Price_BOM_VLSE_Case_180</t>
  </si>
  <si>
    <t>Price_BOM_VLSE_Case_181</t>
  </si>
  <si>
    <t>Price_BOM_VLSE_Case_182</t>
  </si>
  <si>
    <t>Price_BOM_VLSE_Case_184</t>
  </si>
  <si>
    <t>:40957-4P-5HP-VLSE:40957-4P-7.5HP-VLSE:40957-4P-10HP-VLSE:40957-4P-15HP-VLSE:</t>
  </si>
  <si>
    <t>CASE,VLS,40957,125#,CI</t>
  </si>
  <si>
    <t>Price_BOM_VLSE_Case_190</t>
  </si>
  <si>
    <t>Price_BOM_VLSE_Case_191</t>
  </si>
  <si>
    <t>Price_BOM_VLSE_Case_192</t>
  </si>
  <si>
    <t>Price_BOM_VLSE_Case_193</t>
  </si>
  <si>
    <t>Price_BOM_VLSE_Case_194</t>
  </si>
  <si>
    <t>Price_BOM_VLSE_Case_195</t>
  </si>
  <si>
    <t>Price_BOM_VLSE_Case_196</t>
  </si>
  <si>
    <t>Price_BOM_VLSE_Case_198</t>
  </si>
  <si>
    <t>:40121-4P-15HP-VLSE:40121-4P-20HP-VLSE:40121-4P-25HP-VLSE:</t>
  </si>
  <si>
    <t>:XA:</t>
  </si>
  <si>
    <t>CASE,VLS,4012,125#,CI</t>
  </si>
  <si>
    <t>Price_BOM_VLSE_Case_205</t>
  </si>
  <si>
    <t>Price_BOM_VLSE_Case_206</t>
  </si>
  <si>
    <t>Price_BOM_VLSE_Case_207</t>
  </si>
  <si>
    <t>Price_BOM_VLSE_Case_208</t>
  </si>
  <si>
    <t>Price_BOM_VLSE_Case_209</t>
  </si>
  <si>
    <t>Price_BOM_VLSE_Case_210</t>
  </si>
  <si>
    <t>Price_BOM_VLSE_Case_212</t>
  </si>
  <si>
    <t>:40127-4P-15HP-VLSE:40127-4P-20HP-VLSE:40127-4P-25HP-VLSE:</t>
  </si>
  <si>
    <t>Price_BOM_VLSE_Case_219</t>
  </si>
  <si>
    <t>Price_BOM_VLSE_Case_220</t>
  </si>
  <si>
    <t>Price_BOM_VLSE_Case_221</t>
  </si>
  <si>
    <t>Price_BOM_VLSE_Case_222</t>
  </si>
  <si>
    <t>Price_BOM_VLSE_Case_223</t>
  </si>
  <si>
    <t>Price_BOM_VLSE_Case_224</t>
  </si>
  <si>
    <t>Price_BOM_VLSE_Case_232</t>
  </si>
  <si>
    <t>:50707-2P-30HP-VLSE:50707-4P-5HP-VLSE:50707-4P-7.5HP-VLSE:</t>
  </si>
  <si>
    <t>Price_BOM_VLSE_Case_233</t>
  </si>
  <si>
    <t>Price_BOM_VLSE_Case_234</t>
  </si>
  <si>
    <t>Price_BOM_VLSE_Case_235</t>
  </si>
  <si>
    <t>Price_BOM_VLSE_Case_236</t>
  </si>
  <si>
    <t>Price_BOM_VLSE_Case_237</t>
  </si>
  <si>
    <t>Price_BOM_VLSE_Case_238</t>
  </si>
  <si>
    <t>:50957-4P-7.5HP-VLSE:50957-4P-10HP-VLSE:50957-4P-15HP-VLSE:50957-4P-20HP-VLSE:</t>
  </si>
  <si>
    <t>Cast Iron, ASTM-A48, CL 35</t>
  </si>
  <si>
    <t>CaseMatl_Cast_Iron_ASTM-A48_CL35</t>
  </si>
  <si>
    <t>C35</t>
  </si>
  <si>
    <t>:X3:X4:XA:</t>
  </si>
  <si>
    <t>CASE,VLS,50957,125#,CI</t>
  </si>
  <si>
    <t>Price_BOM_VLSE_Case_247</t>
  </si>
  <si>
    <t>Price_BOM_VLSE_Case_248</t>
  </si>
  <si>
    <t>Price_BOM_VLSE_Case_249</t>
  </si>
  <si>
    <t>Price_BOM_VLSE_Case_250</t>
  </si>
  <si>
    <t>Price_BOM_VLSE_Case_251</t>
  </si>
  <si>
    <t>Price_BOM_VLSE_Case_252</t>
  </si>
  <si>
    <t>:5012A-4P-10HP-VLSE:5012A-4P-15HP-VLSE:5012A-4P-20HP-VLSE:5012A-4P-25HP-VLSE:</t>
  </si>
  <si>
    <t>CASE,VLS,5012,125#,CI</t>
  </si>
  <si>
    <t>Price_BOM_VLSE_Case_261</t>
  </si>
  <si>
    <t>Price_BOM_VLSE_Case_262</t>
  </si>
  <si>
    <t>Price_BOM_VLSE_Case_263</t>
  </si>
  <si>
    <t>Price_BOM_VLSE_Case_264</t>
  </si>
  <si>
    <t>Price_BOM_VLSE_Case_265</t>
  </si>
  <si>
    <t>Price_BOM_VLSE_Case_266</t>
  </si>
  <si>
    <t>Price_BOM_VLSE_Case_268</t>
  </si>
  <si>
    <t>:50129-4P-15HP-VLSE:50129-4P-20HP-VLSE:50129-4P-25HP-VLSE:</t>
  </si>
  <si>
    <t>CASE,VLS,50129,125#,CI</t>
  </si>
  <si>
    <t>Price_BOM_VLSE_Case_275</t>
  </si>
  <si>
    <t>Price_BOM_VLSE_Case_276</t>
  </si>
  <si>
    <t>Price_BOM_VLSE_Case_277</t>
  </si>
  <si>
    <t>Price_BOM_VLSE_Case_278</t>
  </si>
  <si>
    <t>Price_BOM_VLSE_Case_279</t>
  </si>
  <si>
    <t>Price_BOM_VLSE_Case_280</t>
  </si>
  <si>
    <t>Price_BOM_VLSE_Case_282</t>
  </si>
  <si>
    <t>:60957-4P-15HP-VLSE:60957-4P-20HP-VLSE:60957-4P-25HP-VLSE:</t>
  </si>
  <si>
    <t>:X4:</t>
  </si>
  <si>
    <t>CASE,VLS,60957,125#,CI</t>
  </si>
  <si>
    <t>Price_BOM_VLSE_Case_289</t>
  </si>
  <si>
    <t>Price_BOM_VLSE_Case_290</t>
  </si>
  <si>
    <t>Price_BOM_VLSE_Case_291</t>
  </si>
  <si>
    <t>Price_BOM_VLSE_Case_292</t>
  </si>
  <si>
    <t>Price_BOM_VLSE_Case_293</t>
  </si>
  <si>
    <t>Price_BOM_VLSE_Case_294</t>
  </si>
  <si>
    <t>Price_BOM_VLSE_Case_296</t>
  </si>
  <si>
    <t>:60125-4P-20HP-VLSE:60125-4P-25HP-VLSE:</t>
  </si>
  <si>
    <t>CASE,VLS,60125,125#,CI</t>
  </si>
  <si>
    <t>Price_BOM_VLSE_Case_303</t>
  </si>
  <si>
    <t>Price_BOM_VLSE_Case_304</t>
  </si>
  <si>
    <t>Price_BOM_VLSE_Case_305</t>
  </si>
  <si>
    <t>Price_BOM_VLSE_Case_306</t>
  </si>
  <si>
    <t>Price_BOM_VLSE_Case_307</t>
  </si>
  <si>
    <t>Price_BOM_VLSE_Case_308</t>
  </si>
  <si>
    <t>Price_BOM_VLSE_Case_310</t>
  </si>
  <si>
    <t>:80951-4P-20HP-VLSE:80951-4P-25HP-VLSE:</t>
  </si>
  <si>
    <t>CASE,VLS,80951,125#,CI</t>
  </si>
  <si>
    <t>Price_BOM_VLSE_Case_317</t>
  </si>
  <si>
    <t>Price_BOM_VLSE_Case_318</t>
  </si>
  <si>
    <t>Price_BOM_VLSE_Case_319</t>
  </si>
  <si>
    <t>Price_BOM_VLSE_Case_320</t>
  </si>
  <si>
    <t>Price_BOM_VLSE_Case_321</t>
  </si>
  <si>
    <t>Price_BOM_VLSE_Case_322</t>
  </si>
  <si>
    <t>Price_BOM_VLSE_Case_324</t>
  </si>
  <si>
    <t>:80123-4P-25HP-VLSE:</t>
  </si>
  <si>
    <t>CASE,VLS,80123,XA,125#,CI</t>
  </si>
  <si>
    <t>Price_BOM_VLSE_Case_325</t>
  </si>
  <si>
    <t>Price_BOM_VLSE_Case_327</t>
  </si>
  <si>
    <t>Price_BOM_VLSE_Case_329</t>
  </si>
  <si>
    <t>Price_BOM_VLSE_Case_331</t>
  </si>
  <si>
    <t>Price_BOM_VLSE_Case_333</t>
  </si>
  <si>
    <t>Price_BOM_VLSE_Case_335</t>
  </si>
  <si>
    <t>:2095A-2P-15HP-VLSE:2095A-2P-20HP-VLSE:2095A-2P-25HP-VLSE:2095A-2P-30HP-VLSE:2095A-4P-3HP-VLSE:2095A-4P-5HP-VLSE:</t>
  </si>
  <si>
    <t>CASE,VLS,2095A,125#,CI</t>
  </si>
  <si>
    <t>Price_BOM_VLSE_Case_337</t>
  </si>
  <si>
    <t>Price_BOM_VLSE_Case_338</t>
  </si>
  <si>
    <t>Price_BOM_VLSE_Case_339</t>
  </si>
  <si>
    <t>Price_BOM_VLSE_Case_340</t>
  </si>
  <si>
    <t>Price_BOM_VLSE_Case_341</t>
  </si>
  <si>
    <t>Price_BOM_VLSE_Case_342</t>
  </si>
  <si>
    <t>Price_BOM_VLSE_Case_343</t>
  </si>
  <si>
    <t>:30125-4P-7.5HP-VLSE:30125-4P-10HP-VLSE:30125-4P-15HP-VLSE:30125-4P-20HP-VLSE:</t>
  </si>
  <si>
    <t>CASE,VLS,30125,125#,CI</t>
  </si>
  <si>
    <t>Price_BOM_VLSE_Case_344</t>
  </si>
  <si>
    <t>Price_BOM_VLSE_Case_345</t>
  </si>
  <si>
    <t>Price_BOM_VLSE_Case_346</t>
  </si>
  <si>
    <t>Price_BOM_VLSE_Case_347</t>
  </si>
  <si>
    <t>Price_BOM_VLSE_Case_348</t>
  </si>
  <si>
    <t>Price_BOM_VLSE_Case_349</t>
  </si>
  <si>
    <t>:5095A-4P-7.5HP-VLSE:5095A-4P-10HP-VLSE:5095A-4P-15HP-VLSE:5095A-4P-20HP-VLSE:</t>
  </si>
  <si>
    <t>CASE,VLS,5095A,125#,CI</t>
  </si>
  <si>
    <t>Price_BOM_VLSE_Case_351</t>
  </si>
  <si>
    <t>Price_BOM_VLSE_Case_352</t>
  </si>
  <si>
    <t>Price_BOM_VLSE_Case_353</t>
  </si>
  <si>
    <t>Price_BOM_VLSE_Case_354</t>
  </si>
  <si>
    <t>Price_BOM_VLSE_Case_355</t>
  </si>
  <si>
    <t>Price_BOM_VLSE_Case_356</t>
  </si>
  <si>
    <t>:5012C-4P-10HP-VLSE:5012C-4P-15HP-VLSE:5012C-4P-20HP-VLSE:5012C-4P-25HP-VLSE:</t>
  </si>
  <si>
    <t>CASE,VLS,5012C,125#,CI</t>
  </si>
  <si>
    <t>Price_BOM_VLSE_Case_358</t>
  </si>
  <si>
    <t>Price_BOM_VLSE_Case_359</t>
  </si>
  <si>
    <t>Price_BOM_VLSE_Case_360</t>
  </si>
  <si>
    <t>Price_BOM_VLSE_Case_361</t>
  </si>
  <si>
    <t>Price_BOM_VLSE_Case_362</t>
  </si>
  <si>
    <t>Price_BOM_VLSE_Case_363</t>
  </si>
  <si>
    <t>Price_BOM_VLSE_Case_364</t>
  </si>
  <si>
    <t>:40959-4P-5HP-VLSE:40959-4P-7.5HP-VLSE:40959-4P-10HP-VLSE:40959-4P-15HP-VLSE:</t>
  </si>
  <si>
    <t>CASE,VLS,40959,125#,CI</t>
  </si>
  <si>
    <t>Price_BOM_VLSE_Case_365</t>
  </si>
  <si>
    <t>Price_BOM_VLSE_Case_366</t>
  </si>
  <si>
    <t>Price_BOM_VLSE_Case_367</t>
  </si>
  <si>
    <t>Price_BOM_VLSE_Case_368</t>
  </si>
  <si>
    <t>Price_BOM_VLSE_Case_369</t>
  </si>
  <si>
    <t>Price_BOM_VLSE_Case_370</t>
  </si>
  <si>
    <t>Price_BOM_VLSE_Case_371</t>
  </si>
  <si>
    <t>Price_BOM_VLSE_Case_372</t>
  </si>
  <si>
    <t>:40129-4P-15HP-VLSE:40129-4P-20HP-VLSE:40129-4P-25HP-VLSE:</t>
  </si>
  <si>
    <t>CASE,VLS,40129,125#,CI</t>
  </si>
  <si>
    <t>Price_BOM_VLSE_Case_373</t>
  </si>
  <si>
    <t>Price_BOM_VLSE_Case_374</t>
  </si>
  <si>
    <t>Price_BOM_VLSE_Case_375</t>
  </si>
  <si>
    <t>Price_BOM_VLSE_Case_376</t>
  </si>
  <si>
    <t>Price_BOM_VLSE_Case_377</t>
  </si>
  <si>
    <t>Price_BOM_VLSE_Case_378</t>
  </si>
  <si>
    <t>C:\PSDexports\031_VLSEbom_Hardware_DOE.xml</t>
  </si>
  <si>
    <t>Price_BOM_VLSE_Hardware</t>
  </si>
  <si>
    <t>FlangeConfiguration</t>
  </si>
  <si>
    <t>HardwareMaterial</t>
  </si>
  <si>
    <t>MotorFrame</t>
  </si>
  <si>
    <t>PumpOptions</t>
  </si>
  <si>
    <t>codeX</t>
  </si>
  <si>
    <t>Option ID</t>
  </si>
  <si>
    <t>Material</t>
  </si>
  <si>
    <t>Price_BOM_VLSE_Hardware_001</t>
  </si>
  <si>
    <t>:12707-2P-10HP-VLSE:12707-2P-15HP-VLSE:12707-2P-5HP-VLSE:12707-2P-7.5HP-VLSE:12707-4P-3HP-VLSE:12707-4P-5HP-VLSE:12707-4P-7.5HP-VLSE:</t>
  </si>
  <si>
    <t>Hardware_Steel_Gr5</t>
  </si>
  <si>
    <t xml:space="preserve">HW,VLS,7" X3/4,TC,STL GRADE5 </t>
  </si>
  <si>
    <t>:182TC:184TC:213TC:215TC:254TC:256TC:</t>
  </si>
  <si>
    <t>A100091</t>
  </si>
  <si>
    <t>Price_BOM_VLSE_Hardware_002</t>
  </si>
  <si>
    <t>250# ANSI Flange</t>
  </si>
  <si>
    <t>Hardware_Steel_Gr8</t>
  </si>
  <si>
    <t>A100092</t>
  </si>
  <si>
    <t>Price_BOM_VLSE_Hardware_004</t>
  </si>
  <si>
    <t>:15709-2P-10HP-VLSE:15709-2P-15HP-VLSE:15709-2P-5HP-VLSE:15709-2P-7.5HP-VLSE:15709-4P-3HP-VLSE:</t>
  </si>
  <si>
    <t>Price_BOM_VLSE_Hardware_005</t>
  </si>
  <si>
    <t>Price_BOM_VLSE_Hardware_007</t>
  </si>
  <si>
    <t>:20705-2P-10HP-VLSE:20705-2P-15HP-VLSE:20705-2P-20HP-VLSE:20705-2P-5HP-VLSE:20705-2P-7.5HP-VLSE:20705-4P-3HP-VLSE:</t>
  </si>
  <si>
    <t>Price_BOM_VLSE_Hardware_008</t>
  </si>
  <si>
    <t>Price_BOM_VLSE_Hardware_010</t>
  </si>
  <si>
    <t>:25709-2P-10HP-VLSE:25709-2P-7.5HP-VLSE:25709-4P-3HP-VLSE:</t>
  </si>
  <si>
    <t>Price_BOM_VLSE_Hardware_011</t>
  </si>
  <si>
    <t>Price_BOM_VLSE_Hardware_013</t>
  </si>
  <si>
    <t>:20951-2P-15HP-VLSE:20951-2P-20HP-VLSE:20951-4P-3HP-VLSE:20951-4P-5HP-VLSE:</t>
  </si>
  <si>
    <t xml:space="preserve">HW,VLS,9.5" X3/4,TC,STL GRADE5 </t>
  </si>
  <si>
    <t>Price_BOM_VLSE_Hardware_014</t>
  </si>
  <si>
    <t>Price_BOM_VLSE_Hardware_016</t>
  </si>
  <si>
    <t>:20951-2P-25HP-VLSE:20951-2P-30HP-VLSE:</t>
  </si>
  <si>
    <t xml:space="preserve">HW,VLS,9.5" X3/4,TC,ADP,STL GRADE5 </t>
  </si>
  <si>
    <t>:284TC:286TC:</t>
  </si>
  <si>
    <t>Price_BOM_VLSE_Hardware_017</t>
  </si>
  <si>
    <t>Price_BOM_VLSE_Hardware_019</t>
  </si>
  <si>
    <t>:20955-4P-3HP-VLSE:20955-4P-5HP-VLSE:20955-4P-7.5HP-VLSE:</t>
  </si>
  <si>
    <t>Price_BOM_VLSE_Hardware_020</t>
  </si>
  <si>
    <t>Price_BOM_VLSE_Hardware_022</t>
  </si>
  <si>
    <t>:20959-4P-3HP-VLSE:20959-4P-5HP-VLSE:20959-4P-7.5HP-VLSE:</t>
  </si>
  <si>
    <t>Price_BOM_VLSE_Hardware_023</t>
  </si>
  <si>
    <t>Price_BOM_VLSE_Hardware_025</t>
  </si>
  <si>
    <t>:25953-4P-3HP-VLSE:25953-4P-5HP-VLSE:25953-4P-7.5HP-VLSE:</t>
  </si>
  <si>
    <t>Price_BOM_VLSE_Hardware_026</t>
  </si>
  <si>
    <t>Price_BOM_VLSE_Hardware_028</t>
  </si>
  <si>
    <t>:40957-4P-5HP-VLSE:40957-4P-7.5HP-VLSE:40957-4P-10HP-VLSE:</t>
  </si>
  <si>
    <t>Price_BOM_VLSE_Hardware_029</t>
  </si>
  <si>
    <t>Price_BOM_VLSE_Hardware_031</t>
  </si>
  <si>
    <t>:25121-4P-5HP-VLSE:25121-4P-7.5HP-VLSE:25121-4P-10HP-VLSE:</t>
  </si>
  <si>
    <t>HW,VLS,12" X3/A/5,8.50"AK,TC,STL GRD5</t>
  </si>
  <si>
    <t>Price_BOM_VLSE_Hardware_032</t>
  </si>
  <si>
    <t>Price_BOM_VLSE_Hardware_034</t>
  </si>
  <si>
    <t>:30123-4P-7.5HP-VLSE:30123-4P-10HP-VLSE:</t>
  </si>
  <si>
    <t>Price_BOM_VLSE_Hardware_035</t>
  </si>
  <si>
    <t>Price_BOM_VLSE_Hardware_037</t>
  </si>
  <si>
    <t>:30707-4P-3HP-VLSE:30707-4P-5HP-VLSE:</t>
  </si>
  <si>
    <t>Price_BOM_VLSE_Hardware_038</t>
  </si>
  <si>
    <t>Price_BOM_VLSE_Hardware_040</t>
  </si>
  <si>
    <t>:40707-4P-3HP-VLSE:40707-4P-5HP-VLSE:</t>
  </si>
  <si>
    <t>Price_BOM_VLSE_Hardware_041</t>
  </si>
  <si>
    <t>Price_BOM_VLSE_Hardware_043</t>
  </si>
  <si>
    <t>:50707-4P-5HP-VLSE:50707-4P-7.5HP-VLSE:</t>
  </si>
  <si>
    <t>Price_BOM_VLSE_Hardware_044</t>
  </si>
  <si>
    <t>Price_BOM_VLSE_Hardware_046</t>
  </si>
  <si>
    <t>:30957-4P-5HP-VLSE:</t>
  </si>
  <si>
    <t>Price_BOM_VLSE_Hardware_047</t>
  </si>
  <si>
    <t>Price_BOM_VLSE_Hardware_049</t>
  </si>
  <si>
    <t>:50957-4P-7.5HP-VLSE:50957-4P-10HP-VLSE:</t>
  </si>
  <si>
    <t>Price_BOM_VLSE_Hardware_050</t>
  </si>
  <si>
    <t>Price_BOM_VLSE_Hardware_052</t>
  </si>
  <si>
    <t>:25709-2P-15HP-VLSE:25709-2P-20HP-VLSE:</t>
  </si>
  <si>
    <t>Price_BOM_VLSE_Hardware_053</t>
  </si>
  <si>
    <t>Price_BOM_VLSE_Hardware_055</t>
  </si>
  <si>
    <t>:25709-2P-25HP-VLSE:</t>
  </si>
  <si>
    <t xml:space="preserve">HW,VLS,7" X3/4,TC,ADP,STL GRADE5 </t>
  </si>
  <si>
    <t>:284TSC:286TSC:284TC:286TC:</t>
  </si>
  <si>
    <t>Price_BOM_VLSE_Hardware_056</t>
  </si>
  <si>
    <t>Price_BOM_VLSE_Hardware_058</t>
  </si>
  <si>
    <t>:20955-2P-15HP-VLSE:20955-2P-20HP-VLSE:</t>
  </si>
  <si>
    <t>HW,VLS,9.5" X3/4,TC,STL GRADE 5</t>
  </si>
  <si>
    <t>Price_BOM_VLSE_Hardware_059</t>
  </si>
  <si>
    <t>Price_BOM_VLSE_Hardware_061</t>
  </si>
  <si>
    <t>:20959-2P-20HP-VLSE:</t>
  </si>
  <si>
    <t>Price_BOM_VLSE_Hardware_062</t>
  </si>
  <si>
    <t>Price_BOM_VLSE_Hardware_064</t>
  </si>
  <si>
    <t>:20955-2P-25HP-VLSE:20955-2P-30HP-VLSE:</t>
  </si>
  <si>
    <t>Price_BOM_VLSE_Hardware_065</t>
  </si>
  <si>
    <t>Price_BOM_VLSE_Hardware_067</t>
  </si>
  <si>
    <t>:20959-2P-25HP-VLSE:20959-2P-30HP-VLSE:</t>
  </si>
  <si>
    <t>Price_BOM_VLSE_Hardware_068</t>
  </si>
  <si>
    <t>Price_BOM_VLSE_Hardware_070</t>
  </si>
  <si>
    <t>:25953-2P-20HP-VLSE:</t>
  </si>
  <si>
    <t>Price_BOM_VLSE_Hardware_071</t>
  </si>
  <si>
    <t>Price_BOM_VLSE_Hardware_073</t>
  </si>
  <si>
    <t>:25953-2P-25HP-VLSE:25953-2P-30HP-VLSE:</t>
  </si>
  <si>
    <t>Price_BOM_VLSE_Hardware_074</t>
  </si>
  <si>
    <t>Price_BOM_VLSE_Hardware_076</t>
  </si>
  <si>
    <t>:25121-4P-15HP-VLSE:</t>
  </si>
  <si>
    <t>Price_BOM_VLSE_Hardware_077</t>
  </si>
  <si>
    <t>Price_BOM_VLSE_Hardware_079</t>
  </si>
  <si>
    <t>:30707-2P-15HP-VLSE:30707-2P-20HP-VLSE:</t>
  </si>
  <si>
    <t>Price_BOM_VLSE_Hardware_080</t>
  </si>
  <si>
    <t>Price_BOM_VLSE_Hardware_082</t>
  </si>
  <si>
    <t>:30707-2P-25HP-VLSE:30707-2P-30HP-VLSE:</t>
  </si>
  <si>
    <t>Price_BOM_VLSE_Hardware_083</t>
  </si>
  <si>
    <t>Price_BOM_VLSE_Hardware_085</t>
  </si>
  <si>
    <t>:30957-4P-7.5HP-VLSE:30957-4P-10HP-VLSE:</t>
  </si>
  <si>
    <t>Price_BOM_VLSE_Hardware_086</t>
  </si>
  <si>
    <t>Price_BOM_VLSE_Hardware_088</t>
  </si>
  <si>
    <t>:30957-2P-30HP-VLSE:</t>
  </si>
  <si>
    <t>Price_BOM_VLSE_Hardware_089</t>
  </si>
  <si>
    <t>Price_BOM_VLSE_Hardware_091</t>
  </si>
  <si>
    <t>:30123-4P-15HP-VLSE:30123-4P-20HP-VLSE:</t>
  </si>
  <si>
    <t>Price_BOM_VLSE_Hardware_092</t>
  </si>
  <si>
    <t>Price_BOM_VLSE_Hardware_094</t>
  </si>
  <si>
    <t>:40707-2P-15HP-VLSE:40707-2P-20HP-VLSE:</t>
  </si>
  <si>
    <t>Price_BOM_VLSE_Hardware_095</t>
  </si>
  <si>
    <t>Price_BOM_VLSE_Hardware_097</t>
  </si>
  <si>
    <t>:40707-2P-25HP-VLSE:40707-2P-30HP-VLSE:</t>
  </si>
  <si>
    <t>Price_BOM_VLSE_Hardware_098</t>
  </si>
  <si>
    <t>Price_BOM_VLSE_Hardware_100</t>
  </si>
  <si>
    <t>:50707-2P-30HP-VLSE:</t>
  </si>
  <si>
    <t>Price_BOM_VLSE_Hardware_101</t>
  </si>
  <si>
    <t>Price_BOM_VLSE_Hardware_103</t>
  </si>
  <si>
    <t>:50957-4P-15HP-VLSE:50957-4P-20HP-VLSE:</t>
  </si>
  <si>
    <t>Price_BOM_VLSE_Hardware_104</t>
  </si>
  <si>
    <t>Price_BOM_VLSE_Hardware_106</t>
  </si>
  <si>
    <t>:60957-4P-15HP-VLSE:60957-4P-20HP-VLSE:</t>
  </si>
  <si>
    <t>Price_BOM_VLSE_Hardware_107</t>
  </si>
  <si>
    <t>Price_BOM_VLSE_Hardware_109</t>
  </si>
  <si>
    <t>:60957-4P-25HP-VLSE:</t>
  </si>
  <si>
    <t>Price_BOM_VLSE_Hardware_110</t>
  </si>
  <si>
    <t>Price_BOM_VLSE_Hardware_112</t>
  </si>
  <si>
    <t>:40957-4P-15HP-VLSE:</t>
  </si>
  <si>
    <t>Price_BOM_VLSE_Hardware_113</t>
  </si>
  <si>
    <t>Price_BOM_VLSE_Hardware_115</t>
  </si>
  <si>
    <t>:40121-4P-15HP-VLSE:40121-4P-20HP-VLSE:</t>
  </si>
  <si>
    <t>Price_BOM_VLSE_Hardware_116</t>
  </si>
  <si>
    <t>Price_BOM_VLSE_Hardware_118</t>
  </si>
  <si>
    <t>:40121-4P-25HP-VLSE:</t>
  </si>
  <si>
    <t>HW,VLS,12" X3/A/5,8.50"AK,TC,ADP,STLGRD5</t>
  </si>
  <si>
    <t>Price_BOM_VLSE_Hardware_119</t>
  </si>
  <si>
    <t>Price_BOM_VLSE_Hardware_121</t>
  </si>
  <si>
    <t>:40127-4P-15HP-VLSE:40127-4P-20HP-VLSE:</t>
  </si>
  <si>
    <t>Price_BOM_VLSE_Hardware_122</t>
  </si>
  <si>
    <t>Price_BOM_VLSE_Hardware_124</t>
  </si>
  <si>
    <t>:40127-4P-25HP-VLSE:</t>
  </si>
  <si>
    <t>Price_BOM_VLSE_Hardware_125</t>
  </si>
  <si>
    <t>Price_BOM_VLSE_Hardware_127</t>
  </si>
  <si>
    <t>:50129-4P-15HP-VLSE:50129-4P-20HP-VLSE:</t>
  </si>
  <si>
    <t>Price_BOM_VLSE_Hardware_128</t>
  </si>
  <si>
    <t>Price_BOM_VLSE_Hardware_130</t>
  </si>
  <si>
    <t>:50129-4P-25HP-VLSE:</t>
  </si>
  <si>
    <t>Price_BOM_VLSE_Hardware_131</t>
  </si>
  <si>
    <t>Price_BOM_VLSE_Hardware_133</t>
  </si>
  <si>
    <t>:5012A-4P-10HP-VLSE:5012A-4P-15HP-VLSE:5012A-4P-20HP-VLSE:</t>
  </si>
  <si>
    <t>Price_BOM_VLSE_Hardware_134</t>
  </si>
  <si>
    <t>Price_BOM_VLSE_Hardware_136</t>
  </si>
  <si>
    <t>:5012A-4P-25HP-VLSE:</t>
  </si>
  <si>
    <t>Price_BOM_VLSE_Hardware_137</t>
  </si>
  <si>
    <t>Price_BOM_VLSE_Hardware_139</t>
  </si>
  <si>
    <t>:60125-4P-20HP-VLSE:</t>
  </si>
  <si>
    <t>Price_BOM_VLSE_Hardware_140</t>
  </si>
  <si>
    <t>Price_BOM_VLSE_Hardware_142</t>
  </si>
  <si>
    <t>:60125-4P-25HP-VLSE:</t>
  </si>
  <si>
    <t>Price_BOM_VLSE_Hardware_143</t>
  </si>
  <si>
    <t>Price_BOM_VLSE_Hardware_145</t>
  </si>
  <si>
    <t>:80951-4P-20HP-VLSE:</t>
  </si>
  <si>
    <t>Price_BOM_VLSE_Hardware_146</t>
  </si>
  <si>
    <t>Price_BOM_VLSE_Hardware_148</t>
  </si>
  <si>
    <t>:80951-4P-25HP-VLSE:</t>
  </si>
  <si>
    <t>Price_BOM_VLSE_Hardware_149</t>
  </si>
  <si>
    <t>Price_BOM_VLSE_Hardware_151</t>
  </si>
  <si>
    <t>Price_BOM_VLSE_Hardware_152</t>
  </si>
  <si>
    <t>Price_BOM_VLSE_Hardware_153</t>
  </si>
  <si>
    <t>:2095A-2P-15HP-VLSE:2095A-2P-20HP-VLSE:2095A-4P-3HP-VLSE:2095A-4P-5HP-VLSE:</t>
  </si>
  <si>
    <t>Price_BOM_VLSE_Hardware_154</t>
  </si>
  <si>
    <t>Price_BOM_VLSE_Hardware_155</t>
  </si>
  <si>
    <t>:2095A-2P-25HP-VLSE:2095A-2P-30HP-VLSE:</t>
  </si>
  <si>
    <t>Price_BOM_VLSE_Hardware_156</t>
  </si>
  <si>
    <t>Price_BOM_VLSE_Hardware_157</t>
  </si>
  <si>
    <t>:30125-4P-15HP-VLSE:30125-4P-20HP-VLSE:</t>
  </si>
  <si>
    <t>Price_BOM_VLSE_Hardware_158</t>
  </si>
  <si>
    <t>Price_BOM_VLSE_Hardware_159</t>
  </si>
  <si>
    <t>:30125-4P-7.5HP-VLSE:30125-4P-10HP-VLSE:</t>
  </si>
  <si>
    <t>Price_BOM_VLSE_Hardware_160</t>
  </si>
  <si>
    <t>Price_BOM_VLSE_Hardware_161</t>
  </si>
  <si>
    <t>:5095A-4P-15HP-VLSE:5095A-4P-20HP-VLSE:</t>
  </si>
  <si>
    <t>Price_BOM_VLSE_Hardware_162</t>
  </si>
  <si>
    <t>Price_BOM_VLSE_Hardware_163</t>
  </si>
  <si>
    <t>:5095A-4P-7.5HP-VLSE:5095A-4P-10HP-VLSE:</t>
  </si>
  <si>
    <t>Price_BOM_VLSE_Hardware_164</t>
  </si>
  <si>
    <t>Price_BOM_VLSE_Hardware_165</t>
  </si>
  <si>
    <t>:5012C-4P-10HP-VLSE:5012C-4P-15HP-VLSE:5012C-4P-20HP-VLSE:</t>
  </si>
  <si>
    <t>Price_BOM_VLSE_Hardware_166</t>
  </si>
  <si>
    <t>Price_BOM_VLSE_Hardware_167</t>
  </si>
  <si>
    <t>:5012C-4P-25HP-VLSE:</t>
  </si>
  <si>
    <t>Price_BOM_VLSE_Hardware_168</t>
  </si>
  <si>
    <t>Price_BOM_VLSE_Hardware_169</t>
  </si>
  <si>
    <t>:40959-4P-15HP-VLSE:</t>
  </si>
  <si>
    <t>Price_BOM_VLSE_Hardware_170</t>
  </si>
  <si>
    <t>Price_BOM_VLSE_Hardware_171</t>
  </si>
  <si>
    <t>:40959-4P-5HP-VLSE:40959-4P-7.5HP-VLSE:40959-4P-10HP-VLSE:</t>
  </si>
  <si>
    <t>Price_BOM_VLSE_Hardware_172</t>
  </si>
  <si>
    <t>Price_BOM_VLSE_Hardware_173</t>
  </si>
  <si>
    <t>:40129-4P-15HP-VLSE:40129-4P-20HP-VLSE:</t>
  </si>
  <si>
    <t>Price_BOM_VLSE_Hardware_174</t>
  </si>
  <si>
    <t>Price_BOM_VLSE_Hardware_175</t>
  </si>
  <si>
    <t>:40129-4P-25HP-VLSE:</t>
  </si>
  <si>
    <t>Price_BOM_VLSE_Hardware_176</t>
  </si>
  <si>
    <t>C:\PSDexports\033_VLSEbom_WearRings_DOE.xml</t>
  </si>
  <si>
    <t>Price_BOM_VLSE_WearRings</t>
  </si>
  <si>
    <t>Case MaterialCode</t>
  </si>
  <si>
    <t>MatlCode</t>
  </si>
  <si>
    <t>PriceType</t>
  </si>
  <si>
    <t>Price_BOM_VLSE_WearRings_001</t>
  </si>
  <si>
    <t>:C30:C35:J:</t>
  </si>
  <si>
    <t>any</t>
  </si>
  <si>
    <t>WRMatl_Bronze_CDA90500</t>
  </si>
  <si>
    <t>Bronze, ASTM B584, C90500</t>
  </si>
  <si>
    <t>B18</t>
  </si>
  <si>
    <t>WEAR RING, 1.62"X 1.88"X0.62" B18</t>
  </si>
  <si>
    <t>A102194</t>
  </si>
  <si>
    <t>Price_BOM_VLSE_WearRings_002</t>
  </si>
  <si>
    <t>WEAR RING,L,12709,B18</t>
  </si>
  <si>
    <t>A102172</t>
  </si>
  <si>
    <t>Price_BOM_VLSE_WearRings_003</t>
  </si>
  <si>
    <t>WEAR RING,L,15705,B18</t>
  </si>
  <si>
    <t>A102173</t>
  </si>
  <si>
    <t>Price_BOM_VLSE_WearRings_004</t>
  </si>
  <si>
    <t>WEAR RING, 2.50"x 3.00"x0.75"B18</t>
  </si>
  <si>
    <t>A102171</t>
  </si>
  <si>
    <t>Price_BOM_VLSE_WearRings_005</t>
  </si>
  <si>
    <t>Price_BOM_VLSE_WearRings_006</t>
  </si>
  <si>
    <t>:20955-2P-15HP-VLSE:20955-2P-20HP-VLSE:20955-2P-25HP-VLSE:20955-2P-30HP-VLSE:</t>
  </si>
  <si>
    <t>Price_BOM_VLSE_WearRings_007</t>
  </si>
  <si>
    <t>WEAR RING,L,15959,B18</t>
  </si>
  <si>
    <t>A102174</t>
  </si>
  <si>
    <t>Price_BOM_VLSE_WearRings_008</t>
  </si>
  <si>
    <t>:20959-2P-20HP-VLSE:20959-2P-25HP-VLSE:20959-2P-30HP-VLSE:</t>
  </si>
  <si>
    <t>Price_BOM_VLSE_WearRings_009</t>
  </si>
  <si>
    <t>:25709-2P-7.5HP-VLSE:25709-2P-10HP-VLSE:25709-4P-3HP-VLSE:25709-4P-3HP-VLSE:</t>
  </si>
  <si>
    <t>WEAR RING, 3.00"x 3.50"x0.75" B18</t>
  </si>
  <si>
    <t>A102193</t>
  </si>
  <si>
    <t>Price_BOM_VLSE_WearRings_010</t>
  </si>
  <si>
    <t>:25709-2P-15HP-VLSE:25709-2P-20HP-VLSE:25709-2P-25HP-VLSE:</t>
  </si>
  <si>
    <t>Price_BOM_VLSE_WearRings_011</t>
  </si>
  <si>
    <t>Price_BOM_VLSE_WearRings_012</t>
  </si>
  <si>
    <t>:25953-2P-20HP-VLSE:25953-2P-25HP-VLSE:25953-2P-30HP-VLSE:</t>
  </si>
  <si>
    <t>Price_BOM_VLSE_WearRings_013</t>
  </si>
  <si>
    <t>Price_BOM_VLSE_WearRings_014</t>
  </si>
  <si>
    <t>Price_BOM_VLSE_WearRings_015</t>
  </si>
  <si>
    <t>WEAR RING, 3.50"x 4.00"x0.69"B18</t>
  </si>
  <si>
    <t>A102170</t>
  </si>
  <si>
    <t>Price_BOM_VLSE_WearRings_016</t>
  </si>
  <si>
    <t>:30707-2P-15HP-VLSE:30707-2P-20HP-VLSE:30707-2P-25HP-VLSE:30707-2P-30HP-VLSE:</t>
  </si>
  <si>
    <t>Price_BOM_VLSE_WearRings_017</t>
  </si>
  <si>
    <t>Price_BOM_VLSE_WearRings_018</t>
  </si>
  <si>
    <t>:30957-2P-30HP-VLSE:30957-4P-7.5HP-VLSE:30957-4P-10HP-VLSE:</t>
  </si>
  <si>
    <t>Price_BOM_VLSE_WearRings_019</t>
  </si>
  <si>
    <t>Price_BOM_VLSE_WearRings_020</t>
  </si>
  <si>
    <t>Price_BOM_VLSE_WearRings_021</t>
  </si>
  <si>
    <t>WEAR RING, 4.25"x 4.75"x0.75" B18</t>
  </si>
  <si>
    <t>A102192</t>
  </si>
  <si>
    <t>Price_BOM_VLSE_WearRings_022</t>
  </si>
  <si>
    <t>:40707-2P-15HP-VLSE:40707-2P-20HP-VLSE:40707-2P-25HP-VLSE:40707-2P-30HP-VLSE:</t>
  </si>
  <si>
    <t>Price_BOM_VLSE_WearRings_023</t>
  </si>
  <si>
    <t>WEAR RING,L,30957,X3,B18</t>
  </si>
  <si>
    <t>A102175</t>
  </si>
  <si>
    <t>Price_BOM_VLSE_WearRings_024</t>
  </si>
  <si>
    <t>WEAR RING,L,30957,XA,B18</t>
  </si>
  <si>
    <t>A102196</t>
  </si>
  <si>
    <t>Price_BOM_VLSE_WearRings_025</t>
  </si>
  <si>
    <t>WEAR RING,L,30121,B18</t>
  </si>
  <si>
    <t>A102176</t>
  </si>
  <si>
    <t>Price_BOM_VLSE_WearRings_026</t>
  </si>
  <si>
    <t>WEAR RING,L,30127,B18</t>
  </si>
  <si>
    <t>A102186</t>
  </si>
  <si>
    <t>Price_BOM_VLSE_WearRings_027</t>
  </si>
  <si>
    <t>WEAR RING,L,40707,X3,B18</t>
  </si>
  <si>
    <t>A102177</t>
  </si>
  <si>
    <t>Price_BOM_VLSE_WearRings_028</t>
  </si>
  <si>
    <t>A102197</t>
  </si>
  <si>
    <t>Price_BOM_VLSE_WearRings_029</t>
  </si>
  <si>
    <t>WEAR RING,L,4095,X4,B18</t>
  </si>
  <si>
    <t>A102179</t>
  </si>
  <si>
    <t>Price_BOM_VLSE_WearRings_030</t>
  </si>
  <si>
    <t>Price_BOM_VLSE_WearRings_031</t>
  </si>
  <si>
    <t>WEAR RING,L,4012,B18</t>
  </si>
  <si>
    <t>A102180</t>
  </si>
  <si>
    <t>Price_BOM_VLSE_WearRings_032</t>
  </si>
  <si>
    <t>Price_BOM_VLSE_WearRings_033</t>
  </si>
  <si>
    <t>A102182</t>
  </si>
  <si>
    <t>Price_BOM_VLSE_WearRings_034</t>
  </si>
  <si>
    <t>WEAR RING,L,50123,XA,B18</t>
  </si>
  <si>
    <t>A102198</t>
  </si>
  <si>
    <t>Price_BOM_VLSE_WearRings_035</t>
  </si>
  <si>
    <t>WEAR RING,L,60951,B18</t>
  </si>
  <si>
    <t>A102201</t>
  </si>
  <si>
    <t>Price_BOM_VLSE_WearRings_036</t>
  </si>
  <si>
    <t>WEAR RING,L,60123,XA,B18</t>
  </si>
  <si>
    <t>A102178</t>
  </si>
  <si>
    <t>Price_BOM_VLSE_WearRings_037</t>
  </si>
  <si>
    <t>WRMatl_Vesconite</t>
  </si>
  <si>
    <t>Vesconite</t>
  </si>
  <si>
    <t>M4</t>
  </si>
  <si>
    <t>WEAR RING, 1.62"x1.88"x0.62", M4</t>
  </si>
  <si>
    <t>Price_BOM_VLSE_WearRings_038</t>
  </si>
  <si>
    <t>WEAR RING, 2.12"x2.63"x0.62", M4</t>
  </si>
  <si>
    <t>Price_BOM_VLSE_WearRings_039</t>
  </si>
  <si>
    <t>WEAR RING, 2.50"x3.00"x0.75", M4</t>
  </si>
  <si>
    <t>Price_BOM_VLSE_WearRings_040</t>
  </si>
  <si>
    <t>Price_BOM_VLSE_WearRings_041</t>
  </si>
  <si>
    <t>Price_BOM_VLSE_WearRings_042</t>
  </si>
  <si>
    <t>Price_BOM_VLSE_WearRings_043</t>
  </si>
  <si>
    <t>WEAR RING, 2.50"x 3.00"x0.88" M4</t>
  </si>
  <si>
    <t>Price_BOM_VLSE_WearRings_044</t>
  </si>
  <si>
    <t>Price_BOM_VLSE_WearRings_045</t>
  </si>
  <si>
    <t>WEAR RING, 3.00"x3.50"x0.75", M4</t>
  </si>
  <si>
    <t>Price_BOM_VLSE_WearRings_046</t>
  </si>
  <si>
    <t>Price_BOM_VLSE_WearRings_047</t>
  </si>
  <si>
    <t>Price_BOM_VLSE_WearRings_048</t>
  </si>
  <si>
    <t>Price_BOM_VLSE_WearRings_049</t>
  </si>
  <si>
    <t>Price_BOM_VLSE_WearRings_050</t>
  </si>
  <si>
    <t>Price_BOM_VLSE_WearRings_051</t>
  </si>
  <si>
    <t>WEAR RING, 3.50"x4.00"x0.69", M4</t>
  </si>
  <si>
    <t>Price_BOM_VLSE_WearRings_052</t>
  </si>
  <si>
    <t>Price_BOM_VLSE_WearRings_053</t>
  </si>
  <si>
    <t>Price_BOM_VLSE_WearRings_054</t>
  </si>
  <si>
    <t>Price_BOM_VLSE_WearRings_055</t>
  </si>
  <si>
    <t>Price_BOM_VLSE_WearRings_056</t>
  </si>
  <si>
    <t>Price_BOM_VLSE_WearRings_057</t>
  </si>
  <si>
    <t>WEAR RING, 4.25"x4.75"x0.75", M4</t>
  </si>
  <si>
    <t>Price_BOM_VLSE_WearRings_058</t>
  </si>
  <si>
    <t>Price_BOM_VLSE_WearRings_059</t>
  </si>
  <si>
    <t>WEAR RING, 4.00"x4.50"x0.75", M4</t>
  </si>
  <si>
    <t>Price_BOM_VLSE_WearRings_060</t>
  </si>
  <si>
    <t>WEAR RING,L,3095-7-XA,VL,4095-9-XA,M4</t>
  </si>
  <si>
    <t>Price_BOM_VLSE_WearRings_061</t>
  </si>
  <si>
    <t>WEAR RING,L,3012-1 &amp; 7 &amp; 3015-7,VL,4012-1 &amp; 7,M4</t>
  </si>
  <si>
    <t>Price_BOM_VLSE_WearRings_062</t>
  </si>
  <si>
    <t>Price_BOM_VLSE_WearRings_063</t>
  </si>
  <si>
    <t>WEAR RING, 5.38"x6.25"x1.00", M4</t>
  </si>
  <si>
    <t>Price_BOM_VLSE_WearRings_064</t>
  </si>
  <si>
    <t>WEAR RING,L,4070-7-X4,VL,5070-7-X4,M4</t>
  </si>
  <si>
    <t>Price_BOM_VLSE_WearRings_065</t>
  </si>
  <si>
    <t>WEAR RING,L,4095-9 &amp; 9,VL,5095-A &amp; 9,M4</t>
  </si>
  <si>
    <t>Price_BOM_VLSE_WearRings_066</t>
  </si>
  <si>
    <t>Price_BOM_VLSE_WearRings_067</t>
  </si>
  <si>
    <t>WEAR RING,L,4012-9 &amp; A &amp; 4015-9,VL,5012-9 &amp; A &amp; 5015-7,M4</t>
  </si>
  <si>
    <t>Price_BOM_VLSE_WearRings_068</t>
  </si>
  <si>
    <t>Price_BOM_VLSE_WearRings_069</t>
  </si>
  <si>
    <t>WEAR RING,L,5095-A,VL,6095-7,M4</t>
  </si>
  <si>
    <t>Price_BOM_VLSE_WearRings_070</t>
  </si>
  <si>
    <t>WEAR RING,L,5012-3,VL,6012-5,M4</t>
  </si>
  <si>
    <t>Price_BOM_VLSE_WearRings_071</t>
  </si>
  <si>
    <t>WEAR RING,L,6095-1,VL,8095-1,M4</t>
  </si>
  <si>
    <t>Price_BOM_VLSE_WearRings_072</t>
  </si>
  <si>
    <t>WEAR RING,L,6012-3-XA,VL,8012-3-XA,M4</t>
  </si>
  <si>
    <t>Price_BOM_VLSE_WearRings_073</t>
  </si>
  <si>
    <t>Price_BOM_VLSE_WearRings_074</t>
  </si>
  <si>
    <t>Price_BOM_VLSE_WearRings_075</t>
  </si>
  <si>
    <t>Price_BOM_VLSE_WearRings_076</t>
  </si>
  <si>
    <t>Price_BOM_VLSE_WearRings_077</t>
  </si>
  <si>
    <t>Price_BOM_VLSE_WearRings_078</t>
  </si>
  <si>
    <t>Price_BOM_VLSE_WearRings_079</t>
  </si>
  <si>
    <t>Price_BOM_VLSE_WearRings_080</t>
  </si>
  <si>
    <t>Price_BOM_VLSE_WearRings_081</t>
  </si>
  <si>
    <t>Price_BOM_VLSE_WearRings_082</t>
  </si>
  <si>
    <t>Price_BOM_VLSE_WearRings_083</t>
  </si>
  <si>
    <t>Price_BOM_VLSE_WearRings_084</t>
  </si>
  <si>
    <t>Price_BOM_VLSE_WearRings_085</t>
  </si>
  <si>
    <t>Price_BOM_VLSE_WearRings_086</t>
  </si>
  <si>
    <t>Price_BOM_VLSE_WearRings_087</t>
  </si>
  <si>
    <t>Price_BOM_VLSE_WearRings_088</t>
  </si>
  <si>
    <t>Price_BOM_VLSE_WearRings_089</t>
  </si>
  <si>
    <t>Price_BOM_VLSE_WearRings_090</t>
  </si>
  <si>
    <t>Z:\DOE PSD Exports\034_VLSEbom_Shaft_DOE.xml</t>
  </si>
  <si>
    <t>Price_BOM_VLSE_Shaft</t>
  </si>
  <si>
    <t>SealType</t>
  </si>
  <si>
    <t>ShaftDiameter</t>
  </si>
  <si>
    <t>MtrShaftDia</t>
  </si>
  <si>
    <t>PacoMatlCode</t>
  </si>
  <si>
    <t>Pump Shaft Material</t>
  </si>
  <si>
    <t>Mtr Fr</t>
  </si>
  <si>
    <t>Sealing</t>
  </si>
  <si>
    <t>PumpShaftDia</t>
  </si>
  <si>
    <t>MtrShaft Dia</t>
  </si>
  <si>
    <t>Part Number</t>
  </si>
  <si>
    <t>Price_BOM_VLSE_Shaft_001</t>
  </si>
  <si>
    <t>ShaftMatl_SS_AISI-303</t>
  </si>
  <si>
    <t>H303</t>
  </si>
  <si>
    <t>Stainless Steel, AISI-303</t>
  </si>
  <si>
    <t>:MechSealType21:MechSealType2:</t>
  </si>
  <si>
    <t>SHAFT,VLS,X3,12-5070,20-4095,182/4TC 304</t>
  </si>
  <si>
    <t>A100168</t>
  </si>
  <si>
    <t>Price_BOM_VLSE_Shaft_002</t>
  </si>
  <si>
    <t>:213TC:215TC:</t>
  </si>
  <si>
    <t>VLS,1270,X3,213/215TC</t>
  </si>
  <si>
    <t>A100114</t>
  </si>
  <si>
    <t>Price_BOM_VLSE_Shaft_003</t>
  </si>
  <si>
    <t>VLS,1270,X3,254/256TC</t>
  </si>
  <si>
    <t>Price_BOM_VLSE_Shaft_004</t>
  </si>
  <si>
    <t>:213TC:215TC</t>
  </si>
  <si>
    <t>Price_BOM_VLSE_Shaft_005</t>
  </si>
  <si>
    <t>Price_BOM_VLSE_Shaft_006</t>
  </si>
  <si>
    <t>Price_BOM_VLSE_Shaft_007</t>
  </si>
  <si>
    <t>Price_BOM_VLSE_Shaft_008</t>
  </si>
  <si>
    <t>VLS,1570,X3,213/215TC</t>
  </si>
  <si>
    <t>Price_BOM_VLSE_Shaft_009</t>
  </si>
  <si>
    <t>VLS,1570,X3,254/256TC</t>
  </si>
  <si>
    <t>Price_BOM_VLSE_Shaft_010</t>
  </si>
  <si>
    <t>Price_BOM_VLSE_Shaft_011</t>
  </si>
  <si>
    <t>Price_BOM_VLSE_Shaft_012</t>
  </si>
  <si>
    <t>Price_BOM_VLSE_Shaft_013</t>
  </si>
  <si>
    <t>VLS,2070,X3,213/215TC</t>
  </si>
  <si>
    <t>Price_BOM_VLSE_Shaft_014</t>
  </si>
  <si>
    <t>VLS,2070,X3,254/256TC</t>
  </si>
  <si>
    <t>Price_BOM_VLSE_Shaft_015</t>
  </si>
  <si>
    <t>Price_BOM_VLSE_Shaft_016</t>
  </si>
  <si>
    <t>Price_BOM_VLSE_Shaft_017</t>
  </si>
  <si>
    <t>Price_BOM_VLSE_Shaft_018</t>
  </si>
  <si>
    <t>Price_BOM_VLSE_Shaft_019</t>
  </si>
  <si>
    <t>VLS,2095,X3,254/256TC</t>
  </si>
  <si>
    <t>A100173</t>
  </si>
  <si>
    <t>Price_BOM_VLSE_Shaft_020</t>
  </si>
  <si>
    <t>Price_BOM_VLSE_Shaft_021</t>
  </si>
  <si>
    <t>Price_BOM_VLSE_Shaft_022</t>
  </si>
  <si>
    <t>Price_BOM_VLSE_Shaft_023</t>
  </si>
  <si>
    <t>Price_BOM_VLSE_Shaft_024</t>
  </si>
  <si>
    <t>Price_BOM_VLSE_Shaft_025</t>
  </si>
  <si>
    <t>Price_BOM_VLSE_Shaft_026</t>
  </si>
  <si>
    <t>Price_BOM_VLSE_Shaft_027</t>
  </si>
  <si>
    <t>VLS,2095,X4,284/286TSC</t>
  </si>
  <si>
    <t>A100244</t>
  </si>
  <si>
    <t>Price_BOM_VLSE_Shaft_028</t>
  </si>
  <si>
    <t>Price_BOM_VLSE_Shaft_029</t>
  </si>
  <si>
    <t>Price_BOM_VLSE_Shaft_030</t>
  </si>
  <si>
    <t>Price_BOM_VLSE_Shaft_031</t>
  </si>
  <si>
    <t>VLS,2095,X3,213/215TC</t>
  </si>
  <si>
    <t>Price_BOM_VLSE_Shaft_032</t>
  </si>
  <si>
    <t>Price_BOM_VLSE_Shaft_033</t>
  </si>
  <si>
    <t>Price_BOM_VLSE_Shaft_034</t>
  </si>
  <si>
    <t>Price_BOM_VLSE_Shaft_035</t>
  </si>
  <si>
    <t>Price_BOM_VLSE_Shaft_036</t>
  </si>
  <si>
    <t>Price_BOM_VLSE_Shaft_037</t>
  </si>
  <si>
    <t>Price_BOM_VLSE_Shaft_038</t>
  </si>
  <si>
    <t>VLS,2512,X3,213/215TC</t>
  </si>
  <si>
    <t>A100170</t>
  </si>
  <si>
    <t>Price_BOM_VLSE_Shaft_039</t>
  </si>
  <si>
    <t>VLS,4012,XA,254/256TC</t>
  </si>
  <si>
    <t>A100135</t>
  </si>
  <si>
    <t>Price_BOM_VLSE_Shaft_040</t>
  </si>
  <si>
    <t>VLS,2512,X3,182/184TC</t>
  </si>
  <si>
    <t>A100228</t>
  </si>
  <si>
    <t>Price_BOM_VLSE_Shaft_041</t>
  </si>
  <si>
    <t>Price_BOM_VLSE_Shaft_042</t>
  </si>
  <si>
    <t>VLS,2570,X3,213/215TC</t>
  </si>
  <si>
    <t>Price_BOM_VLSE_Shaft_043</t>
  </si>
  <si>
    <t>SHAFT,VLS,X4,7,9.5"213-286TC</t>
  </si>
  <si>
    <t>A100164</t>
  </si>
  <si>
    <t>Price_BOM_VLSE_Shaft_044</t>
  </si>
  <si>
    <t>Price_BOM_VLSE_Shaft_045</t>
  </si>
  <si>
    <t>VLS,3070,X4,284/286TSC</t>
  </si>
  <si>
    <t>A100195</t>
  </si>
  <si>
    <t>Price_BOM_VLSE_Shaft_046</t>
  </si>
  <si>
    <t>Price_BOM_VLSE_Shaft_047</t>
  </si>
  <si>
    <t>Price_BOM_VLSE_Shaft_048</t>
  </si>
  <si>
    <t>Price_BOM_VLSE_Shaft_049</t>
  </si>
  <si>
    <t>VLS,2595,X4,284/286TSC</t>
  </si>
  <si>
    <t>A100246</t>
  </si>
  <si>
    <t>Price_BOM_VLSE_Shaft_050</t>
  </si>
  <si>
    <t>Price_BOM_VLSE_Shaft_051</t>
  </si>
  <si>
    <t>Price_BOM_VLSE_Shaft_052</t>
  </si>
  <si>
    <t>Price_BOM_VLSE_Shaft_053</t>
  </si>
  <si>
    <t>VLS,2595,X3,213/215TC</t>
  </si>
  <si>
    <t>Price_BOM_VLSE_Shaft_054</t>
  </si>
  <si>
    <t>VLS,3012,X3,213/215TC</t>
  </si>
  <si>
    <t>Price_BOM_VLSE_Shaft_055</t>
  </si>
  <si>
    <t>Price_BOM_VLSE_Shaft_056</t>
  </si>
  <si>
    <t>Price_BOM_VLSE_Shaft_057</t>
  </si>
  <si>
    <t>Price_BOM_VLSE_Shaft_058</t>
  </si>
  <si>
    <t>Price_BOM_VLSE_Shaft_059</t>
  </si>
  <si>
    <t>Price_BOM_VLSE_Shaft_060</t>
  </si>
  <si>
    <t>Price_BOM_VLSE_Shaft_061</t>
  </si>
  <si>
    <t>Price_BOM_VLSE_Shaft_062</t>
  </si>
  <si>
    <t>Price_BOM_VLSE_Shaft_063</t>
  </si>
  <si>
    <t>Price_BOM_VLSE_Shaft_064</t>
  </si>
  <si>
    <t>VLS,3095,X4,284/286TSC</t>
  </si>
  <si>
    <t>A100249</t>
  </si>
  <si>
    <t>Price_BOM_VLSE_Shaft_065</t>
  </si>
  <si>
    <t>VLS,3095,X4,213/215TC</t>
  </si>
  <si>
    <t>Price_BOM_VLSE_Shaft_066</t>
  </si>
  <si>
    <t>Price_BOM_VLSE_Shaft_067</t>
  </si>
  <si>
    <t>Price_BOM_VLSE_Shaft_068</t>
  </si>
  <si>
    <t>Price_BOM_VLSE_Shaft_069</t>
  </si>
  <si>
    <t>Price_BOM_VLSE_Shaft_070</t>
  </si>
  <si>
    <t>VLS,4012,XA,284/286TC</t>
  </si>
  <si>
    <t>Price_BOM_VLSE_Shaft_071</t>
  </si>
  <si>
    <t>Price_BOM_VLSE_Shaft_072</t>
  </si>
  <si>
    <t>Price_BOM_VLSE_Shaft_073</t>
  </si>
  <si>
    <t>Price_BOM_VLSE_Shaft_074</t>
  </si>
  <si>
    <t>Price_BOM_VLSE_Shaft_075</t>
  </si>
  <si>
    <t>Price_BOM_VLSE_Shaft_076</t>
  </si>
  <si>
    <t>VLS,4070,X4,284/286TSC</t>
  </si>
  <si>
    <t>Price_BOM_VLSE_Shaft_077</t>
  </si>
  <si>
    <t>Price_BOM_VLSE_Shaft_078</t>
  </si>
  <si>
    <t>Price_BOM_VLSE_Shaft_079</t>
  </si>
  <si>
    <t>Price_BOM_VLSE_Shaft_080</t>
  </si>
  <si>
    <t>VLS,4095,X3,213/215TC</t>
  </si>
  <si>
    <t>Price_BOM_VLSE_Shaft_081</t>
  </si>
  <si>
    <t>Price_BOM_VLSE_Shaft_082</t>
  </si>
  <si>
    <t>Price_BOM_VLSE_Shaft_083</t>
  </si>
  <si>
    <t>Price_BOM_VLSE_Shaft_084</t>
  </si>
  <si>
    <t>VLS,5012,XA,254/256TC</t>
  </si>
  <si>
    <t>Price_BOM_VLSE_Shaft_085</t>
  </si>
  <si>
    <t>Price_BOM_VLSE_Shaft_086</t>
  </si>
  <si>
    <t>VLS,5012,XA,284/286TC</t>
  </si>
  <si>
    <t>Price_BOM_VLSE_Shaft_087</t>
  </si>
  <si>
    <t>SHAFT,VLS,XA,4/5095,4015,284,8012,213 TC</t>
  </si>
  <si>
    <t>A100240</t>
  </si>
  <si>
    <t>Price_BOM_VLSE_Shaft_088</t>
  </si>
  <si>
    <t>Price_BOM_VLSE_Shaft_089</t>
  </si>
  <si>
    <t>Price_BOM_VLSE_Shaft_090</t>
  </si>
  <si>
    <t>Price_BOM_VLSE_Shaft_091</t>
  </si>
  <si>
    <t>VLS,5070,X4,284/286TSC</t>
  </si>
  <si>
    <t>Price_BOM_VLSE_Shaft_092</t>
  </si>
  <si>
    <t>Price_BOM_VLSE_Shaft_093</t>
  </si>
  <si>
    <t>VLS,5070,X3,213/215TC</t>
  </si>
  <si>
    <t>Price_BOM_VLSE_Shaft_094</t>
  </si>
  <si>
    <t>VLS,5095,X3,213/215TC</t>
  </si>
  <si>
    <t>Price_BOM_VLSE_Shaft_095</t>
  </si>
  <si>
    <t>VLS,5095,X4,254/256TC</t>
  </si>
  <si>
    <t>Price_BOM_VLSE_Shaft_096</t>
  </si>
  <si>
    <t>Price_BOM_VLSE_Shaft_097</t>
  </si>
  <si>
    <t>Price_BOM_VLSE_Shaft_098</t>
  </si>
  <si>
    <t>VLS,6012,XA,254/256TC</t>
  </si>
  <si>
    <t>Price_BOM_VLSE_Shaft_099</t>
  </si>
  <si>
    <t>VLS,6012,XA,284/286TC</t>
  </si>
  <si>
    <t>Price_BOM_VLSE_Shaft_100</t>
  </si>
  <si>
    <t>VLS,6095,X4,254/256TC</t>
  </si>
  <si>
    <t>Price_BOM_VLSE_Shaft_101</t>
  </si>
  <si>
    <t>Price_BOM_VLSE_Shaft_102</t>
  </si>
  <si>
    <t>VLS,6095,X4,284/286TC</t>
  </si>
  <si>
    <t>A100278</t>
  </si>
  <si>
    <t>Price_BOM_VLSE_Shaft_103</t>
  </si>
  <si>
    <t>SHAFT,VLS,XA,213TC-286TC H303</t>
  </si>
  <si>
    <t>Price_BOM_VLSE_Shaft_104</t>
  </si>
  <si>
    <t>Price_BOM_VLSE_Shaft_105</t>
  </si>
  <si>
    <t>VLS,8095,X4,284/286TC</t>
  </si>
  <si>
    <t>A100282</t>
  </si>
  <si>
    <t>Price_BOM_VLSE_Shaft_106</t>
  </si>
  <si>
    <t>Price_BOM_VLSE_Shaft_107</t>
  </si>
  <si>
    <t>Price_BOM_VLSE_Shaft_108</t>
  </si>
  <si>
    <t>Price_BOM_VLSE_Shaft_109</t>
  </si>
  <si>
    <t>Price_BOM_VLSE_Shaft_110</t>
  </si>
  <si>
    <t>Price_BOM_VLSE_Shaft_111</t>
  </si>
  <si>
    <t>Price_BOM_VLSE_Shaft_112</t>
  </si>
  <si>
    <t>Price_BOM_VLSE_Shaft_113</t>
  </si>
  <si>
    <t>Price_BOM_VLSE_Shaft_114</t>
  </si>
  <si>
    <t>Price_BOM_VLSE_Shaft_115</t>
  </si>
  <si>
    <t>Price_BOM_VLSE_Shaft_116</t>
  </si>
  <si>
    <t>Price_BOM_VLSE_Shaft_117</t>
  </si>
  <si>
    <t>Price_BOM_VLSE_Shaft_118</t>
  </si>
  <si>
    <t>Price_BOM_VLSE_Shaft_119</t>
  </si>
  <si>
    <t>Price_BOM_VLSE_Shaft_120</t>
  </si>
  <si>
    <t>Price_BOM_VLSE_Shaft_121</t>
  </si>
  <si>
    <t>Price_BOM_VLSE_Shaft_122</t>
  </si>
  <si>
    <t>Price_BOM_VLSE_Shaft_123</t>
  </si>
  <si>
    <t>Price_BOM_VLSE_Shaft_124</t>
  </si>
  <si>
    <t>Price_BOM_VLSE_Shaft_125</t>
  </si>
  <si>
    <t>Price_BOM_VLSE_Shaft_126</t>
  </si>
  <si>
    <t>Price_BOM_VLSE_Shaft_127</t>
  </si>
  <si>
    <t>Price_BOM_VLSE_Shaft_128</t>
  </si>
  <si>
    <t>Price_BOM_VLSE_Shaft_129</t>
  </si>
  <si>
    <t>Price_BOM_VLSE_Shaft_130</t>
  </si>
  <si>
    <t>C:\PSDexports\035_VLSEbom_Insert_DOE.xml</t>
  </si>
  <si>
    <t>Price_BOM_VLSE_Insert</t>
  </si>
  <si>
    <t>CaseMaterial</t>
  </si>
  <si>
    <t>PacoMatlCode_Case</t>
  </si>
  <si>
    <t>Orientation</t>
  </si>
  <si>
    <t>Motor Type</t>
  </si>
  <si>
    <t>Motor Bracket</t>
  </si>
  <si>
    <t>PacoMatlCode_Bracket</t>
  </si>
  <si>
    <t>Y</t>
  </si>
  <si>
    <t>Price_BOM_VLSE_Insert_001</t>
  </si>
  <si>
    <t>:12707-4P-3HP-VLSE:12707-2P-5HP-VLSE:12707-4P-5HP-VLSE:12707-2P-7.5HP-VLSE:12707-4P-7.5HP-VLSE:12707-2P-10HP-VLSE:12707-2P-15HP-VLSE:</t>
  </si>
  <si>
    <t>Opt_InsertProvided</t>
  </si>
  <si>
    <t>:Cast Iron, ASTM-A48, CL 35:CaseMatl_Ductile_Iron_ASTM-A536-80</t>
  </si>
  <si>
    <t>Vertical</t>
  </si>
  <si>
    <t>E</t>
  </si>
  <si>
    <t>A300192</t>
  </si>
  <si>
    <t>n</t>
  </si>
  <si>
    <t>Price_BOM_VLSE_Insert_002</t>
  </si>
  <si>
    <t>A300221</t>
  </si>
  <si>
    <t>Price_BOM_VLSE_Insert_003</t>
  </si>
  <si>
    <t>:15709-4P-3HP-VLSE:15709-2P-5HP-VLSE:15709-2P-10HP-VLSE:15709-2P-7.5HP-VLSE:15709-2P-15HP-VLSE:</t>
  </si>
  <si>
    <t>Price_BOM_VLSE_Insert_004</t>
  </si>
  <si>
    <t>Price_BOM_VLSE_Insert_005</t>
  </si>
  <si>
    <t>:20705-2P-5HP-VLSE:20705-2P-10HP-VLSE:20705-2P-15HP-VLSE:20705-2P-20HP-VLSE:20705-2P-7.5HP-VLSE:20705-2P-20HP-VLSE:20705-4P-3HP-VLSE:</t>
  </si>
  <si>
    <t>Price_BOM_VLSE_Insert_006</t>
  </si>
  <si>
    <t>Price_BOM_VLSE_Insert_007</t>
  </si>
  <si>
    <t>:25709-2P-10HP-VLSE:25709-2P-7.5HP-VLSE:</t>
  </si>
  <si>
    <t>Price_BOM_VLSE_Insert_008</t>
  </si>
  <si>
    <t>Price_BOM_VLSE_Insert_009</t>
  </si>
  <si>
    <t>Price_BOM_VLSE_Insert_010</t>
  </si>
  <si>
    <t>Price_BOM_VLSE_Insert_011</t>
  </si>
  <si>
    <t>Price_BOM_VLSE_Insert_012</t>
  </si>
  <si>
    <t>Price_BOM_VLSE_Insert_013</t>
  </si>
  <si>
    <t>:2095A-4P-3HP-VLSE:2095A-4P-5HP-VLSE:2095A-2P-15HP-VLSE:2095A-2P-20HP-VLSE:20951-4P-3HP-VLSE:20951-4P-5HP-VLSE:20951-2P-15HP-VLSE:20951-2P-20HP-VLSE:</t>
  </si>
  <si>
    <t>BRK B/M VLS X3,9.5" 182/256 TC MTR</t>
  </si>
  <si>
    <t>A100132</t>
  </si>
  <si>
    <t>Price_BOM_VLSE_Insert_014</t>
  </si>
  <si>
    <t>A300229</t>
  </si>
  <si>
    <t>Price_BOM_VLSE_Insert_015</t>
  </si>
  <si>
    <t>Price_BOM_VLSE_Insert_016</t>
  </si>
  <si>
    <t>Price_BOM_VLSE_Insert_017</t>
  </si>
  <si>
    <t>Price_BOM_VLSE_Insert_018</t>
  </si>
  <si>
    <t>Price_BOM_VLSE_Insert_019</t>
  </si>
  <si>
    <t>Price_BOM_VLSE_Insert_020</t>
  </si>
  <si>
    <t>Price_BOM_VLSE_Insert_021</t>
  </si>
  <si>
    <t>Price_BOM_VLSE_Insert_022</t>
  </si>
  <si>
    <t>Price_BOM_VLSE_Insert_023</t>
  </si>
  <si>
    <t>:5095A-4P-10HP-VLSE:5095A-4P-7.5HP-VLSE:50957-4P-10HP-VLSE:50957-4P-7.5HP-VLSE:</t>
  </si>
  <si>
    <t>Price_BOM_VLSE_Insert_024</t>
  </si>
  <si>
    <t>Price_BOM_VLSE_Insert_025</t>
  </si>
  <si>
    <t>:2095A-2P-25HP-VLSE:2095A-2P-30HP-VLSE:20951-2P-25HP-VLSE:20951-2P-30HP-VLSE:</t>
  </si>
  <si>
    <t>:284TSC:</t>
  </si>
  <si>
    <t>Price_BOM_VLSE_Insert_026</t>
  </si>
  <si>
    <t>Price_BOM_VLSE_Insert_027</t>
  </si>
  <si>
    <t>A300167</t>
  </si>
  <si>
    <t>Price_BOM_VLSE_Insert_028</t>
  </si>
  <si>
    <t>A300186</t>
  </si>
  <si>
    <t>Price_BOM_VLSE_Insert_029</t>
  </si>
  <si>
    <t>:30125-4P-7.5HP-VLSE:30125-4P-10HP-VLSE:30123-4P-7.5HP-VLSE:30123-4P-10HP-VLSE:</t>
  </si>
  <si>
    <t>Price_BOM_VLSE_Insert_030</t>
  </si>
  <si>
    <t>Price_BOM_VLSE_Insert_031</t>
  </si>
  <si>
    <t>:25709-4P-3HP-VLSE:</t>
  </si>
  <si>
    <t>:182TC:</t>
  </si>
  <si>
    <t>Price_BOM_VLSE_Insert_032</t>
  </si>
  <si>
    <t>:25709-2P-15HP-VLSE:</t>
  </si>
  <si>
    <t>:254TC:</t>
  </si>
  <si>
    <t>Price_BOM_VLSE_Insert_033</t>
  </si>
  <si>
    <t>:25709-2P-20HP-VLSE:</t>
  </si>
  <si>
    <t>:256TC:</t>
  </si>
  <si>
    <t>Price_BOM_VLSE_Insert_034</t>
  </si>
  <si>
    <t>Price_BOM_VLSE_Insert_035</t>
  </si>
  <si>
    <t>Price_BOM_VLSE_Insert_036</t>
  </si>
  <si>
    <t>Price_BOM_VLSE_Insert_037</t>
  </si>
  <si>
    <t>:284TC:286TC:284TSC:286TSC:</t>
  </si>
  <si>
    <t>A300166</t>
  </si>
  <si>
    <t>Price_BOM_VLSE_Insert_038</t>
  </si>
  <si>
    <t>A300177</t>
  </si>
  <si>
    <t>Price_BOM_VLSE_Insert_039</t>
  </si>
  <si>
    <t>Price_BOM_VLSE_Insert_040</t>
  </si>
  <si>
    <t>Price_BOM_VLSE_Insert_041</t>
  </si>
  <si>
    <t>Price_BOM_VLSE_Insert_042</t>
  </si>
  <si>
    <t>Price_BOM_VLSE_Insert_043</t>
  </si>
  <si>
    <t>:30707-2P-15HP-VLSE:</t>
  </si>
  <si>
    <t>Price_BOM_VLSE_Insert_044</t>
  </si>
  <si>
    <t>:30707-2P-20HP-VLSE:</t>
  </si>
  <si>
    <t>Price_BOM_VLSE_Insert_045</t>
  </si>
  <si>
    <t>BRK B/M VLS X4,9.5" 284/286 TC MTR</t>
  </si>
  <si>
    <t>A300165</t>
  </si>
  <si>
    <t>Price_BOM_VLSE_Insert_046</t>
  </si>
  <si>
    <t>A300211</t>
  </si>
  <si>
    <t>Price_BOM_VLSE_Insert_047</t>
  </si>
  <si>
    <t>Price_BOM_VLSE_Insert_048</t>
  </si>
  <si>
    <t>Price_BOM_VLSE_Insert_049</t>
  </si>
  <si>
    <t>Price_BOM_VLSE_Insert_050</t>
  </si>
  <si>
    <t>Price_BOM_VLSE_Insert_051</t>
  </si>
  <si>
    <t>Price_BOM_VLSE_Insert_052</t>
  </si>
  <si>
    <t>Price_BOM_VLSE_Insert_053</t>
  </si>
  <si>
    <t>Price_BOM_VLSE_Insert_054</t>
  </si>
  <si>
    <t>Price_BOM_VLSE_Insert_055</t>
  </si>
  <si>
    <t>:213TC:215TC:254TC:256TC:</t>
  </si>
  <si>
    <t>A300194</t>
  </si>
  <si>
    <t>Price_BOM_VLSE_Insert_056</t>
  </si>
  <si>
    <t>A300223</t>
  </si>
  <si>
    <t>Price_BOM_VLSE_Insert_057</t>
  </si>
  <si>
    <t>Price_BOM_VLSE_Insert_058</t>
  </si>
  <si>
    <t>Price_BOM_VLSE_Insert_059</t>
  </si>
  <si>
    <t>Price_BOM_VLSE_Insert_060</t>
  </si>
  <si>
    <t>Price_BOM_VLSE_Insert_061</t>
  </si>
  <si>
    <t>Price_BOM_VLSE_Insert_062</t>
  </si>
  <si>
    <t>Price_BOM_VLSE_Insert_063</t>
  </si>
  <si>
    <t>:5095A-4P-15HP-VLSE:5095A-4P-20HP-VLSE:50957-4P-15HP-VLSE:50957-4P-20HP-VLSE:</t>
  </si>
  <si>
    <t>BRK B/M VLS,X4/XA,9.5" 213/256 TC MTR</t>
  </si>
  <si>
    <t>Price_BOM_VLSE_Insert_064</t>
  </si>
  <si>
    <t>Price_BOM_VLSE_Insert_065</t>
  </si>
  <si>
    <t>:60957-4P-20HP-VLSE:60957-4P-15HP-VLSE:</t>
  </si>
  <si>
    <t>Price_BOM_VLSE_Insert_066</t>
  </si>
  <si>
    <t>Price_BOM_VLSE_Insert_067</t>
  </si>
  <si>
    <t>:30125-4P-15HP-VLSE:30125-4P-20HP-VLSE:30123-4P-15HP-VLSE:30123-4P-20HP-VLSE:</t>
  </si>
  <si>
    <t>A300168</t>
  </si>
  <si>
    <t>Price_BOM_VLSE_Insert_068</t>
  </si>
  <si>
    <t>A300200</t>
  </si>
  <si>
    <t>Price_BOM_VLSE_Insert_069</t>
  </si>
  <si>
    <t>:40121-4P-15HP-VLSE:40121-4P-20HP-VLSE:40129-4P-15HP-VLSE:40129-4P-20HP-VLSE:40127-4P-15HP-VLSE:40127-4P-20HP-VLSE:</t>
  </si>
  <si>
    <t>Price_BOM_VLSE_Insert_070</t>
  </si>
  <si>
    <t>Price_BOM_VLSE_Insert_071</t>
  </si>
  <si>
    <t>:5012C-4P-10HP-VLSE:5012C-4P-15HP-VLSE:5012C-4P-20HP-VLSE:5012A-4P-10HP-VLSE:5012A-4P-15HP-VLSE:5012A-4P-20HP-VLSE:</t>
  </si>
  <si>
    <t>Price_BOM_VLSE_Insert_072</t>
  </si>
  <si>
    <t>Price_BOM_VLSE_Insert_073</t>
  </si>
  <si>
    <t>:5012C-4P-25HP-VLSE:5012A-4P-25HP-VLSE:</t>
  </si>
  <si>
    <t>A300169</t>
  </si>
  <si>
    <t>Price_BOM_VLSE_Insert_074</t>
  </si>
  <si>
    <t>A300201</t>
  </si>
  <si>
    <t>Price_BOM_VLSE_Insert_075</t>
  </si>
  <si>
    <t>Price_BOM_VLSE_Insert_076</t>
  </si>
  <si>
    <t>Price_BOM_VLSE_Insert_077</t>
  </si>
  <si>
    <t>Price_BOM_VLSE_Insert_078</t>
  </si>
  <si>
    <t>:254TC:256TC:</t>
  </si>
  <si>
    <t>A300220</t>
  </si>
  <si>
    <t>Price_BOM_VLSE_Insert_079</t>
  </si>
  <si>
    <t>Price_BOM_VLSE_Insert_080</t>
  </si>
  <si>
    <t>A300234</t>
  </si>
  <si>
    <t>Price_BOM_VLSE_Insert_081</t>
  </si>
  <si>
    <t>A300182</t>
  </si>
  <si>
    <t>Price_BOM_VLSE_Insert_082</t>
  </si>
  <si>
    <t>A300212</t>
  </si>
  <si>
    <t>Price_BOM_VLSE_Insert_083</t>
  </si>
  <si>
    <t>A300183</t>
  </si>
  <si>
    <t>Price_BOM_VLSE_Insert_084</t>
  </si>
  <si>
    <t>A300213</t>
  </si>
  <si>
    <t>Price_BOM_VLSE_Insert_085</t>
  </si>
  <si>
    <t>BRK B/M VLS XA,8012 284/286 TC MTR</t>
  </si>
  <si>
    <t>A300199</t>
  </si>
  <si>
    <t>Price_BOM_VLSE_Insert_086</t>
  </si>
  <si>
    <t>A300228</t>
  </si>
  <si>
    <t>Price_BOM_VLSE_Insert_087</t>
  </si>
  <si>
    <t>Price_BOM_VLSE_Insert_088</t>
  </si>
  <si>
    <t>Price_BOM_VLSE_Insert_089</t>
  </si>
  <si>
    <t>:40707-2P-15HP-VLSE::40707-2P-20HP-VLSE:</t>
  </si>
  <si>
    <t>Price_BOM_VLSE_Insert_090</t>
  </si>
  <si>
    <t>:256TC:256TC:</t>
  </si>
  <si>
    <t>Price_BOM_VLSE_Insert_091</t>
  </si>
  <si>
    <t>Price_BOM_VLSE_Insert_092</t>
  </si>
  <si>
    <t>y</t>
  </si>
  <si>
    <t>Price_BOM_VLSE_Insert_093</t>
  </si>
  <si>
    <t>:40959-4P-5HP-VLSE:40959-4P-7.5HP-VLSE:40959-4P-10HP-VLSE:40957-4P-5HP-VLSE:40957-4P-7.5HP-VLSE:40957-4P-10HP-VLSE:</t>
  </si>
  <si>
    <t>Price_BOM_VLSE_Insert_094</t>
  </si>
  <si>
    <t>Price_BOM_VLSE_Insert_095</t>
  </si>
  <si>
    <t>:40121-4P-25HP-VLSE:40129-4P-25HP-VLSE:40127-4P-25HP-VLSE:</t>
  </si>
  <si>
    <t>Price_BOM_VLSE_Insert_096</t>
  </si>
  <si>
    <t>Price_BOM_VLSE_Insert_097</t>
  </si>
  <si>
    <t>Price_BOM_VLSE_Insert_098</t>
  </si>
  <si>
    <t>Price_BOM_VLSE_Insert_099</t>
  </si>
  <si>
    <t>Price_BOM_VLSE_Insert_100</t>
  </si>
  <si>
    <t>Price_BOM_VLSE_Insert_101</t>
  </si>
  <si>
    <t>:40959-4P-15HP-VLSE:40957-4P-15HP-VLSE:</t>
  </si>
  <si>
    <t>Recirc lines for VLSE are included in VL boms</t>
  </si>
  <si>
    <t xml:space="preserve">Coupling </t>
  </si>
  <si>
    <t>Rigid, Axial Split Coupling (aluminum)</t>
  </si>
  <si>
    <t>standard VLS</t>
  </si>
  <si>
    <t>not VL</t>
  </si>
  <si>
    <t>Refer to Coupling Master</t>
  </si>
  <si>
    <t>Z:\DOE PSD Exports\036_VLSEbom_Base_DOE.xml</t>
  </si>
  <si>
    <t>Price_BOM_VLSE_Baseplates</t>
  </si>
  <si>
    <t>BaseType</t>
  </si>
  <si>
    <t>NozzleConfiguration</t>
  </si>
  <si>
    <t>Baseplates</t>
  </si>
  <si>
    <t>Base</t>
  </si>
  <si>
    <t>Nozzle Configuration</t>
  </si>
  <si>
    <t>Price_BOM_VLSE_Baseplates_01</t>
  </si>
  <si>
    <t>PumpStand_CI</t>
  </si>
  <si>
    <t>Cast Iron Stand</t>
  </si>
  <si>
    <t>:125# ANSI Flange:250# ANSI Flange:</t>
  </si>
  <si>
    <t>A300125</t>
  </si>
  <si>
    <t>Price_BOM_VLSE_Baseplates_02</t>
  </si>
  <si>
    <t>Price_BOM_VLSE_Baseplates_03</t>
  </si>
  <si>
    <t>Price_BOM_VLSE_Baseplates_04</t>
  </si>
  <si>
    <t>:2095A-2P-15HP-VLSE:2095A-2P-20HP-VLSE:2095A-2P-25HP-VLSE:2095A-2P-30HP-VLSE:2095A-4P-3HP-VLSE:2095A-4P-5HP-VLSE:20951-2P-15HP-VLSE:20951-2P-20HP-VLSE:20951-2P-25HP-VLSE:20951-2P-30HP-VLSE:20951-4P-3HP-VLSE:20951-4P-5HP-VLSE:</t>
  </si>
  <si>
    <t>A300126</t>
  </si>
  <si>
    <t>Price_BOM_VLSE_Baseplates_05</t>
  </si>
  <si>
    <t>:20955-4P-3HP-VLSE:20955-4P-5HP-VLSE:20955-4P-7.5HP-VLSE:20955-2P-15HP-VLSE:20955-2P-20HP-VLSE:20955-2P-25HP-VLSE:20955-2P-30HP-VLSE:</t>
  </si>
  <si>
    <t>Price_BOM_VLSE_Baseplates_06</t>
  </si>
  <si>
    <t>:20959-4P-3HP-VLSE:20959-4P-5HP-VLSE:20959-4P-7.5HP-VLSE:20959-2P-20HP-VLSE:20959-2P-25HP-VLSE:20959-2P-30HP-VLSE:</t>
  </si>
  <si>
    <t>Price_BOM_VLSE_Baseplates_07</t>
  </si>
  <si>
    <t>Price_BOM_VLSE_Baseplates_08</t>
  </si>
  <si>
    <t>:25953-4P-3HP-VLSE:25953-4P-5HP-VLSE:25953-4P-7.5HP-VLSE:25953-2P-20HP-VLSE:25953-2P-25HP-VLSE:25953-2P-30HP-VLSE:</t>
  </si>
  <si>
    <t>Price_BOM_VLSE_Baseplates_09</t>
  </si>
  <si>
    <t>Price_BOM_VLSE_Baseplates_10</t>
  </si>
  <si>
    <t>:30707-4P-3HP-VLSE:30707-4P-5HP-VLSE:30707-2P-15HP-VLSE:30707-2P-20HP-VLSE:30707-2P-25HP-VLSE:30707-2P-30HP-VLSE:</t>
  </si>
  <si>
    <t>Price_BOM_VLSE_Baseplates_11</t>
  </si>
  <si>
    <t>Price_BOM_VLSE_Baseplates_12</t>
  </si>
  <si>
    <t>:30125-4P-7.5HP-VLSE:30125-4P-10HP-VLSE:30125-4P-15HP-VLSE:30125-4P-20HP-VLSE:30123-4P-7.5HP-VLSE:30123-4P-10HP-VLSE:30123-4P-15HP-VLSE:30123-4P-20HP-VLSE:</t>
  </si>
  <si>
    <t>Price_BOM_VLSE_Baseplates_13</t>
  </si>
  <si>
    <t>:40707-4P-3HP-VLSE:40707-4P-5HP-VLSE:40707-2P-15HP-VLSE:40707-2P-20HP-VLSE:40707-2P-25HP-VLSE:40707-2P-30HP-VLSE:</t>
  </si>
  <si>
    <t>Price_BOM_VLSE_Baseplates_14</t>
  </si>
  <si>
    <t>:40959-4P-5HP-VLSE:40959-4P-7.5HP-VLSE:40959-4P-10HP-VLSE:40959-4P-15HP-VLSE:40957-4P-5HP-VLSE:40957-4P-7.5HP-VLSE:40957-4P-10HP-VLSE:40957-4P-15HP-VLSE:</t>
  </si>
  <si>
    <t>Price_BOM_VLSE_Baseplates_15</t>
  </si>
  <si>
    <t>Price_BOM_VLSE_Baseplates_16</t>
  </si>
  <si>
    <t>:40129-4P-15HP-VLSE:40129-4P-20HP-VLSE:40129-4P-25HP-VLSE:40127-4P-15HP-VLSE:40127-4P-20HP-VLSE:40127-4P-25HP-VLSE:</t>
  </si>
  <si>
    <t>Price_BOM_VLSE_Baseplates_17</t>
  </si>
  <si>
    <t>:50707-4P-5HP-VLSE:50707-4P-7.5HP-VLSE:50707-2P-30HP-VLSE:</t>
  </si>
  <si>
    <t>Price_BOM_VLSE_Baseplates_18</t>
  </si>
  <si>
    <t>:5095A-4P-7.5HP-VLSE:5095A-4P-10HP-VLSE:5095A-4P-15HP-VLSE:5095A-4P-20HP-VLSE:50957-4P-7.5HP-VLSE:50957-4P-10HP-VLSE:50957-4P-15HP-VLSE:50957-4P-20HP-VLSE:</t>
  </si>
  <si>
    <t>Price_BOM_VLSE_Baseplates_19</t>
  </si>
  <si>
    <t>:50129-4P-15HP-VLSE:50129-4P-20HP-VLSE:50129-4P-25HP-VLSE:50129-4P-15HP-VLSE:50129-4P-20HP-VLSE:50129-4P-25HP-VLSE:</t>
  </si>
  <si>
    <t>Price_BOM_VLSE_Baseplates_20</t>
  </si>
  <si>
    <t>:5012C-4P-10HP-VLSE:5012C-4P-15HP-VLSE:5012C-4P-20HP-VLSE:5012C-4P-25HP-VLSE:5012A-4P-10HP-VLSE:5012A-4P-15HP-VLSE:5012A-4P-20HP-VLSE:5012A-4P-25HP-VLSE:</t>
  </si>
  <si>
    <t>Price_BOM_VLSE_Baseplates_21</t>
  </si>
  <si>
    <t>A300127</t>
  </si>
  <si>
    <t>Price_BOM_VLSE_Baseplates_22</t>
  </si>
  <si>
    <t>Price_BOM_VLSE_Baseplates_23</t>
  </si>
  <si>
    <t>Price_BOM_VLSE_Baseplates_24</t>
  </si>
  <si>
    <t>Price_BOM_VLSE_Baseplates_25</t>
  </si>
  <si>
    <t>FlangeSupports</t>
  </si>
  <si>
    <t>Flange Supports</t>
  </si>
  <si>
    <t>:125# ANSI Flange:</t>
  </si>
  <si>
    <t>A300105</t>
  </si>
  <si>
    <t>LT084</t>
  </si>
  <si>
    <t>Price_BOM_VLSE_Baseplates_26</t>
  </si>
  <si>
    <t>A300106</t>
  </si>
  <si>
    <t>Price_BOM_VLSE_Baseplates_27</t>
  </si>
  <si>
    <t>A300107</t>
  </si>
  <si>
    <t>Price_BOM_VLSE_Baseplates_28</t>
  </si>
  <si>
    <t>Price_BOM_VLSE_Baseplates_29</t>
  </si>
  <si>
    <t>Price_BOM_VLSE_Baseplates_30</t>
  </si>
  <si>
    <t>Price_BOM_VLSE_Baseplates_31</t>
  </si>
  <si>
    <t>A300108</t>
  </si>
  <si>
    <t>Price_BOM_VLSE_Baseplates_32</t>
  </si>
  <si>
    <t>Price_BOM_VLSE_Baseplates_33</t>
  </si>
  <si>
    <t>Price_BOM_VLSE_Baseplates_34</t>
  </si>
  <si>
    <t>A300109</t>
  </si>
  <si>
    <t>Price_BOM_VLSE_Baseplates_35</t>
  </si>
  <si>
    <t>Price_BOM_VLSE_Baseplates_36</t>
  </si>
  <si>
    <t>Price_BOM_VLSE_Baseplates_37</t>
  </si>
  <si>
    <t>A300110</t>
  </si>
  <si>
    <t>Price_BOM_VLSE_Baseplates_38</t>
  </si>
  <si>
    <t>Price_BOM_VLSE_Baseplates_39</t>
  </si>
  <si>
    <t>Price_BOM_VLSE_Baseplates_40</t>
  </si>
  <si>
    <t>Price_BOM_VLSE_Baseplates_41</t>
  </si>
  <si>
    <t>A300111</t>
  </si>
  <si>
    <t>Price_BOM_VLSE_Baseplates_42</t>
  </si>
  <si>
    <t>Price_BOM_VLSE_Baseplates_43</t>
  </si>
  <si>
    <t>Price_BOM_VLSE_Baseplates_44</t>
  </si>
  <si>
    <t>Price_BOM_VLSE_Baseplates_45</t>
  </si>
  <si>
    <t>A300112</t>
  </si>
  <si>
    <t>Price_BOM_VLSE_Baseplates_46</t>
  </si>
  <si>
    <t>Price_BOM_VLSE_Baseplates_47</t>
  </si>
  <si>
    <t>A300113</t>
  </si>
  <si>
    <t>Price_BOM_VLSE_Baseplates_48</t>
  </si>
  <si>
    <t>Price_BOM_VLSE_Baseplates_49</t>
  </si>
  <si>
    <t>:250# ANSI Flange:</t>
  </si>
  <si>
    <t>A300115</t>
  </si>
  <si>
    <t>Price_BOM_VLSE_Baseplates_50</t>
  </si>
  <si>
    <t>A300116</t>
  </si>
  <si>
    <t>Price_BOM_VLSE_Baseplates_51</t>
  </si>
  <si>
    <t>A300117</t>
  </si>
  <si>
    <t>Price_BOM_VLSE_Baseplates_52</t>
  </si>
  <si>
    <t>Price_BOM_VLSE_Baseplates_53</t>
  </si>
  <si>
    <t>Price_BOM_VLSE_Baseplates_54</t>
  </si>
  <si>
    <t>Price_BOM_VLSE_Baseplates_55</t>
  </si>
  <si>
    <t>A300118</t>
  </si>
  <si>
    <t>Price_BOM_VLSE_Baseplates_56</t>
  </si>
  <si>
    <t>Price_BOM_VLSE_Baseplates_57</t>
  </si>
  <si>
    <t>Price_BOM_VLSE_Baseplates_58</t>
  </si>
  <si>
    <t>A300119</t>
  </si>
  <si>
    <t>Price_BOM_VLSE_Baseplates_59</t>
  </si>
  <si>
    <t>Price_BOM_VLSE_Baseplates_60</t>
  </si>
  <si>
    <t>Price_BOM_VLSE_Baseplates_61</t>
  </si>
  <si>
    <t>A300120</t>
  </si>
  <si>
    <t>Price_BOM_VLSE_Baseplates_62</t>
  </si>
  <si>
    <t>Price_BOM_VLSE_Baseplates_63</t>
  </si>
  <si>
    <t>Price_BOM_VLSE_Baseplates_64</t>
  </si>
  <si>
    <t>Price_BOM_VLSE_Baseplates_65</t>
  </si>
  <si>
    <t>A300121</t>
  </si>
  <si>
    <t>Price_BOM_VLSE_Baseplates_66</t>
  </si>
  <si>
    <t>Price_BOM_VLSE_Baseplates_67</t>
  </si>
  <si>
    <t>Price_BOM_VLSE_Baseplates_68</t>
  </si>
  <si>
    <t>Price_BOM_VLSE_Baseplates_69</t>
  </si>
  <si>
    <t>A300122</t>
  </si>
  <si>
    <t>Price_BOM_VLSE_Baseplates_70</t>
  </si>
  <si>
    <t>Price_BOM_VLSE_Baseplates_71</t>
  </si>
  <si>
    <t>A300123</t>
  </si>
  <si>
    <t>Price_BOM_VLSE_Baseplates_72</t>
  </si>
  <si>
    <t>There are no sleeves on the VLSE product</t>
  </si>
  <si>
    <t>Price_BOM_VLSE_Imp</t>
  </si>
  <si>
    <t>PACOMatlCode</t>
  </si>
  <si>
    <t>Impeller Cap Screw and Washer</t>
  </si>
  <si>
    <t>Impeller Key</t>
  </si>
  <si>
    <t>Price 1/29/2020</t>
  </si>
  <si>
    <t>No Name 1</t>
  </si>
  <si>
    <t>No Name 2</t>
  </si>
  <si>
    <t>No Name 3</t>
  </si>
  <si>
    <t>No Name 4</t>
  </si>
  <si>
    <t>No Name 5</t>
  </si>
  <si>
    <t>No Name 6</t>
  </si>
  <si>
    <t>Price_BOM_VLSE_Imp_001</t>
  </si>
  <si>
    <t>ImpMatl_SS_AISI-304</t>
  </si>
  <si>
    <t>Stainless Steel, AISI-304</t>
  </si>
  <si>
    <t>H304</t>
  </si>
  <si>
    <t>Stainless Steel, AISI 316</t>
  </si>
  <si>
    <t>A101688</t>
  </si>
  <si>
    <t>Price_BOM_VLSE_Imp_037</t>
  </si>
  <si>
    <t>ImpMatl_NiAl-Bronze_ASTM-B148_C95400</t>
  </si>
  <si>
    <t>Nickel Aluminum Bronze ASTM B148 UNS C95400</t>
  </si>
  <si>
    <t>B22</t>
  </si>
  <si>
    <t>Steel, Cold Drawn C1018</t>
  </si>
  <si>
    <t>A102216</t>
  </si>
  <si>
    <t>Price_BOM_VLSE_Imp_038</t>
  </si>
  <si>
    <t>97775279</t>
  </si>
  <si>
    <t>Price_BOM_VLSE_Imp_039</t>
  </si>
  <si>
    <t>Price_BOM_VLSE_Imp_040</t>
  </si>
  <si>
    <t>Price_BOM_VLSE_Imp_041</t>
  </si>
  <si>
    <t>Price_BOM_VLSE_Imp_042</t>
  </si>
  <si>
    <t>Price_BOM_VLSE_Imp_043</t>
  </si>
  <si>
    <t>Price_BOM_VLSE_Imp_044</t>
  </si>
  <si>
    <t>98876020</t>
  </si>
  <si>
    <t>IMP,L,15705,X3,H304</t>
  </si>
  <si>
    <t>A101720</t>
  </si>
  <si>
    <t>Price_BOM_VLSE_Imp_045</t>
  </si>
  <si>
    <t>ImpMatl_Silicon_Bronze_ASTM-B584_C87600</t>
  </si>
  <si>
    <t>Silicon Bronze, ASTM-B584, C87600</t>
  </si>
  <si>
    <t>B21</t>
  </si>
  <si>
    <t>A101722</t>
  </si>
  <si>
    <t>Price_BOM_VLSE_Imp_046</t>
  </si>
  <si>
    <t>Price_BOM_VLSE_Imp_047</t>
  </si>
  <si>
    <t>Price_BOM_VLSE_Imp_048</t>
  </si>
  <si>
    <t>Price_BOM_VLSE_Imp_049</t>
  </si>
  <si>
    <t>Price_BOM_VLSE_Imp_050</t>
  </si>
  <si>
    <t>Price_BOM_VLSE_Imp_051</t>
  </si>
  <si>
    <t>96699308</t>
  </si>
  <si>
    <t>IMP,L,15951,X3,B21</t>
  </si>
  <si>
    <t>Price_BOM_VLSE_Imp_052</t>
  </si>
  <si>
    <t>A102217</t>
  </si>
  <si>
    <t>Price_BOM_VLSE_Imp_053</t>
  </si>
  <si>
    <t>Price_BOM_VLSE_Imp_054</t>
  </si>
  <si>
    <t>Price_BOM_VLSE_Imp_055</t>
  </si>
  <si>
    <t>Price_BOM_VLSE_Imp_056</t>
  </si>
  <si>
    <t>Price_BOM_VLSE_Imp_057</t>
  </si>
  <si>
    <t>Price_BOM_VLSE_Imp_058</t>
  </si>
  <si>
    <t>97775280</t>
  </si>
  <si>
    <t>Price_BOM_VLSE_Imp_059</t>
  </si>
  <si>
    <t>98876022</t>
  </si>
  <si>
    <t>IMP,L,15951,X3,H304</t>
  </si>
  <si>
    <t>A101726</t>
  </si>
  <si>
    <t>Price_BOM_VLSE_Imp_060</t>
  </si>
  <si>
    <t>A101734</t>
  </si>
  <si>
    <t>Price_BOM_VLSE_Imp_061</t>
  </si>
  <si>
    <t>Price_BOM_VLSE_Imp_062</t>
  </si>
  <si>
    <t>Price_BOM_VLSE_Imp_063</t>
  </si>
  <si>
    <t>Price_BOM_VLSE_Imp_064</t>
  </si>
  <si>
    <t>Price_BOM_VLSE_Imp_065</t>
  </si>
  <si>
    <t>Price_BOM_VLSE_Imp_066</t>
  </si>
  <si>
    <t>96699314</t>
  </si>
  <si>
    <t>IMP,L,15955,X3,B21</t>
  </si>
  <si>
    <t>Price_BOM_VLSE_Imp_067</t>
  </si>
  <si>
    <t>A102219</t>
  </si>
  <si>
    <t>Price_BOM_VLSE_Imp_068</t>
  </si>
  <si>
    <t>Price_BOM_VLSE_Imp_069</t>
  </si>
  <si>
    <t>Price_BOM_VLSE_Imp_070</t>
  </si>
  <si>
    <t>Price_BOM_VLSE_Imp_071</t>
  </si>
  <si>
    <t>Price_BOM_VLSE_Imp_072</t>
  </si>
  <si>
    <t>Price_BOM_VLSE_Imp_073</t>
  </si>
  <si>
    <t>97775292</t>
  </si>
  <si>
    <t>Price_BOM_VLSE_Imp_074</t>
  </si>
  <si>
    <t>98876025</t>
  </si>
  <si>
    <t>IMP,L,15955,X3,H304</t>
  </si>
  <si>
    <t>A101738</t>
  </si>
  <si>
    <t>Price_BOM_VLSE_Imp_075</t>
  </si>
  <si>
    <t>A101740</t>
  </si>
  <si>
    <t>Price_BOM_VLSE_Imp_076</t>
  </si>
  <si>
    <t>Price_BOM_VLSE_Imp_077</t>
  </si>
  <si>
    <t>Price_BOM_VLSE_Imp_078</t>
  </si>
  <si>
    <t>Price_BOM_VLSE_Imp_079</t>
  </si>
  <si>
    <t>Price_BOM_VLSE_Imp_080</t>
  </si>
  <si>
    <t>Price_BOM_VLSE_Imp_081</t>
  </si>
  <si>
    <t>96699317</t>
  </si>
  <si>
    <t>IMP,L,15955,X4,B21</t>
  </si>
  <si>
    <t>Price_BOM_VLSE_Imp_082</t>
  </si>
  <si>
    <t>A102220</t>
  </si>
  <si>
    <t>Price_BOM_VLSE_Imp_083</t>
  </si>
  <si>
    <t>Price_BOM_VLSE_Imp_084</t>
  </si>
  <si>
    <t>Price_BOM_VLSE_Imp_085</t>
  </si>
  <si>
    <t>Price_BOM_VLSE_Imp_086</t>
  </si>
  <si>
    <t>Price_BOM_VLSE_Imp_087</t>
  </si>
  <si>
    <t>Price_BOM_VLSE_Imp_088</t>
  </si>
  <si>
    <t>97775293</t>
  </si>
  <si>
    <t>Price_BOM_VLSE_Imp_089</t>
  </si>
  <si>
    <t>98876026</t>
  </si>
  <si>
    <t>IMP,L,15955,X4,H304</t>
  </si>
  <si>
    <t>A101744</t>
  </si>
  <si>
    <t>Price_BOM_VLSE_Imp_090</t>
  </si>
  <si>
    <t>A101746</t>
  </si>
  <si>
    <t>Price_BOM_VLSE_Imp_091</t>
  </si>
  <si>
    <t>Price_BOM_VLSE_Imp_092</t>
  </si>
  <si>
    <t>Price_BOM_VLSE_Imp_093</t>
  </si>
  <si>
    <t>Price_BOM_VLSE_Imp_094</t>
  </si>
  <si>
    <t>Price_BOM_VLSE_Imp_095</t>
  </si>
  <si>
    <t>Price_BOM_VLSE_Imp_096</t>
  </si>
  <si>
    <t>96699320</t>
  </si>
  <si>
    <t>IMP,L,15959,X3,B21</t>
  </si>
  <si>
    <t>Price_BOM_VLSE_Imp_097</t>
  </si>
  <si>
    <t>A102221</t>
  </si>
  <si>
    <t>Price_BOM_VLSE_Imp_098</t>
  </si>
  <si>
    <t>97777979</t>
  </si>
  <si>
    <t>Price_BOM_VLSE_Imp_099</t>
  </si>
  <si>
    <t>Price_BOM_VLSE_Imp_100</t>
  </si>
  <si>
    <t>Price_BOM_VLSE_Imp_101</t>
  </si>
  <si>
    <t>Price_BOM_VLSE_Imp_102</t>
  </si>
  <si>
    <t>Price_BOM_VLSE_Imp_103</t>
  </si>
  <si>
    <t>Price_BOM_VLSE_Imp_104</t>
  </si>
  <si>
    <t>98876028</t>
  </si>
  <si>
    <t>IMP,L,15959,X3,H304</t>
  </si>
  <si>
    <t>A101750</t>
  </si>
  <si>
    <t>Price_BOM_VLSE_Imp_105</t>
  </si>
  <si>
    <t>A101752</t>
  </si>
  <si>
    <t>Price_BOM_VLSE_Imp_106</t>
  </si>
  <si>
    <t>Price_BOM_VLSE_Imp_107</t>
  </si>
  <si>
    <t>Price_BOM_VLSE_Imp_108</t>
  </si>
  <si>
    <t>Price_BOM_VLSE_Imp_109</t>
  </si>
  <si>
    <t>Price_BOM_VLSE_Imp_110</t>
  </si>
  <si>
    <t>Price_BOM_VLSE_Imp_111</t>
  </si>
  <si>
    <t>96699323</t>
  </si>
  <si>
    <t>IMP,L,15959,X4,B21</t>
  </si>
  <si>
    <t>Price_BOM_VLSE_Imp_112</t>
  </si>
  <si>
    <t>A102222</t>
  </si>
  <si>
    <t>Price_BOM_VLSE_Imp_113</t>
  </si>
  <si>
    <t>Price_BOM_VLSE_Imp_114</t>
  </si>
  <si>
    <t>Price_BOM_VLSE_Imp_115</t>
  </si>
  <si>
    <t>Price_BOM_VLSE_Imp_116</t>
  </si>
  <si>
    <t>Price_BOM_VLSE_Imp_117</t>
  </si>
  <si>
    <t>Price_BOM_VLSE_Imp_118</t>
  </si>
  <si>
    <t>97777980</t>
  </si>
  <si>
    <t>Price_BOM_VLSE_Imp_119</t>
  </si>
  <si>
    <t>98876061</t>
  </si>
  <si>
    <t>IMP,L,15959,X4,H304</t>
  </si>
  <si>
    <t>A101756</t>
  </si>
  <si>
    <t>Price_BOM_VLSE_Imp_120</t>
  </si>
  <si>
    <t>A101791</t>
  </si>
  <si>
    <t>Price_BOM_VLSE_Imp_121</t>
  </si>
  <si>
    <t>Price_BOM_VLSE_Imp_122</t>
  </si>
  <si>
    <t>Price_BOM_VLSE_Imp_123</t>
  </si>
  <si>
    <t>Price_BOM_VLSE_Imp_124</t>
  </si>
  <si>
    <t>Price_BOM_VLSE_Imp_125</t>
  </si>
  <si>
    <t>Price_BOM_VLSE_Imp_126</t>
  </si>
  <si>
    <t>96769178</t>
  </si>
  <si>
    <t>IMP,L,20121,X3,B21</t>
  </si>
  <si>
    <t>Price_BOM_VLSE_Imp_127</t>
  </si>
  <si>
    <t>A102228</t>
  </si>
  <si>
    <t>Price_BOM_VLSE_Imp_128</t>
  </si>
  <si>
    <t>Price_BOM_VLSE_Imp_129</t>
  </si>
  <si>
    <t>Price_BOM_VLSE_Imp_130</t>
  </si>
  <si>
    <t>Price_BOM_VLSE_Imp_131</t>
  </si>
  <si>
    <t>Price_BOM_VLSE_Imp_132</t>
  </si>
  <si>
    <t>Price_BOM_VLSE_Imp_133</t>
  </si>
  <si>
    <t>97778012</t>
  </si>
  <si>
    <t>Price_BOM_VLSE_Imp_134</t>
  </si>
  <si>
    <t>98876071</t>
  </si>
  <si>
    <t>IMP,L,20121,X3,H304</t>
  </si>
  <si>
    <t>A101796</t>
  </si>
  <si>
    <t>Price_BOM_VLSE_Imp_135</t>
  </si>
  <si>
    <t>:25709-2P-7.5HP-VLSE:25709-2P-10HP-VLSE:</t>
  </si>
  <si>
    <t>A101764</t>
  </si>
  <si>
    <t>Price_BOM_VLSE_Imp_136</t>
  </si>
  <si>
    <t>Price_BOM_VLSE_Imp_137</t>
  </si>
  <si>
    <t>Price_BOM_VLSE_Imp_138</t>
  </si>
  <si>
    <t>Price_BOM_VLSE_Imp_139</t>
  </si>
  <si>
    <t>Price_BOM_VLSE_Imp_140</t>
  </si>
  <si>
    <t>Price_BOM_VLSE_Imp_141</t>
  </si>
  <si>
    <t>96732772</t>
  </si>
  <si>
    <t>IMP,L,20709,X3,B21</t>
  </si>
  <si>
    <t>Price_BOM_VLSE_Imp_142</t>
  </si>
  <si>
    <t>A102224</t>
  </si>
  <si>
    <t>Price_BOM_VLSE_Imp_143</t>
  </si>
  <si>
    <t>Price_BOM_VLSE_Imp_144</t>
  </si>
  <si>
    <t>Price_BOM_VLSE_Imp_145</t>
  </si>
  <si>
    <t>Price_BOM_VLSE_Imp_146</t>
  </si>
  <si>
    <t>Price_BOM_VLSE_Imp_147</t>
  </si>
  <si>
    <t>Price_BOM_VLSE_Imp_148</t>
  </si>
  <si>
    <t>97778013</t>
  </si>
  <si>
    <t>Price_BOM_VLSE_Imp_149</t>
  </si>
  <si>
    <t>:25709-2P-7.5HP-VLSE:25709-2P-10HP-VLSE:25709-4P-3HP-VLSE:</t>
  </si>
  <si>
    <t>98876064</t>
  </si>
  <si>
    <t>IMP,L,20709,X3,H304</t>
  </si>
  <si>
    <t>A101768</t>
  </si>
  <si>
    <t>Price_BOM_VLSE_Imp_150</t>
  </si>
  <si>
    <t>:25709-2P-15HP-VLSE:25709-2P-20HP-VLSE:25709-2P-25HP-VLSE:25709-4P-3HP-VLSE:</t>
  </si>
  <si>
    <t>A101770</t>
  </si>
  <si>
    <t>Price_BOM_VLSE_Imp_151</t>
  </si>
  <si>
    <t>Price_BOM_VLSE_Imp_152</t>
  </si>
  <si>
    <t>Price_BOM_VLSE_Imp_153</t>
  </si>
  <si>
    <t>Price_BOM_VLSE_Imp_154</t>
  </si>
  <si>
    <t>Price_BOM_VLSE_Imp_155</t>
  </si>
  <si>
    <t>Price_BOM_VLSE_Imp_156</t>
  </si>
  <si>
    <t>96732776</t>
  </si>
  <si>
    <t>IMP,L,20709,X4,B21</t>
  </si>
  <si>
    <t>Price_BOM_VLSE_Imp_157</t>
  </si>
  <si>
    <t>A102225</t>
  </si>
  <si>
    <t>Price_BOM_VLSE_Imp_158</t>
  </si>
  <si>
    <t>Price_BOM_VLSE_Imp_159</t>
  </si>
  <si>
    <t>Price_BOM_VLSE_Imp_160</t>
  </si>
  <si>
    <t>Price_BOM_VLSE_Imp_161</t>
  </si>
  <si>
    <t>Price_BOM_VLSE_Imp_162</t>
  </si>
  <si>
    <t>Price_BOM_VLSE_Imp_163</t>
  </si>
  <si>
    <t>97775275</t>
  </si>
  <si>
    <t>Price_BOM_VLSE_Imp_164</t>
  </si>
  <si>
    <t>98876066</t>
  </si>
  <si>
    <t>IMP,L,20709,X4,H304</t>
  </si>
  <si>
    <t>A101775</t>
  </si>
  <si>
    <t>Price_BOM_VLSE_Imp_165</t>
  </si>
  <si>
    <t>A101777</t>
  </si>
  <si>
    <t>Price_BOM_VLSE_Imp_166</t>
  </si>
  <si>
    <t>Price_BOM_VLSE_Imp_167</t>
  </si>
  <si>
    <t>Price_BOM_VLSE_Imp_168</t>
  </si>
  <si>
    <t>Price_BOM_VLSE_Imp_169</t>
  </si>
  <si>
    <t>Price_BOM_VLSE_Imp_170</t>
  </si>
  <si>
    <t>Price_BOM_VLSE_Imp_171</t>
  </si>
  <si>
    <t>96699335</t>
  </si>
  <si>
    <t>IMP,L,20953,X3,B21</t>
  </si>
  <si>
    <t>Price_BOM_VLSE_Imp_172</t>
  </si>
  <si>
    <t>A102226</t>
  </si>
  <si>
    <t>Price_BOM_VLSE_Imp_173</t>
  </si>
  <si>
    <t>Price_BOM_VLSE_Imp_174</t>
  </si>
  <si>
    <t>Price_BOM_VLSE_Imp_175</t>
  </si>
  <si>
    <t>Price_BOM_VLSE_Imp_176</t>
  </si>
  <si>
    <t>Price_BOM_VLSE_Imp_177</t>
  </si>
  <si>
    <t>Price_BOM_VLSE_Imp_178</t>
  </si>
  <si>
    <t>97775276</t>
  </si>
  <si>
    <t>Price_BOM_VLSE_Imp_179</t>
  </si>
  <si>
    <t>98876067</t>
  </si>
  <si>
    <t>IMP,L,20953,X3,H304</t>
  </si>
  <si>
    <t>A101782</t>
  </si>
  <si>
    <t>Price_BOM_VLSE_Imp_180</t>
  </si>
  <si>
    <t>A101784</t>
  </si>
  <si>
    <t>Price_BOM_VLSE_Imp_181</t>
  </si>
  <si>
    <t>Price_BOM_VLSE_Imp_182</t>
  </si>
  <si>
    <t>Price_BOM_VLSE_Imp_183</t>
  </si>
  <si>
    <t>Price_BOM_VLSE_Imp_184</t>
  </si>
  <si>
    <t>Price_BOM_VLSE_Imp_185</t>
  </si>
  <si>
    <t>Price_BOM_VLSE_Imp_186</t>
  </si>
  <si>
    <t>96769175</t>
  </si>
  <si>
    <t>IMP,L,20953,X4,B21</t>
  </si>
  <si>
    <t>Price_BOM_VLSE_Imp_187</t>
  </si>
  <si>
    <t>A102227</t>
  </si>
  <si>
    <t>Price_BOM_VLSE_Imp_188</t>
  </si>
  <si>
    <t>Price_BOM_VLSE_Imp_189</t>
  </si>
  <si>
    <t>Price_BOM_VLSE_Imp_190</t>
  </si>
  <si>
    <t>Price_BOM_VLSE_Imp_191</t>
  </si>
  <si>
    <t>Price_BOM_VLSE_Imp_192</t>
  </si>
  <si>
    <t>Price_BOM_VLSE_Imp_193</t>
  </si>
  <si>
    <t>97775278</t>
  </si>
  <si>
    <t>Price_BOM_VLSE_Imp_194</t>
  </si>
  <si>
    <t>98876069</t>
  </si>
  <si>
    <t>IMP,L,20953,X4,H304</t>
  </si>
  <si>
    <t>A101789</t>
  </si>
  <si>
    <t>Price_BOM_VLSE_Imp_195</t>
  </si>
  <si>
    <t>A101833</t>
  </si>
  <si>
    <t>Price_BOM_VLSE_Imp_196</t>
  </si>
  <si>
    <t>Price_BOM_VLSE_Imp_197</t>
  </si>
  <si>
    <t>Price_BOM_VLSE_Imp_198</t>
  </si>
  <si>
    <t>Price_BOM_VLSE_Imp_199</t>
  </si>
  <si>
    <t>Price_BOM_VLSE_Imp_200</t>
  </si>
  <si>
    <t>Price_BOM_VLSE_Imp_201</t>
  </si>
  <si>
    <t>96769196</t>
  </si>
  <si>
    <t>IMP,L,25123,X3,B21</t>
  </si>
  <si>
    <t>Price_BOM_VLSE_Imp_202</t>
  </si>
  <si>
    <t>A102234</t>
  </si>
  <si>
    <t>Price_BOM_VLSE_Imp_203</t>
  </si>
  <si>
    <t>Price_BOM_VLSE_Imp_204</t>
  </si>
  <si>
    <t>Price_BOM_VLSE_Imp_205</t>
  </si>
  <si>
    <t>Price_BOM_VLSE_Imp_206</t>
  </si>
  <si>
    <t>Price_BOM_VLSE_Imp_207</t>
  </si>
  <si>
    <t>Price_BOM_VLSE_Imp_208</t>
  </si>
  <si>
    <t>97778037</t>
  </si>
  <si>
    <t>Price_BOM_VLSE_Imp_209</t>
  </si>
  <si>
    <t>98876151</t>
  </si>
  <si>
    <t>IMP,L,25123,X3,H304</t>
  </si>
  <si>
    <t>A101838</t>
  </si>
  <si>
    <t>Price_BOM_VLSE_Imp_224</t>
  </si>
  <si>
    <t>98876136</t>
  </si>
  <si>
    <t>IMP,L,25707,X3,H304</t>
  </si>
  <si>
    <t>A101810</t>
  </si>
  <si>
    <t>Price_BOM_VLSE_Imp_225</t>
  </si>
  <si>
    <t>A101812</t>
  </si>
  <si>
    <t>Price_BOM_VLSE_Imp_226</t>
  </si>
  <si>
    <t>Price_BOM_VLSE_Imp_227</t>
  </si>
  <si>
    <t>Price_BOM_VLSE_Imp_228</t>
  </si>
  <si>
    <t>Price_BOM_VLSE_Imp_229</t>
  </si>
  <si>
    <t>Price_BOM_VLSE_Imp_230</t>
  </si>
  <si>
    <t>Price_BOM_VLSE_Imp_231</t>
  </si>
  <si>
    <t>96769187</t>
  </si>
  <si>
    <t>IMP,L,25707,X4,B21</t>
  </si>
  <si>
    <t>Price_BOM_VLSE_Imp_232</t>
  </si>
  <si>
    <t>A102231</t>
  </si>
  <si>
    <t>Price_BOM_VLSE_Imp_233</t>
  </si>
  <si>
    <t>Price_BOM_VLSE_Imp_234</t>
  </si>
  <si>
    <t>Price_BOM_VLSE_Imp_235</t>
  </si>
  <si>
    <t>Price_BOM_VLSE_Imp_236</t>
  </si>
  <si>
    <t>Price_BOM_VLSE_Imp_237</t>
  </si>
  <si>
    <t>Price_BOM_VLSE_Imp_238</t>
  </si>
  <si>
    <t>97778034</t>
  </si>
  <si>
    <t>Price_BOM_VLSE_Imp_239</t>
  </si>
  <si>
    <t>98876137</t>
  </si>
  <si>
    <t>IMP,L,25707,X4,H304</t>
  </si>
  <si>
    <t>A101817</t>
  </si>
  <si>
    <t>Price_BOM_VLSE_Imp_247</t>
  </si>
  <si>
    <t>A102232</t>
  </si>
  <si>
    <t>Price_BOM_VLSE_Imp_248</t>
  </si>
  <si>
    <t>Price_BOM_VLSE_Imp_249</t>
  </si>
  <si>
    <t>Price_BOM_VLSE_Imp_250</t>
  </si>
  <si>
    <t>Price_BOM_VLSE_Imp_251</t>
  </si>
  <si>
    <t>Price_BOM_VLSE_Imp_252</t>
  </si>
  <si>
    <t>Price_BOM_VLSE_Imp_253</t>
  </si>
  <si>
    <t>97778035</t>
  </si>
  <si>
    <t>Price_BOM_VLSE_Imp_254</t>
  </si>
  <si>
    <t>98876138</t>
  </si>
  <si>
    <t>IMP,L,25957,X3,H304</t>
  </si>
  <si>
    <t>A101824</t>
  </si>
  <si>
    <t>Price_BOM_VLSE_Imp_255</t>
  </si>
  <si>
    <t>A101826</t>
  </si>
  <si>
    <t>Price_BOM_VLSE_Imp_256</t>
  </si>
  <si>
    <t>Price_BOM_VLSE_Imp_257</t>
  </si>
  <si>
    <t>Price_BOM_VLSE_Imp_258</t>
  </si>
  <si>
    <t>Price_BOM_VLSE_Imp_259</t>
  </si>
  <si>
    <t>Price_BOM_VLSE_Imp_260</t>
  </si>
  <si>
    <t>Price_BOM_VLSE_Imp_261</t>
  </si>
  <si>
    <t>96769193</t>
  </si>
  <si>
    <t>IMP,L,25957,X4,B21</t>
  </si>
  <si>
    <t>Price_BOM_VLSE_Imp_262</t>
  </si>
  <si>
    <t>A102233</t>
  </si>
  <si>
    <t>Price_BOM_VLSE_Imp_263</t>
  </si>
  <si>
    <t>Price_BOM_VLSE_Imp_264</t>
  </si>
  <si>
    <t>Price_BOM_VLSE_Imp_265</t>
  </si>
  <si>
    <t>Price_BOM_VLSE_Imp_266</t>
  </si>
  <si>
    <t>Price_BOM_VLSE_Imp_267</t>
  </si>
  <si>
    <t>Price_BOM_VLSE_Imp_268</t>
  </si>
  <si>
    <t>97778036</t>
  </si>
  <si>
    <t>Price_BOM_VLSE_Imp_269</t>
  </si>
  <si>
    <t>98876139</t>
  </si>
  <si>
    <t>IMP,L,25957,X4,H304</t>
  </si>
  <si>
    <t>A101831</t>
  </si>
  <si>
    <t>Price_BOM_VLSE_Imp_284</t>
  </si>
  <si>
    <t>98876152</t>
  </si>
  <si>
    <t>IMP,L,30707,X3,H304</t>
  </si>
  <si>
    <t>A101859</t>
  </si>
  <si>
    <t>Price_BOM_VLSE_Imp_285</t>
  </si>
  <si>
    <t>A101861</t>
  </si>
  <si>
    <t>Price_BOM_VLSE_Imp_286</t>
  </si>
  <si>
    <t>Price_BOM_VLSE_Imp_287</t>
  </si>
  <si>
    <t>Price_BOM_VLSE_Imp_288</t>
  </si>
  <si>
    <t>Price_BOM_VLSE_Imp_289</t>
  </si>
  <si>
    <t>Price_BOM_VLSE_Imp_290</t>
  </si>
  <si>
    <t>Price_BOM_VLSE_Imp_291</t>
  </si>
  <si>
    <t>96769208</t>
  </si>
  <si>
    <t>IMP,L,30707,X4,B21</t>
  </si>
  <si>
    <t>Price_BOM_VLSE_Imp_292</t>
  </si>
  <si>
    <t>A102238</t>
  </si>
  <si>
    <t>Price_BOM_VLSE_Imp_293</t>
  </si>
  <si>
    <t>Price_BOM_VLSE_Imp_294</t>
  </si>
  <si>
    <t>Price_BOM_VLSE_Imp_295</t>
  </si>
  <si>
    <t>Price_BOM_VLSE_Imp_296</t>
  </si>
  <si>
    <t>Price_BOM_VLSE_Imp_297</t>
  </si>
  <si>
    <t>Price_BOM_VLSE_Imp_298</t>
  </si>
  <si>
    <t>97778040</t>
  </si>
  <si>
    <t>Price_BOM_VLSE_Imp_299</t>
  </si>
  <si>
    <t>98876153</t>
  </si>
  <si>
    <t>IMP,L,30707,X4,H304</t>
  </si>
  <si>
    <t>A101866</t>
  </si>
  <si>
    <t>Price_BOM_VLSE_Imp_300</t>
  </si>
  <si>
    <t>A101868</t>
  </si>
  <si>
    <t>Price_BOM_VLSE_Imp_301</t>
  </si>
  <si>
    <t>Price_BOM_VLSE_Imp_302</t>
  </si>
  <si>
    <t>Price_BOM_VLSE_Imp_303</t>
  </si>
  <si>
    <t>Price_BOM_VLSE_Imp_304</t>
  </si>
  <si>
    <t>Price_BOM_VLSE_Imp_305</t>
  </si>
  <si>
    <t>Price_BOM_VLSE_Imp_306</t>
  </si>
  <si>
    <t>96769211</t>
  </si>
  <si>
    <t>IMP,L,30957,X3,B21</t>
  </si>
  <si>
    <t>Price_BOM_VLSE_Imp_307</t>
  </si>
  <si>
    <t>A102239</t>
  </si>
  <si>
    <t>Price_BOM_VLSE_Imp_308</t>
  </si>
  <si>
    <t>Price_BOM_VLSE_Imp_309</t>
  </si>
  <si>
    <t>Price_BOM_VLSE_Imp_310</t>
  </si>
  <si>
    <t>Price_BOM_VLSE_Imp_311</t>
  </si>
  <si>
    <t>Price_BOM_VLSE_Imp_312</t>
  </si>
  <si>
    <t>Price_BOM_VLSE_Imp_313</t>
  </si>
  <si>
    <t>97778041</t>
  </si>
  <si>
    <t>Price_BOM_VLSE_Imp_314</t>
  </si>
  <si>
    <t>98876155</t>
  </si>
  <si>
    <t>IMP,L,30957,X3,H304</t>
  </si>
  <si>
    <t>A101873</t>
  </si>
  <si>
    <t>Price_BOM_VLSE_Imp_315</t>
  </si>
  <si>
    <t>A101903</t>
  </si>
  <si>
    <t>Price_BOM_VLSE_Imp_316</t>
  </si>
  <si>
    <t>Price_BOM_VLSE_Imp_317</t>
  </si>
  <si>
    <t>Price_BOM_VLSE_Imp_318</t>
  </si>
  <si>
    <t>Price_BOM_VLSE_Imp_319</t>
  </si>
  <si>
    <t>Price_BOM_VLSE_Imp_320</t>
  </si>
  <si>
    <t>Price_BOM_VLSE_Imp_321</t>
  </si>
  <si>
    <t>96769226</t>
  </si>
  <si>
    <t>IMP,L,40707,X3,B21</t>
  </si>
  <si>
    <t>Price_BOM_VLSE_Imp_322</t>
  </si>
  <si>
    <t>A102244</t>
  </si>
  <si>
    <t>Price_BOM_VLSE_Imp_323</t>
  </si>
  <si>
    <t>Price_BOM_VLSE_Imp_324</t>
  </si>
  <si>
    <t>Price_BOM_VLSE_Imp_325</t>
  </si>
  <si>
    <t>Price_BOM_VLSE_Imp_326</t>
  </si>
  <si>
    <t>Price_BOM_VLSE_Imp_327</t>
  </si>
  <si>
    <t>Price_BOM_VLSE_Imp_328</t>
  </si>
  <si>
    <t>97780145</t>
  </si>
  <si>
    <t>Price_BOM_VLSE_Imp_329</t>
  </si>
  <si>
    <t>98876161</t>
  </si>
  <si>
    <t>IMP,L,40707,X3,H304</t>
  </si>
  <si>
    <t>A300130</t>
  </si>
  <si>
    <t>Price_BOM_VLSE_Imp_330</t>
  </si>
  <si>
    <t>A101910</t>
  </si>
  <si>
    <t>Price_BOM_VLSE_Imp_331</t>
  </si>
  <si>
    <t>Price_BOM_VLSE_Imp_332</t>
  </si>
  <si>
    <t>Price_BOM_VLSE_Imp_333</t>
  </si>
  <si>
    <t>Price_BOM_VLSE_Imp_334</t>
  </si>
  <si>
    <t>Price_BOM_VLSE_Imp_335</t>
  </si>
  <si>
    <t>Price_BOM_VLSE_Imp_336</t>
  </si>
  <si>
    <t>96772226</t>
  </si>
  <si>
    <t>IMP,VLS,50707,X4,B21</t>
  </si>
  <si>
    <t>Price_BOM_VLSE_Imp_337</t>
  </si>
  <si>
    <t>A102245</t>
  </si>
  <si>
    <t>Price_BOM_VLSE_Imp_338</t>
  </si>
  <si>
    <t>Price_BOM_VLSE_Imp_339</t>
  </si>
  <si>
    <t>Price_BOM_VLSE_Imp_340</t>
  </si>
  <si>
    <t>Price_BOM_VLSE_Imp_341</t>
  </si>
  <si>
    <t>Price_BOM_VLSE_Imp_342</t>
  </si>
  <si>
    <t>Price_BOM_VLSE_Imp_343</t>
  </si>
  <si>
    <t>Price_BOM_VLSE_Imp_344</t>
  </si>
  <si>
    <t>A300132</t>
  </si>
  <si>
    <t>Price_BOM_VLSE_Imp_345</t>
  </si>
  <si>
    <t>A101917</t>
  </si>
  <si>
    <t>Price_BOM_VLSE_Imp_346</t>
  </si>
  <si>
    <t>Price_BOM_VLSE_Imp_347</t>
  </si>
  <si>
    <t>Price_BOM_VLSE_Imp_348</t>
  </si>
  <si>
    <t>Price_BOM_VLSE_Imp_349</t>
  </si>
  <si>
    <t>Price_BOM_VLSE_Imp_350</t>
  </si>
  <si>
    <t>Price_BOM_VLSE_Imp_351</t>
  </si>
  <si>
    <t>96769232</t>
  </si>
  <si>
    <t>IMP,L,40959,X3,B21</t>
  </si>
  <si>
    <t>Price_BOM_VLSE_Imp_352</t>
  </si>
  <si>
    <t>A102246</t>
  </si>
  <si>
    <t>Price_BOM_VLSE_Imp_353</t>
  </si>
  <si>
    <t>Price_BOM_VLSE_Imp_354</t>
  </si>
  <si>
    <t>Price_BOM_VLSE_Imp_355</t>
  </si>
  <si>
    <t>Price_BOM_VLSE_Imp_356</t>
  </si>
  <si>
    <t>Price_BOM_VLSE_Imp_357</t>
  </si>
  <si>
    <t>Price_BOM_VLSE_Imp_358</t>
  </si>
  <si>
    <t>97780147</t>
  </si>
  <si>
    <t>Price_BOM_VLSE_Imp_359</t>
  </si>
  <si>
    <t>98876163</t>
  </si>
  <si>
    <t>IMP,L,40957,X3,H304</t>
  </si>
  <si>
    <t>A101922</t>
  </si>
  <si>
    <t>Price_BOM_VLSE_Imp_360</t>
  </si>
  <si>
    <t>A101924</t>
  </si>
  <si>
    <t>Price_BOM_VLSE_Imp_361</t>
  </si>
  <si>
    <t>Price_BOM_VLSE_Imp_362</t>
  </si>
  <si>
    <t>Price_BOM_VLSE_Imp_363</t>
  </si>
  <si>
    <t>Price_BOM_VLSE_Imp_364</t>
  </si>
  <si>
    <t>Price_BOM_VLSE_Imp_365</t>
  </si>
  <si>
    <t>Price_BOM_VLSE_Imp_366</t>
  </si>
  <si>
    <t>96769235</t>
  </si>
  <si>
    <t>IMP,L,40959,X4,B21</t>
  </si>
  <si>
    <t>Price_BOM_VLSE_Imp_367</t>
  </si>
  <si>
    <t>A102247</t>
  </si>
  <si>
    <t>Price_BOM_VLSE_Imp_368</t>
  </si>
  <si>
    <t>Price_BOM_VLSE_Imp_369</t>
  </si>
  <si>
    <t>Price_BOM_VLSE_Imp_370</t>
  </si>
  <si>
    <t>Price_BOM_VLSE_Imp_371</t>
  </si>
  <si>
    <t>Price_BOM_VLSE_Imp_372</t>
  </si>
  <si>
    <t>Price_BOM_VLSE_Imp_373</t>
  </si>
  <si>
    <t>97780148</t>
  </si>
  <si>
    <t>Price_BOM_VLSE_Imp_374</t>
  </si>
  <si>
    <t>98876164</t>
  </si>
  <si>
    <t>IMP,L,40957,X4,H304</t>
  </si>
  <si>
    <t>A101929</t>
  </si>
  <si>
    <t>Price_BOM_VLSE_Imp_375</t>
  </si>
  <si>
    <t>A101966</t>
  </si>
  <si>
    <t>Price_BOM_VLSE_Imp_376</t>
  </si>
  <si>
    <t>Price_BOM_VLSE_Imp_377</t>
  </si>
  <si>
    <t>Price_BOM_VLSE_Imp_378</t>
  </si>
  <si>
    <t>Price_BOM_VLSE_Imp_379</t>
  </si>
  <si>
    <t>Price_BOM_VLSE_Imp_380</t>
  </si>
  <si>
    <t>Price_BOM_VLSE_Imp_381</t>
  </si>
  <si>
    <t>96772229</t>
  </si>
  <si>
    <t>IMP,VL,60957,X4,B21</t>
  </si>
  <si>
    <t>Price_BOM_VLSE_Imp_382</t>
  </si>
  <si>
    <t>A102272</t>
  </si>
  <si>
    <t>Price_BOM_VLSE_Imp_383</t>
  </si>
  <si>
    <t>Price_BOM_VLSE_Imp_384</t>
  </si>
  <si>
    <t>Price_BOM_VLSE_Imp_385</t>
  </si>
  <si>
    <t>Price_BOM_VLSE_Imp_386</t>
  </si>
  <si>
    <t>Price_BOM_VLSE_Imp_387</t>
  </si>
  <si>
    <t>Price_BOM_VLSE_Imp_388</t>
  </si>
  <si>
    <t>96772240</t>
  </si>
  <si>
    <t>Price_BOM_VLSE_Imp_389</t>
  </si>
  <si>
    <t>99830714</t>
  </si>
  <si>
    <t>IMP,L,50957,X4,H304</t>
  </si>
  <si>
    <t>A101971</t>
  </si>
  <si>
    <t>Price_BOM_VLSE_Imp_390</t>
  </si>
  <si>
    <t>96769181</t>
  </si>
  <si>
    <t>IMP,L,20121,XA,B21</t>
  </si>
  <si>
    <t>A101798</t>
  </si>
  <si>
    <t>Price_BOM_VLSE_Imp_391</t>
  </si>
  <si>
    <t>Price_BOM_VLSE_Imp_392</t>
  </si>
  <si>
    <t>Price_BOM_VLSE_Imp_393</t>
  </si>
  <si>
    <t>Price_BOM_VLSE_Imp_394</t>
  </si>
  <si>
    <t>Price_BOM_VLSE_Imp_395</t>
  </si>
  <si>
    <t>Price_BOM_VLSE_Imp_396</t>
  </si>
  <si>
    <t>Price_BOM_VLSE_Imp_397</t>
  </si>
  <si>
    <t>97778032</t>
  </si>
  <si>
    <t>A102229</t>
  </si>
  <si>
    <t>Price_BOM_VLSE_Imp_398</t>
  </si>
  <si>
    <t>Price_BOM_VLSE_Imp_399</t>
  </si>
  <si>
    <t>Price_BOM_VLSE_Imp_400</t>
  </si>
  <si>
    <t>Price_BOM_VLSE_Imp_401</t>
  </si>
  <si>
    <t>Price_BOM_VLSE_Imp_402</t>
  </si>
  <si>
    <t>Price_BOM_VLSE_Imp_403</t>
  </si>
  <si>
    <t>Price_BOM_VLSE_Imp_404</t>
  </si>
  <si>
    <t>98876135</t>
  </si>
  <si>
    <t>IMP,L,20121,XA,H304</t>
  </si>
  <si>
    <t>A101803</t>
  </si>
  <si>
    <t>Price_BOM_VLSE_Imp_405</t>
  </si>
  <si>
    <t>96769199</t>
  </si>
  <si>
    <t>IMP,L,25123,XA,B21</t>
  </si>
  <si>
    <t>A101840</t>
  </si>
  <si>
    <t>Price_BOM_VLSE_Imp_406</t>
  </si>
  <si>
    <t>Price_BOM_VLSE_Imp_407</t>
  </si>
  <si>
    <t>Price_BOM_VLSE_Imp_408</t>
  </si>
  <si>
    <t>Price_BOM_VLSE_Imp_409</t>
  </si>
  <si>
    <t>Price_BOM_VLSE_Imp_410</t>
  </si>
  <si>
    <t>Price_BOM_VLSE_Imp_411</t>
  </si>
  <si>
    <t>Price_BOM_VLSE_Imp_412</t>
  </si>
  <si>
    <t>97778038</t>
  </si>
  <si>
    <t>A102235</t>
  </si>
  <si>
    <t>Price_BOM_VLSE_Imp_413</t>
  </si>
  <si>
    <t>Price_BOM_VLSE_Imp_414</t>
  </si>
  <si>
    <t>Price_BOM_VLSE_Imp_415</t>
  </si>
  <si>
    <t>Price_BOM_VLSE_Imp_416</t>
  </si>
  <si>
    <t>Price_BOM_VLSE_Imp_417</t>
  </si>
  <si>
    <t>Price_BOM_VLSE_Imp_418</t>
  </si>
  <si>
    <t>Price_BOM_VLSE_Imp_419</t>
  </si>
  <si>
    <t>98876140</t>
  </si>
  <si>
    <t>IMP,L,25123,XA,H304</t>
  </si>
  <si>
    <t>A101845</t>
  </si>
  <si>
    <t>Price_BOM_VLSE_Imp_420</t>
  </si>
  <si>
    <t>96769217</t>
  </si>
  <si>
    <t>IMP,L,30121,XA,B21</t>
  </si>
  <si>
    <t>A101882</t>
  </si>
  <si>
    <t>Price_BOM_VLSE_Imp_421</t>
  </si>
  <si>
    <t>Price_BOM_VLSE_Imp_422</t>
  </si>
  <si>
    <t>Price_BOM_VLSE_Imp_423</t>
  </si>
  <si>
    <t>Price_BOM_VLSE_Imp_424</t>
  </si>
  <si>
    <t>Price_BOM_VLSE_Imp_425</t>
  </si>
  <si>
    <t>Price_BOM_VLSE_Imp_426</t>
  </si>
  <si>
    <t>Price_BOM_VLSE_Imp_427</t>
  </si>
  <si>
    <t>97778043</t>
  </si>
  <si>
    <t>A102241</t>
  </si>
  <si>
    <t>Price_BOM_VLSE_Imp_428</t>
  </si>
  <si>
    <t>Price_BOM_VLSE_Imp_429</t>
  </si>
  <si>
    <t>Price_BOM_VLSE_Imp_430</t>
  </si>
  <si>
    <t>Price_BOM_VLSE_Imp_431</t>
  </si>
  <si>
    <t>Price_BOM_VLSE_Imp_432</t>
  </si>
  <si>
    <t>Price_BOM_VLSE_Imp_433</t>
  </si>
  <si>
    <t>Price_BOM_VLSE_Imp_434</t>
  </si>
  <si>
    <t>A101887</t>
  </si>
  <si>
    <t>Price_BOM_VLSE_Imp_436</t>
  </si>
  <si>
    <t>96769220</t>
  </si>
  <si>
    <t>IMP,L,30127,XA,B21</t>
  </si>
  <si>
    <t>A101889</t>
  </si>
  <si>
    <t>Price_BOM_VLSE_Imp_437</t>
  </si>
  <si>
    <t>Price_BOM_VLSE_Imp_438</t>
  </si>
  <si>
    <t>Price_BOM_VLSE_Imp_439</t>
  </si>
  <si>
    <t>Price_BOM_VLSE_Imp_440</t>
  </si>
  <si>
    <t>Price_BOM_VLSE_Imp_441</t>
  </si>
  <si>
    <t>Price_BOM_VLSE_Imp_442</t>
  </si>
  <si>
    <t>Price_BOM_VLSE_Imp_443</t>
  </si>
  <si>
    <t>97778044</t>
  </si>
  <si>
    <t>A102242</t>
  </si>
  <si>
    <t>Price_BOM_VLSE_Imp_444</t>
  </si>
  <si>
    <t>Price_BOM_VLSE_Imp_445</t>
  </si>
  <si>
    <t>Price_BOM_VLSE_Imp_446</t>
  </si>
  <si>
    <t>Price_BOM_VLSE_Imp_447</t>
  </si>
  <si>
    <t>Price_BOM_VLSE_Imp_448</t>
  </si>
  <si>
    <t>Price_BOM_VLSE_Imp_449</t>
  </si>
  <si>
    <t>Price_BOM_VLSE_Imp_450</t>
  </si>
  <si>
    <t>98876157</t>
  </si>
  <si>
    <t>IMP,L,30127,XA,H304</t>
  </si>
  <si>
    <t>A101894</t>
  </si>
  <si>
    <t>Price_BOM_VLSE_Imp_452</t>
  </si>
  <si>
    <t>96769214</t>
  </si>
  <si>
    <t>IMP,L,30957,XA,B21</t>
  </si>
  <si>
    <t>A101875</t>
  </si>
  <si>
    <t>Price_BOM_VLSE_Imp_453</t>
  </si>
  <si>
    <t>Price_BOM_VLSE_Imp_454</t>
  </si>
  <si>
    <t>Price_BOM_VLSE_Imp_455</t>
  </si>
  <si>
    <t>Price_BOM_VLSE_Imp_456</t>
  </si>
  <si>
    <t>Price_BOM_VLSE_Imp_457</t>
  </si>
  <si>
    <t>Price_BOM_VLSE_Imp_458</t>
  </si>
  <si>
    <t>Price_BOM_VLSE_Imp_459</t>
  </si>
  <si>
    <t>97778042</t>
  </si>
  <si>
    <t>A102240</t>
  </si>
  <si>
    <t>Price_BOM_VLSE_Imp_460</t>
  </si>
  <si>
    <t>Price_BOM_VLSE_Imp_461</t>
  </si>
  <si>
    <t>Price_BOM_VLSE_Imp_462</t>
  </si>
  <si>
    <t>Price_BOM_VLSE_Imp_463</t>
  </si>
  <si>
    <t>Price_BOM_VLSE_Imp_464</t>
  </si>
  <si>
    <t>Price_BOM_VLSE_Imp_465</t>
  </si>
  <si>
    <t>Price_BOM_VLSE_Imp_466</t>
  </si>
  <si>
    <t>98876154</t>
  </si>
  <si>
    <t>IMP,L,30957,XA,H304</t>
  </si>
  <si>
    <t>A101880</t>
  </si>
  <si>
    <t>Price_BOM_VLSE_Imp_467</t>
  </si>
  <si>
    <t>96769241</t>
  </si>
  <si>
    <t>IMP,L,40129,XA,B21</t>
  </si>
  <si>
    <t>A101938</t>
  </si>
  <si>
    <t>Price_BOM_VLSE_Imp_468</t>
  </si>
  <si>
    <t>Price_BOM_VLSE_Imp_469</t>
  </si>
  <si>
    <t>Price_BOM_VLSE_Imp_470</t>
  </si>
  <si>
    <t>Price_BOM_VLSE_Imp_471</t>
  </si>
  <si>
    <t>Price_BOM_VLSE_Imp_472</t>
  </si>
  <si>
    <t>Price_BOM_VLSE_Imp_473</t>
  </si>
  <si>
    <t>Price_BOM_VLSE_Imp_474</t>
  </si>
  <si>
    <t>96699296</t>
  </si>
  <si>
    <t>A102249</t>
  </si>
  <si>
    <t>Price_BOM_VLSE_Imp_475</t>
  </si>
  <si>
    <t>Price_BOM_VLSE_Imp_476</t>
  </si>
  <si>
    <t>Price_BOM_VLSE_Imp_477</t>
  </si>
  <si>
    <t>Price_BOM_VLSE_Imp_478</t>
  </si>
  <si>
    <t>Price_BOM_VLSE_Imp_479</t>
  </si>
  <si>
    <t>Price_BOM_VLSE_Imp_480</t>
  </si>
  <si>
    <t>Price_BOM_VLSE_Imp_483</t>
  </si>
  <si>
    <t>98876166</t>
  </si>
  <si>
    <t>IMP,L,40129,XA,H304</t>
  </si>
  <si>
    <t>A101943</t>
  </si>
  <si>
    <t>Price_BOM_VLSE_Imp_484</t>
  </si>
  <si>
    <t>96769244</t>
  </si>
  <si>
    <t>IMP,L,4012A,XA,B21</t>
  </si>
  <si>
    <t>A101945</t>
  </si>
  <si>
    <t>Price_BOM_VLSE_Imp_485</t>
  </si>
  <si>
    <t>Price_BOM_VLSE_Imp_486</t>
  </si>
  <si>
    <t>Price_BOM_VLSE_Imp_487</t>
  </si>
  <si>
    <t>Price_BOM_VLSE_Imp_488</t>
  </si>
  <si>
    <t>Price_BOM_VLSE_Imp_489</t>
  </si>
  <si>
    <t>Price_BOM_VLSE_Imp_490</t>
  </si>
  <si>
    <t>Price_BOM_VLSE_Imp_491</t>
  </si>
  <si>
    <t>96699302</t>
  </si>
  <si>
    <t>A102250</t>
  </si>
  <si>
    <t>Price_BOM_VLSE_Imp_492</t>
  </si>
  <si>
    <t>Price_BOM_VLSE_Imp_493</t>
  </si>
  <si>
    <t>Price_BOM_VLSE_Imp_494</t>
  </si>
  <si>
    <t>Price_BOM_VLSE_Imp_495</t>
  </si>
  <si>
    <t>Price_BOM_VLSE_Imp_496</t>
  </si>
  <si>
    <t>Price_BOM_VLSE_Imp_497</t>
  </si>
  <si>
    <t>Price_BOM_VLSE_Imp_498</t>
  </si>
  <si>
    <t>98876168</t>
  </si>
  <si>
    <t>IMP,L,4012A,XA,H304</t>
  </si>
  <si>
    <t>A101950</t>
  </si>
  <si>
    <t>Price_BOM_VLSE_Imp_513</t>
  </si>
  <si>
    <t>98876172</t>
  </si>
  <si>
    <t>IMP,L,50123,XA,H304</t>
  </si>
  <si>
    <t>A101978</t>
  </si>
  <si>
    <t>Price_BOM_VLSE_Imp_514</t>
  </si>
  <si>
    <t>96769268</t>
  </si>
  <si>
    <t>IMP,L,60123,XA,B21</t>
  </si>
  <si>
    <t>A102001</t>
  </si>
  <si>
    <t>Price_BOM_VLSE_Imp_515</t>
  </si>
  <si>
    <t>Price_BOM_VLSE_Imp_516</t>
  </si>
  <si>
    <t>Price_BOM_VLSE_Imp_517</t>
  </si>
  <si>
    <t>Price_BOM_VLSE_Imp_518</t>
  </si>
  <si>
    <t>Price_BOM_VLSE_Imp_519</t>
  </si>
  <si>
    <t>Price_BOM_VLSE_Imp_520</t>
  </si>
  <si>
    <t>Price_BOM_VLSE_Imp_521</t>
  </si>
  <si>
    <t>97780969</t>
  </si>
  <si>
    <t>A102258</t>
  </si>
  <si>
    <t>Price_BOM_VLSE_Imp_522</t>
  </si>
  <si>
    <t>Price_BOM_VLSE_Imp_523</t>
  </si>
  <si>
    <t>Price_BOM_VLSE_Imp_524</t>
  </si>
  <si>
    <t>Price_BOM_VLSE_Imp_525</t>
  </si>
  <si>
    <t>Price_BOM_VLSE_Imp_526</t>
  </si>
  <si>
    <t>Price_BOM_VLSE_Imp_527</t>
  </si>
  <si>
    <t>Price_BOM_VLSE_Imp_528</t>
  </si>
  <si>
    <t>98876177</t>
  </si>
  <si>
    <t>IMP,L,60123,XA,H304</t>
  </si>
  <si>
    <t>A102006</t>
  </si>
  <si>
    <t>Price_BOM_VLSE_Imp_529</t>
  </si>
  <si>
    <t>96769265</t>
  </si>
  <si>
    <t>IMP,L,60951,XA,B21</t>
  </si>
  <si>
    <t>A101994</t>
  </si>
  <si>
    <t>Price_BOM_VLSE_Imp_530</t>
  </si>
  <si>
    <t>Price_BOM_VLSE_Imp_531</t>
  </si>
  <si>
    <t>Price_BOM_VLSE_Imp_532</t>
  </si>
  <si>
    <t>Price_BOM_VLSE_Imp_533</t>
  </si>
  <si>
    <t>Price_BOM_VLSE_Imp_534</t>
  </si>
  <si>
    <t>Price_BOM_VLSE_Imp_535</t>
  </si>
  <si>
    <t>Price_BOM_VLSE_Imp_536</t>
  </si>
  <si>
    <t>97780968</t>
  </si>
  <si>
    <t>A102257</t>
  </si>
  <si>
    <t>Price_BOM_VLSE_Imp_537</t>
  </si>
  <si>
    <t>Price_BOM_VLSE_Imp_538</t>
  </si>
  <si>
    <t>Price_BOM_VLSE_Imp_539</t>
  </si>
  <si>
    <t>Price_BOM_VLSE_Imp_540</t>
  </si>
  <si>
    <t>Price_BOM_VLSE_Imp_541</t>
  </si>
  <si>
    <t>Price_BOM_VLSE_Imp_542</t>
  </si>
  <si>
    <t>Price_BOM_VLSE_Imp_543</t>
  </si>
  <si>
    <t>98876175</t>
  </si>
  <si>
    <t>IMP,L,60951,XA,H304</t>
  </si>
  <si>
    <t>A101999</t>
  </si>
  <si>
    <t>Price_BOM_VLSE_Imp_544</t>
  </si>
  <si>
    <t>98876017</t>
  </si>
  <si>
    <t>IMP,L,12709,X3,H304</t>
  </si>
  <si>
    <t>A102489</t>
  </si>
  <si>
    <t>Price_BOM_VLSE_Imp_545</t>
  </si>
  <si>
    <t>Price_BOM_VLSE_Imp_546</t>
  </si>
  <si>
    <t>Price_BOM_VLSE_Imp_547</t>
  </si>
  <si>
    <t>Price_BOM_VLSE_Imp_548</t>
  </si>
  <si>
    <t>Price_BOM_VLSE_Imp_549</t>
  </si>
  <si>
    <t>Price_BOM_VLSE_Imp_550</t>
  </si>
  <si>
    <t>Price_BOM_VLSE_Imp_551</t>
  </si>
  <si>
    <t>Price_BOM_VLSE_Imp_552</t>
  </si>
  <si>
    <t>Price_BOM_VLSE_Imp_553</t>
  </si>
  <si>
    <t>Price_BOM_VLSE_Imp_554</t>
  </si>
  <si>
    <t>Price_BOM_VLSE_Imp_555</t>
  </si>
  <si>
    <t>Price_BOM_VLSE_Imp_556</t>
  </si>
  <si>
    <t>Price_BOM_VLSE_Imp_557</t>
  </si>
  <si>
    <t>Price_BOM_VLSE_Imp_558</t>
  </si>
  <si>
    <t>Price_BOM_VLSE_Imp_559</t>
  </si>
  <si>
    <t>Price_BOM_VLSE_Imp_560</t>
  </si>
  <si>
    <t>Price_BOM_VLSE_Imp_561</t>
  </si>
  <si>
    <t>Price_BOM_VLSE_Imp_562</t>
  </si>
  <si>
    <t>Price_BOM_VLSE_Imp_563</t>
  </si>
  <si>
    <t>Price_BOM_VLSE_Imp_564</t>
  </si>
  <si>
    <t>Price_BOM_VLSE_Imp_565</t>
  </si>
  <si>
    <t>Price_BOM_VLSE_Imp_566</t>
  </si>
  <si>
    <t>Price_BOM_VLSE_Imp_567</t>
  </si>
  <si>
    <t>Price_BOM_VLSE_Imp_568</t>
  </si>
  <si>
    <t>Price_BOM_VLSE_Imp_569</t>
  </si>
  <si>
    <t>Price_BOM_VLSE_Imp_570</t>
  </si>
  <si>
    <t>Price_BOM_VLSE_Imp_571</t>
  </si>
  <si>
    <t>Price_BOM_VLSE_Imp_572</t>
  </si>
  <si>
    <t>Price_BOM_VLSE_Imp_573</t>
  </si>
  <si>
    <t>Price_BOM_VLSE_Imp_574</t>
  </si>
  <si>
    <t>Price_BOM_VLSE_Imp_575</t>
  </si>
  <si>
    <t>Price_BOM_VLSE_Imp_576</t>
  </si>
  <si>
    <t>Price_BOM_VLSE_Imp_577</t>
  </si>
  <si>
    <t>Price_BOM_VLSE_Imp_578</t>
  </si>
  <si>
    <t>Price_BOM_VLSE_Imp_579</t>
  </si>
  <si>
    <t>Price_BOM_VLSE_Imp_580</t>
  </si>
  <si>
    <t>Price_BOM_VLSE_Imp_581</t>
  </si>
  <si>
    <t>Price_BOM_VLSE_Imp_582</t>
  </si>
  <si>
    <t>Price_BOM_VLSE_Imp_583</t>
  </si>
  <si>
    <t>Price_BOM_VLSE_Imp_584</t>
  </si>
  <si>
    <t>Price_BOM_VLSE_Imp_585</t>
  </si>
  <si>
    <t>Price_BOM_VLSE_Imp_586</t>
  </si>
  <si>
    <t>Price_BOM_VLSE_Imp_587</t>
  </si>
  <si>
    <t>Price_BOM_VLSE_Imp_588</t>
  </si>
  <si>
    <t>Price_BOM_VLSE_Imp_589</t>
  </si>
  <si>
    <t>Price_BOM_VLSE_Imp_590</t>
  </si>
  <si>
    <t>Price_BOM_VLSE_Imp_591</t>
  </si>
  <si>
    <t>Price_BOM_VLSE_Imp_592</t>
  </si>
  <si>
    <t>Price_BOM_VLSE_Imp_593</t>
  </si>
  <si>
    <t>Price_BOM_VLSE_Imp_594</t>
  </si>
  <si>
    <t>Price_BOM_VLSE_Imp_595</t>
  </si>
  <si>
    <t>Price_BOM_VLSE_Imp_596</t>
  </si>
  <si>
    <t>Price_BOM_VLSE_Imp_597</t>
  </si>
  <si>
    <t>Price_BOM_VLSE_Imp_598</t>
  </si>
  <si>
    <t>Price_BOM_VLSE_Imp_599</t>
  </si>
  <si>
    <t>Price_BOM_VLSE_Imp_600</t>
  </si>
  <si>
    <t>Price_BOM_VLSE_Imp_601</t>
  </si>
  <si>
    <t>Price_BOM_VLSE_Imp_602</t>
  </si>
  <si>
    <t>Price_BOM_VLSE_Imp_603</t>
  </si>
  <si>
    <t>Price_BOM_VLSE_Imp_604</t>
  </si>
  <si>
    <t>Price_BOM_VLSE_Imp_605</t>
  </si>
  <si>
    <t>Price_BOM_VLSE_Imp_606</t>
  </si>
  <si>
    <t>Price_BOM_VLSE_Imp_607</t>
  </si>
  <si>
    <t>Price_BOM_VLSE_Imp_608</t>
  </si>
  <si>
    <t>Price_BOM_VLSE_Imp_609</t>
  </si>
  <si>
    <t>Price_BOM_VLSE_Imp_610</t>
  </si>
  <si>
    <t>Price_BOM_VLSE_Imp_611</t>
  </si>
  <si>
    <t>Price_BOM_VLSE_Imp_612</t>
  </si>
  <si>
    <t>Price_BOM_VLSE_Imp_613</t>
  </si>
  <si>
    <t>Price_BOM_VLSE_Imp_614</t>
  </si>
  <si>
    <t>Price_BOM_VLSE_Imp_615</t>
  </si>
  <si>
    <t>Price_BOM_VLSE_Imp_616</t>
  </si>
  <si>
    <t>Price_BOM_VLSE_Imp_617</t>
  </si>
  <si>
    <t>Price_BOM_VLSE_Imp_618</t>
  </si>
  <si>
    <t>Price_BOM_VLSE_Imp_619</t>
  </si>
  <si>
    <t>Price_BOM_VLSE_Imp_620</t>
  </si>
  <si>
    <t>Price_BOM_VLSE_Imp_621</t>
  </si>
  <si>
    <t>Price_BOM_VLSE_Imp_622</t>
  </si>
  <si>
    <t>Price_BOM_VLSE_Imp_623</t>
  </si>
  <si>
    <t>Price_BOM_VLSE_Imp_624</t>
  </si>
  <si>
    <t>Price_BOM_VLSE_Imp_625</t>
  </si>
  <si>
    <t>Price_BOM_VLSE_Imp_626</t>
  </si>
  <si>
    <t>Price_BOM_VLSE_Imp_627</t>
  </si>
  <si>
    <t>Price_BOM_VLSE_Imp_628</t>
  </si>
  <si>
    <t>Price_BOM_VLSE_Imp_629</t>
  </si>
  <si>
    <t>Price_BOM_VLSE_Imp_630</t>
  </si>
  <si>
    <t>Price_BOM_VLSE_Imp_631</t>
  </si>
  <si>
    <t>Price_BOM_VLSE_Imp_632</t>
  </si>
  <si>
    <t>Price_BOM_VLSE_Imp_633</t>
  </si>
  <si>
    <t>Price_BOM_VLSE_Imp_634</t>
  </si>
  <si>
    <t>Price_BOM_VLSE_Imp_635</t>
  </si>
  <si>
    <t>Price_BOM_VLSE_Imp_636</t>
  </si>
  <si>
    <t>Price_BOM_VLSE_Imp_637</t>
  </si>
  <si>
    <t>Price_BOM_VLSE_Imp_638</t>
  </si>
  <si>
    <t>Price_BOM_VLSE_Imp_639</t>
  </si>
  <si>
    <t>Price_BOM_VLSE_Imp_640</t>
  </si>
  <si>
    <t>Price_BOM_VLSE_Imp_641</t>
  </si>
  <si>
    <t>Price_BOM_VLSE_Imp_642</t>
  </si>
  <si>
    <t>Price_BOM_VLSE_Imp_643</t>
  </si>
  <si>
    <t>Price_BOM_VLSE_Imp_644</t>
  </si>
  <si>
    <t>Price_BOM_VLSE_Imp_645</t>
  </si>
  <si>
    <t>Price_BOM_VLSE_Imp_646</t>
  </si>
  <si>
    <t>Price_BOM_VLSE_Imp_647</t>
  </si>
  <si>
    <t>Price_BOM_VLSE_Imp_648</t>
  </si>
  <si>
    <t>Price_BOM_VLSE_Imp_649</t>
  </si>
  <si>
    <t>Price_BOM_VLSE_Imp_650</t>
  </si>
  <si>
    <t>Price_BOM_VLSE_Imp_651</t>
  </si>
  <si>
    <t>Price_BOM_VLSE_Imp_652</t>
  </si>
  <si>
    <t>Price_BOM_VLSE_Imp_653</t>
  </si>
  <si>
    <t>Price_BOM_VLSE_Imp_654</t>
  </si>
  <si>
    <t>Price_BOM_VLSE_Imp_655</t>
  </si>
  <si>
    <t>Price_BOM_VLSE_Imp_656</t>
  </si>
  <si>
    <t>Price_BOM_VLSE_Imp_657</t>
  </si>
  <si>
    <t>Price_BOM_VLSE_Imp_658</t>
  </si>
  <si>
    <t>Price_BOM_VLSE_Imp_659</t>
  </si>
  <si>
    <t>Price_BOM_VLSE_Imp_660</t>
  </si>
  <si>
    <t>Price_BOM_VLSE_Imp_661</t>
  </si>
  <si>
    <t>Price_BOM_VLSE_Imp_662</t>
  </si>
  <si>
    <t>Price_BOM_VLSE_Imp_663</t>
  </si>
  <si>
    <t>Price_BOM_VLSE_Imp_664</t>
  </si>
  <si>
    <t>Price_BOM_VLSE_Imp_665</t>
  </si>
  <si>
    <t>Price_BOM_VLSE_Imp_666</t>
  </si>
  <si>
    <t>Price_BOM_VLSE_Imp_667</t>
  </si>
  <si>
    <t>Price_BOM_VLSE_Imp_668</t>
  </si>
  <si>
    <t>Price_BOM_VLSE_Imp_669</t>
  </si>
  <si>
    <t>Price_BOM_VLSE_Imp_670</t>
  </si>
  <si>
    <t>Price_BOM_VLSE_Imp_671</t>
  </si>
  <si>
    <t>Price_BOM_VLSE_Imp_672</t>
  </si>
  <si>
    <t>Price_BOM_VLSE_Imp_673</t>
  </si>
  <si>
    <t>Price_BOM_VLSE_Imp_674</t>
  </si>
  <si>
    <t>Price_BOM_VLSE_Imp_675</t>
  </si>
  <si>
    <t>Price_BOM_VLSE_Imp_676</t>
  </si>
  <si>
    <t>Price_BOM_VLSE_Imp_677</t>
  </si>
  <si>
    <t>Price_BOM_VLSE_Imp_678</t>
  </si>
  <si>
    <t>Price_BOM_VLSE_Imp_679</t>
  </si>
  <si>
    <t>Price_BOM_VLSE_Imp_002</t>
  </si>
  <si>
    <t>A101684</t>
  </si>
  <si>
    <t>Price_BOM_VLSE_Imp_003</t>
  </si>
  <si>
    <t>Price_BOM_VLSE_Imp_004</t>
  </si>
  <si>
    <t>Price_BOM_VLSE_Imp_005</t>
  </si>
  <si>
    <t>Price_BOM_VLSE_Imp_006</t>
  </si>
  <si>
    <t>Price_BOM_VLSE_Imp_007</t>
  </si>
  <si>
    <t>Price_BOM_VLSE_Imp_008</t>
  </si>
  <si>
    <t>96699290</t>
  </si>
  <si>
    <t>IMP,L,10707,X3,B21</t>
  </si>
  <si>
    <t>Price_BOM_VLSE_Imp_009</t>
  </si>
  <si>
    <t>A102211</t>
  </si>
  <si>
    <t>Price_BOM_VLSE_Imp_010</t>
  </si>
  <si>
    <t>Price_BOM_VLSE_Imp_011</t>
  </si>
  <si>
    <t>Price_BOM_VLSE_Imp_012</t>
  </si>
  <si>
    <t>Price_BOM_VLSE_Imp_013</t>
  </si>
  <si>
    <t>Price_BOM_VLSE_Imp_014</t>
  </si>
  <si>
    <t>Price_BOM_VLSE_Imp_015</t>
  </si>
  <si>
    <t>97775274</t>
  </si>
  <si>
    <t>Price_BOM_VLSE_Imp_016</t>
  </si>
  <si>
    <t>A101704</t>
  </si>
  <si>
    <t>Price_BOM_VLSE_Imp_017</t>
  </si>
  <si>
    <t>Price_BOM_VLSE_Imp_018</t>
  </si>
  <si>
    <t>Price_BOM_VLSE_Imp_019</t>
  </si>
  <si>
    <t>Price_BOM_VLSE_Imp_020</t>
  </si>
  <si>
    <t>Price_BOM_VLSE_Imp_021</t>
  </si>
  <si>
    <t>Price_BOM_VLSE_Imp_022</t>
  </si>
  <si>
    <t>96699299</t>
  </si>
  <si>
    <t>IMP,L,12709,X3,B21</t>
  </si>
  <si>
    <t>Price_BOM_VLSE_Imp_023</t>
  </si>
  <si>
    <t>A102214</t>
  </si>
  <si>
    <t>Price_BOM_VLSE_Imp_024</t>
  </si>
  <si>
    <t>Price_BOM_VLSE_Imp_025</t>
  </si>
  <si>
    <t>Price_BOM_VLSE_Imp_026</t>
  </si>
  <si>
    <t>Price_BOM_VLSE_Imp_027</t>
  </si>
  <si>
    <t>Price_BOM_VLSE_Imp_028</t>
  </si>
  <si>
    <t>Price_BOM_VLSE_Imp_029</t>
  </si>
  <si>
    <t>97775277</t>
  </si>
  <si>
    <t>Price_BOM_VLSE_Imp_030</t>
  </si>
  <si>
    <t>A101715</t>
  </si>
  <si>
    <t>Price_BOM_VLSE_Imp_031</t>
  </si>
  <si>
    <t>Price_BOM_VLSE_Imp_032</t>
  </si>
  <si>
    <t>Price_BOM_VLSE_Imp_033</t>
  </si>
  <si>
    <t>Price_BOM_VLSE_Imp_034</t>
  </si>
  <si>
    <t>Price_BOM_VLSE_Imp_035</t>
  </si>
  <si>
    <t>Price_BOM_VLSE_Imp_036</t>
  </si>
  <si>
    <t>96699305</t>
  </si>
  <si>
    <t>IMP,L,15705,X3,B21</t>
  </si>
  <si>
    <t>Price_BOM_VLSE_Imp_210</t>
  </si>
  <si>
    <t>A101805</t>
  </si>
  <si>
    <t>Price_BOM_VLSE_Imp_211</t>
  </si>
  <si>
    <t>Price_BOM_VLSE_Imp_212</t>
  </si>
  <si>
    <t>Price_BOM_VLSE_Imp_213</t>
  </si>
  <si>
    <t>Price_BOM_VLSE_Imp_214</t>
  </si>
  <si>
    <t>Price_BOM_VLSE_Imp_215</t>
  </si>
  <si>
    <t>Price_BOM_VLSE_Imp_216</t>
  </si>
  <si>
    <t>96769184</t>
  </si>
  <si>
    <t>IMP,L,25707,X3,B21</t>
  </si>
  <si>
    <t>Price_BOM_VLSE_Imp_217</t>
  </si>
  <si>
    <t>A102230</t>
  </si>
  <si>
    <t>Price_BOM_VLSE_Imp_218</t>
  </si>
  <si>
    <t>Price_BOM_VLSE_Imp_219</t>
  </si>
  <si>
    <t>Price_BOM_VLSE_Imp_220</t>
  </si>
  <si>
    <t>Price_BOM_VLSE_Imp_221</t>
  </si>
  <si>
    <t>Price_BOM_VLSE_Imp_222</t>
  </si>
  <si>
    <t>Price_BOM_VLSE_Imp_223</t>
  </si>
  <si>
    <t>97778033</t>
  </si>
  <si>
    <t>Price_BOM_VLSE_Imp_240</t>
  </si>
  <si>
    <t>A101819</t>
  </si>
  <si>
    <t>Price_BOM_VLSE_Imp_241</t>
  </si>
  <si>
    <t>Price_BOM_VLSE_Imp_242</t>
  </si>
  <si>
    <t>Price_BOM_VLSE_Imp_243</t>
  </si>
  <si>
    <t>Price_BOM_VLSE_Imp_244</t>
  </si>
  <si>
    <t>Price_BOM_VLSE_Imp_245</t>
  </si>
  <si>
    <t>Price_BOM_VLSE_Imp_246</t>
  </si>
  <si>
    <t>96769190</t>
  </si>
  <si>
    <t>IMP,L,25957,X3,B21</t>
  </si>
  <si>
    <t>Price_BOM_VLSE_Imp_270</t>
  </si>
  <si>
    <t>A101854</t>
  </si>
  <si>
    <t>Price_BOM_VLSE_Imp_271</t>
  </si>
  <si>
    <t>Price_BOM_VLSE_Imp_272</t>
  </si>
  <si>
    <t>Price_BOM_VLSE_Imp_273</t>
  </si>
  <si>
    <t>Price_BOM_VLSE_Imp_274</t>
  </si>
  <si>
    <t>Price_BOM_VLSE_Imp_275</t>
  </si>
  <si>
    <t>Price_BOM_VLSE_Imp_276</t>
  </si>
  <si>
    <t>96769205</t>
  </si>
  <si>
    <t>IMP,L,30707,X3,B21</t>
  </si>
  <si>
    <t>Price_BOM_VLSE_Imp_277</t>
  </si>
  <si>
    <t>A102237</t>
  </si>
  <si>
    <t>Price_BOM_VLSE_Imp_278</t>
  </si>
  <si>
    <t>Price_BOM_VLSE_Imp_279</t>
  </si>
  <si>
    <t>Price_BOM_VLSE_Imp_280</t>
  </si>
  <si>
    <t>Price_BOM_VLSE_Imp_281</t>
  </si>
  <si>
    <t>Price_BOM_VLSE_Imp_282</t>
  </si>
  <si>
    <t>Price_BOM_VLSE_Imp_283</t>
  </si>
  <si>
    <t>97778039</t>
  </si>
  <si>
    <t>Price_BOM_VLSE_Imp_499</t>
  </si>
  <si>
    <t>96769256</t>
  </si>
  <si>
    <t>IMP,L,50123,XA,B21</t>
  </si>
  <si>
    <t>A101973</t>
  </si>
  <si>
    <t>Price_BOM_VLSE_Imp_500</t>
  </si>
  <si>
    <t>Price_BOM_VLSE_Imp_501</t>
  </si>
  <si>
    <t>Price_BOM_VLSE_Imp_502</t>
  </si>
  <si>
    <t>Price_BOM_VLSE_Imp_503</t>
  </si>
  <si>
    <t>Price_BOM_VLSE_Imp_504</t>
  </si>
  <si>
    <t>Price_BOM_VLSE_Imp_505</t>
  </si>
  <si>
    <t>Price_BOM_VLSE_Imp_506</t>
  </si>
  <si>
    <t>96896891</t>
  </si>
  <si>
    <t>A102254</t>
  </si>
  <si>
    <t>Price_BOM_VLSE_Imp_507</t>
  </si>
  <si>
    <t>Price_BOM_VLSE_Imp_508</t>
  </si>
  <si>
    <t>Price_BOM_VLSE_Imp_509</t>
  </si>
  <si>
    <t>Price_BOM_VLSE_Imp_510</t>
  </si>
  <si>
    <t>Price_BOM_VLSE_Imp_511</t>
  </si>
  <si>
    <t>Price_BOM_VLSE_Imp_512</t>
  </si>
  <si>
    <t>10-26-2022 12507 SS has been approved - Bronze will be phased out only this model per Joel</t>
  </si>
  <si>
    <t>11-15-2022 Bronze Impeller Removal  per Joel G</t>
  </si>
  <si>
    <t>C:\PSDs\BronzeImpRemoval\11.15.22\VLSEbom_Impeller_DOE.xml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</si>
</sst>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43" formatCode="_(* #,##0.00_);_(* \(#,##0.00\);_(* &quot;-&quot;??_);_(@_)"/>
    <numFmt numFmtId="164" formatCode="_(* #,##0_);_(* \(#,##0\);_(* &quot;-&quot;??_);_(@_)"/>
  </numFmts>
  <fonts count="16" x14ac:knownFonts="1">
    <font>
      <sz val="10"/>
      <name val="Arial"/>
    </font>
    <font>
      <sz val="11"/>
      <color theme="1"/>
      <name val="Calibri"/>
      <family val="2"/>
      <scheme val="minor"/>
    </font>
    <font>
      <sz val="10"/>
      <color theme="1"/>
      <name val="Arial"/>
      <family val="2"/>
    </font>
    <font>
      <sz val="10"/>
      <name val="Arial"/>
      <family val="2"/>
    </font>
    <font>
      <b/>
      <sz val="10"/>
      <name val="Arial"/>
      <family val="2"/>
    </font>
    <font>
      <sz val="10"/>
      <name val="Arial"/>
      <family val="2"/>
    </font>
    <font>
      <sz val="10"/>
      <name val="Verdana"/>
      <family val="2"/>
    </font>
    <font>
      <b/>
      <sz val="10"/>
      <color indexed="9"/>
      <name val="Arial"/>
      <family val="2"/>
    </font>
    <font>
      <sz val="10"/>
      <color indexed="23"/>
      <name val="Arial"/>
      <family val="2"/>
    </font>
    <font>
      <sz val="10"/>
      <color indexed="9"/>
      <name val="Arial"/>
      <family val="2"/>
    </font>
    <font>
      <b/>
      <sz val="10"/>
      <color theme="1"/>
      <name val="Arial"/>
      <family val="2"/>
    </font>
    <font>
      <sz val="10"/>
      <color rgb="FF000000"/>
      <name val="Arial"/>
      <family val="2"/>
    </font>
    <font>
      <sz val="10"/>
      <name val="Arial"/>
      <family val="2"/>
    </font>
    <font>
      <sz val="10"/>
      <color theme="0" tint="-4.9989318521683403E-2"/>
      <name val="Arial"/>
      <family val="2"/>
    </font>
    <font>
      <sz val="10"/>
      <color rgb="FF00B0F0"/>
      <name val="Arial"/>
      <family val="2"/>
    </font>
    <font>
      <b/>
      <sz val="10"/>
      <name val="Arial"/>
    </font>
  </fonts>
  <fills count="10">
    <fill>
      <patternFill patternType="none"/>
    </fill>
    <fill>
      <patternFill patternType="gray125"/>
    </fill>
    <fill>
      <patternFill patternType="solid">
        <fgColor indexed="10"/>
        <bgColor indexed="64"/>
      </patternFill>
    </fill>
    <fill>
      <patternFill patternType="solid">
        <fgColor indexed="23"/>
        <bgColor indexed="64"/>
      </patternFill>
    </fill>
    <fill>
      <patternFill patternType="solid">
        <fgColor indexed="47"/>
        <bgColor indexed="64"/>
      </patternFill>
    </fill>
    <fill>
      <patternFill patternType="solid">
        <fgColor rgb="FFFF0000"/>
        <bgColor indexed="64"/>
      </patternFill>
    </fill>
    <fill>
      <patternFill patternType="solid">
        <fgColor rgb="FFFFFF00"/>
        <bgColor indexed="64"/>
      </patternFill>
    </fill>
    <fill>
      <patternFill patternType="solid">
        <fgColor rgb="FFFFC000"/>
        <bgColor indexed="64"/>
      </patternFill>
    </fill>
    <fill>
      <patternFill patternType="solid">
        <fgColor rgb="FFFFCC99"/>
        <bgColor rgb="FFFFCC99"/>
      </patternFill>
    </fill>
    <fill>
      <patternFill patternType="solid">
        <fgColor rgb="FFFF0000"/>
        <bgColor rgb="FFFF0000"/>
      </patternFill>
    </fill>
  </fills>
  <borders count="7">
    <border>
      <left/>
      <right/>
      <top/>
      <bottom/>
      <diagonal/>
    </border>
    <border>
      <left/>
      <right style="thick">
        <color indexed="64"/>
      </right>
      <top/>
      <bottom style="thick">
        <color indexed="64"/>
      </bottom>
      <diagonal/>
    </border>
    <border>
      <left/>
      <right/>
      <top/>
      <bottom style="thick">
        <color indexed="64"/>
      </bottom>
      <diagonal/>
    </border>
    <border>
      <left/>
      <right style="thick">
        <color indexed="64"/>
      </right>
      <top/>
      <bottom/>
      <diagonal/>
    </border>
    <border>
      <left/>
      <right style="thick">
        <color indexed="64"/>
      </right>
      <top style="thin">
        <color indexed="64"/>
      </top>
      <bottom/>
      <diagonal/>
    </border>
    <border>
      <left/>
      <right/>
      <top style="thin">
        <color indexed="64"/>
      </top>
      <bottom/>
      <diagonal/>
    </border>
    <border>
      <left style="thin">
        <color auto="1"/>
      </left>
      <right style="thin">
        <color auto="1"/>
      </right>
      <top style="thin">
        <color auto="1"/>
      </top>
      <bottom style="thin">
        <color auto="1"/>
      </bottom>
      <diagonal/>
    </border>
  </borders>
  <cellStyleXfs count="8">
    <xf numFmtId="0" fontId="0" fillId="0" borderId="0"/>
    <xf numFmtId="43" fontId="12" fillId="0" borderId="0"/>
    <xf numFmtId="44" fontId="12" fillId="0" borderId="0"/>
    <xf numFmtId="0" fontId="12" fillId="0" borderId="0"/>
    <xf numFmtId="43" fontId="12" fillId="0" borderId="0"/>
    <xf numFmtId="0" fontId="2" fillId="0" borderId="0"/>
    <xf numFmtId="0" fontId="1" fillId="0" borderId="0"/>
    <xf numFmtId="0" fontId="12" fillId="0" borderId="0"/>
  </cellStyleXfs>
  <cellXfs count="135">
    <xf numFmtId="0" fontId="0" fillId="0" borderId="0" xfId="0"/>
    <xf numFmtId="0" fontId="0" fillId="0" borderId="0" xfId="0" applyAlignment="1">
      <alignment horizontal="center"/>
    </xf>
    <xf numFmtId="0" fontId="0" fillId="0" borderId="0" xfId="0" applyAlignment="1">
      <alignment horizontal="left"/>
    </xf>
    <xf numFmtId="0" fontId="4" fillId="0" borderId="0" xfId="0" applyFont="1" applyAlignment="1">
      <alignment horizontal="center"/>
    </xf>
    <xf numFmtId="0" fontId="4" fillId="0" borderId="0" xfId="0" applyFont="1" applyAlignment="1">
      <alignment horizontal="left"/>
    </xf>
    <xf numFmtId="0" fontId="5" fillId="0" borderId="0" xfId="0" applyFont="1"/>
    <xf numFmtId="0" fontId="3" fillId="0" borderId="0" xfId="0" applyFont="1"/>
    <xf numFmtId="0" fontId="4" fillId="0" borderId="0" xfId="0" applyFont="1"/>
    <xf numFmtId="0" fontId="4" fillId="2" borderId="0" xfId="0" applyFont="1" applyFill="1"/>
    <xf numFmtId="14" fontId="0" fillId="0" borderId="0" xfId="0" applyNumberFormat="1"/>
    <xf numFmtId="0" fontId="0" fillId="0" borderId="0" xfId="0" applyAlignment="1">
      <alignment horizontal="right"/>
    </xf>
    <xf numFmtId="0" fontId="4" fillId="2" borderId="0" xfId="0" applyFont="1" applyFill="1" applyAlignment="1">
      <alignment horizontal="left"/>
    </xf>
    <xf numFmtId="0" fontId="7" fillId="3" borderId="1" xfId="0" applyFont="1" applyFill="1" applyBorder="1"/>
    <xf numFmtId="0" fontId="8" fillId="3" borderId="2" xfId="0" applyFont="1" applyFill="1" applyBorder="1"/>
    <xf numFmtId="0" fontId="0" fillId="3" borderId="2" xfId="0" applyFill="1" applyBorder="1"/>
    <xf numFmtId="0" fontId="0" fillId="0" borderId="2" xfId="0" applyBorder="1"/>
    <xf numFmtId="0" fontId="0" fillId="4" borderId="3" xfId="0" applyFill="1" applyBorder="1" applyAlignment="1">
      <alignment horizontal="left" indent="1"/>
    </xf>
    <xf numFmtId="0" fontId="0" fillId="4" borderId="4" xfId="0" applyFill="1" applyBorder="1" applyAlignment="1">
      <alignment horizontal="left" indent="1"/>
    </xf>
    <xf numFmtId="0" fontId="0" fillId="4" borderId="5" xfId="0" applyFill="1" applyBorder="1"/>
    <xf numFmtId="0" fontId="0" fillId="0" borderId="5" xfId="0" applyBorder="1"/>
    <xf numFmtId="0" fontId="0" fillId="4" borderId="1" xfId="0" applyFill="1" applyBorder="1" applyAlignment="1">
      <alignment horizontal="left" indent="1"/>
    </xf>
    <xf numFmtId="0" fontId="0" fillId="0" borderId="3" xfId="0" applyBorder="1"/>
    <xf numFmtId="0" fontId="0" fillId="4" borderId="3" xfId="0" applyFill="1" applyBorder="1" applyAlignment="1">
      <alignment horizontal="right"/>
    </xf>
    <xf numFmtId="0" fontId="0" fillId="2" borderId="0" xfId="0" applyFill="1" applyAlignment="1">
      <alignment horizontal="right"/>
    </xf>
    <xf numFmtId="0" fontId="0" fillId="4" borderId="0" xfId="0" applyFill="1" applyAlignment="1">
      <alignment horizontal="right"/>
    </xf>
    <xf numFmtId="0" fontId="0" fillId="3" borderId="2" xfId="0" applyFill="1" applyBorder="1" applyAlignment="1">
      <alignment horizontal="right"/>
    </xf>
    <xf numFmtId="0" fontId="0" fillId="4" borderId="0" xfId="0" applyFill="1"/>
    <xf numFmtId="0" fontId="0" fillId="4" borderId="0" xfId="0" applyFill="1" applyAlignment="1">
      <alignment horizontal="center"/>
    </xf>
    <xf numFmtId="0" fontId="3" fillId="4" borderId="0" xfId="0" applyFont="1" applyFill="1" applyAlignment="1">
      <alignment horizontal="center"/>
    </xf>
    <xf numFmtId="0" fontId="0" fillId="0" borderId="0" xfId="0" applyAlignment="1">
      <alignment wrapText="1"/>
    </xf>
    <xf numFmtId="0" fontId="0" fillId="0" borderId="3" xfId="0" applyBorder="1" applyAlignment="1">
      <alignment horizontal="right"/>
    </xf>
    <xf numFmtId="0" fontId="9" fillId="3" borderId="2" xfId="0" applyFont="1" applyFill="1" applyBorder="1"/>
    <xf numFmtId="0" fontId="6" fillId="0" borderId="0" xfId="3" applyFont="1"/>
    <xf numFmtId="0" fontId="5" fillId="0" borderId="2" xfId="0" applyFont="1" applyBorder="1"/>
    <xf numFmtId="0" fontId="5" fillId="0" borderId="5" xfId="0" applyFont="1" applyBorder="1"/>
    <xf numFmtId="0" fontId="5" fillId="0" borderId="3" xfId="0" applyFont="1" applyBorder="1"/>
    <xf numFmtId="0" fontId="5" fillId="0" borderId="0" xfId="0" applyFont="1" applyAlignment="1">
      <alignment horizontal="center"/>
    </xf>
    <xf numFmtId="0" fontId="7" fillId="3" borderId="2" xfId="0" applyFont="1" applyFill="1" applyBorder="1"/>
    <xf numFmtId="0" fontId="0" fillId="4" borderId="5" xfId="0" applyFill="1" applyBorder="1" applyAlignment="1">
      <alignment horizontal="center"/>
    </xf>
    <xf numFmtId="0" fontId="0" fillId="4" borderId="2" xfId="0" applyFill="1" applyBorder="1" applyAlignment="1">
      <alignment horizontal="center"/>
    </xf>
    <xf numFmtId="0" fontId="0" fillId="4" borderId="2" xfId="0" applyFill="1" applyBorder="1" applyAlignment="1">
      <alignment horizontal="left" indent="1"/>
    </xf>
    <xf numFmtId="0" fontId="0" fillId="4" borderId="0" xfId="0" applyFill="1" applyAlignment="1">
      <alignment horizontal="left" indent="1"/>
    </xf>
    <xf numFmtId="0" fontId="0" fillId="4" borderId="5" xfId="0" applyFill="1" applyBorder="1" applyAlignment="1">
      <alignment horizontal="left" indent="1"/>
    </xf>
    <xf numFmtId="0" fontId="10" fillId="0" borderId="0" xfId="0" applyFont="1"/>
    <xf numFmtId="0" fontId="3" fillId="0" borderId="0" xfId="0" applyFont="1" applyAlignment="1">
      <alignment horizontal="left"/>
    </xf>
    <xf numFmtId="0" fontId="2" fillId="0" borderId="0" xfId="0" applyFont="1" applyAlignment="1">
      <alignment horizontal="left"/>
    </xf>
    <xf numFmtId="0" fontId="2" fillId="0" borderId="0" xfId="0" applyFont="1"/>
    <xf numFmtId="0" fontId="3" fillId="4" borderId="5" xfId="0" applyFont="1" applyFill="1" applyBorder="1" applyAlignment="1">
      <alignment horizontal="center"/>
    </xf>
    <xf numFmtId="0" fontId="11" fillId="0" borderId="0" xfId="0" applyFont="1" applyAlignment="1">
      <alignment horizontal="left"/>
    </xf>
    <xf numFmtId="0" fontId="0" fillId="0" borderId="0" xfId="0" applyAlignment="1">
      <alignment horizontal="left" vertical="center"/>
    </xf>
    <xf numFmtId="0" fontId="3" fillId="4" borderId="3" xfId="0" applyFont="1" applyFill="1" applyBorder="1" applyAlignment="1">
      <alignment horizontal="left" indent="1"/>
    </xf>
    <xf numFmtId="0" fontId="3" fillId="0" borderId="0" xfId="0" applyFont="1" applyAlignment="1">
      <alignment horizontal="left" indent="1"/>
    </xf>
    <xf numFmtId="0" fontId="3" fillId="0" borderId="0" xfId="0" applyFont="1" applyAlignment="1">
      <alignment horizontal="left" vertical="top"/>
    </xf>
    <xf numFmtId="14" fontId="4" fillId="0" borderId="0" xfId="0" applyNumberFormat="1" applyFont="1" applyAlignment="1">
      <alignment horizontal="left"/>
    </xf>
    <xf numFmtId="14" fontId="3" fillId="0" borderId="0" xfId="0" applyNumberFormat="1" applyFont="1" applyAlignment="1">
      <alignment horizontal="left"/>
    </xf>
    <xf numFmtId="0" fontId="3" fillId="0" borderId="0" xfId="0" quotePrefix="1" applyFont="1" applyAlignment="1">
      <alignment horizontal="left"/>
    </xf>
    <xf numFmtId="0" fontId="3" fillId="0" borderId="3" xfId="0" applyFont="1" applyBorder="1" applyAlignment="1">
      <alignment horizontal="left"/>
    </xf>
    <xf numFmtId="0" fontId="3" fillId="2" borderId="0" xfId="0" applyFont="1" applyFill="1" applyAlignment="1">
      <alignment horizontal="left"/>
    </xf>
    <xf numFmtId="14" fontId="0" fillId="0" borderId="0" xfId="0" applyNumberFormat="1" applyAlignment="1">
      <alignment horizontal="left"/>
    </xf>
    <xf numFmtId="0" fontId="4" fillId="5" borderId="0" xfId="0" applyFont="1" applyFill="1"/>
    <xf numFmtId="0" fontId="2" fillId="0" borderId="0" xfId="6" applyFont="1" applyAlignment="1">
      <alignment horizontal="left" vertical="center"/>
    </xf>
    <xf numFmtId="0" fontId="2" fillId="0" borderId="0" xfId="6" applyFont="1" applyAlignment="1">
      <alignment horizontal="left"/>
    </xf>
    <xf numFmtId="0" fontId="3" fillId="0" borderId="0" xfId="0" applyFont="1" applyAlignment="1">
      <alignment horizontal="left" vertical="center"/>
    </xf>
    <xf numFmtId="0" fontId="3" fillId="0" borderId="0" xfId="0" applyFont="1" applyAlignment="1">
      <alignment horizontal="center"/>
    </xf>
    <xf numFmtId="0" fontId="13" fillId="3" borderId="2" xfId="0" applyFont="1" applyFill="1" applyBorder="1"/>
    <xf numFmtId="43" fontId="5" fillId="0" borderId="0" xfId="4" applyFont="1" applyAlignment="1">
      <alignment horizontal="left" vertical="center"/>
    </xf>
    <xf numFmtId="43" fontId="5" fillId="0" borderId="0" xfId="4" applyFont="1" applyAlignment="1">
      <alignment horizontal="left"/>
    </xf>
    <xf numFmtId="0" fontId="0" fillId="0" borderId="0" xfId="0" applyAlignment="1">
      <alignment vertical="center"/>
    </xf>
    <xf numFmtId="43" fontId="3" fillId="0" borderId="0" xfId="4" applyFont="1" applyAlignment="1">
      <alignment horizontal="left"/>
    </xf>
    <xf numFmtId="0" fontId="3" fillId="0" borderId="0" xfId="0" applyFont="1" applyAlignment="1">
      <alignment horizontal="right"/>
    </xf>
    <xf numFmtId="43" fontId="3" fillId="0" borderId="0" xfId="4" applyFont="1" applyAlignment="1">
      <alignment horizontal="left" vertical="center"/>
    </xf>
    <xf numFmtId="1" fontId="3" fillId="0" borderId="0" xfId="0" applyNumberFormat="1" applyFont="1"/>
    <xf numFmtId="1" fontId="5" fillId="0" borderId="0" xfId="0" applyNumberFormat="1" applyFont="1"/>
    <xf numFmtId="0" fontId="0" fillId="6" borderId="0" xfId="0" applyFill="1"/>
    <xf numFmtId="14" fontId="0" fillId="0" borderId="0" xfId="0" applyNumberFormat="1" applyAlignment="1">
      <alignment horizontal="right"/>
    </xf>
    <xf numFmtId="0" fontId="3" fillId="3" borderId="2" xfId="0" applyFont="1" applyFill="1" applyBorder="1" applyAlignment="1">
      <alignment horizontal="center"/>
    </xf>
    <xf numFmtId="0" fontId="3" fillId="3" borderId="2" xfId="0" applyFont="1" applyFill="1" applyBorder="1"/>
    <xf numFmtId="1" fontId="3" fillId="0" borderId="2" xfId="0" applyNumberFormat="1" applyFont="1" applyBorder="1"/>
    <xf numFmtId="0" fontId="3" fillId="0" borderId="2" xfId="0" applyFont="1" applyBorder="1"/>
    <xf numFmtId="0" fontId="3" fillId="4" borderId="4" xfId="0" applyFont="1" applyFill="1" applyBorder="1" applyAlignment="1">
      <alignment horizontal="left" indent="1"/>
    </xf>
    <xf numFmtId="1" fontId="3" fillId="4" borderId="5" xfId="0" applyNumberFormat="1" applyFont="1" applyFill="1" applyBorder="1"/>
    <xf numFmtId="0" fontId="3" fillId="0" borderId="5" xfId="0" applyFont="1" applyBorder="1"/>
    <xf numFmtId="0" fontId="3" fillId="4" borderId="1" xfId="0" applyFont="1" applyFill="1" applyBorder="1" applyAlignment="1">
      <alignment horizontal="left" indent="1"/>
    </xf>
    <xf numFmtId="0" fontId="3" fillId="4" borderId="2" xfId="0" applyFont="1" applyFill="1" applyBorder="1" applyAlignment="1">
      <alignment horizontal="center"/>
    </xf>
    <xf numFmtId="0" fontId="3" fillId="0" borderId="3" xfId="0" applyFont="1" applyBorder="1"/>
    <xf numFmtId="0" fontId="3" fillId="4" borderId="3" xfId="0" applyFont="1" applyFill="1" applyBorder="1" applyAlignment="1">
      <alignment horizontal="right"/>
    </xf>
    <xf numFmtId="0" fontId="3" fillId="0" borderId="3" xfId="0" applyFont="1" applyBorder="1" applyAlignment="1">
      <alignment horizontal="right"/>
    </xf>
    <xf numFmtId="1" fontId="3" fillId="0" borderId="0" xfId="0" applyNumberFormat="1" applyFont="1" applyAlignment="1">
      <alignment horizontal="right"/>
    </xf>
    <xf numFmtId="0" fontId="14" fillId="0" borderId="0" xfId="0" applyFont="1" applyAlignment="1">
      <alignment horizontal="left"/>
    </xf>
    <xf numFmtId="0" fontId="14" fillId="0" borderId="0" xfId="0" applyFont="1"/>
    <xf numFmtId="0" fontId="14" fillId="0" borderId="0" xfId="0" applyFont="1" applyAlignment="1">
      <alignment vertical="center" wrapText="1"/>
    </xf>
    <xf numFmtId="0" fontId="3" fillId="6" borderId="0" xfId="0" applyFont="1" applyFill="1"/>
    <xf numFmtId="0" fontId="2" fillId="6" borderId="0" xfId="6" applyFont="1" applyFill="1" applyAlignment="1">
      <alignment horizontal="left" vertical="center"/>
    </xf>
    <xf numFmtId="0" fontId="3" fillId="6" borderId="0" xfId="0" applyFont="1" applyFill="1" applyAlignment="1">
      <alignment horizontal="left"/>
    </xf>
    <xf numFmtId="1" fontId="3" fillId="6" borderId="0" xfId="0" applyNumberFormat="1" applyFont="1" applyFill="1"/>
    <xf numFmtId="0" fontId="5" fillId="6" borderId="0" xfId="0" applyFont="1" applyFill="1"/>
    <xf numFmtId="0" fontId="2" fillId="6" borderId="0" xfId="6" applyFont="1" applyFill="1" applyAlignment="1">
      <alignment horizontal="left"/>
    </xf>
    <xf numFmtId="0" fontId="3" fillId="6" borderId="3" xfId="0" applyFont="1" applyFill="1" applyBorder="1"/>
    <xf numFmtId="0" fontId="3" fillId="6" borderId="0" xfId="0" applyFont="1" applyFill="1" applyAlignment="1">
      <alignment horizontal="center"/>
    </xf>
    <xf numFmtId="0" fontId="0" fillId="7" borderId="0" xfId="0" applyFill="1" applyAlignment="1">
      <alignment horizontal="center"/>
    </xf>
    <xf numFmtId="0" fontId="3" fillId="7" borderId="0" xfId="0" applyFont="1" applyFill="1"/>
    <xf numFmtId="0" fontId="0" fillId="6" borderId="3" xfId="0" applyFill="1" applyBorder="1"/>
    <xf numFmtId="0" fontId="0" fillId="6" borderId="0" xfId="0" applyFill="1" applyAlignment="1">
      <alignment horizontal="left"/>
    </xf>
    <xf numFmtId="0" fontId="2" fillId="6" borderId="0" xfId="0" applyFont="1" applyFill="1" applyAlignment="1">
      <alignment horizontal="left"/>
    </xf>
    <xf numFmtId="0" fontId="2" fillId="6" borderId="0" xfId="0" applyFont="1" applyFill="1"/>
    <xf numFmtId="0" fontId="0" fillId="6" borderId="0" xfId="0" applyFill="1" applyAlignment="1">
      <alignment horizontal="right"/>
    </xf>
    <xf numFmtId="43" fontId="5" fillId="6" borderId="0" xfId="4" applyFont="1" applyFill="1" applyAlignment="1">
      <alignment horizontal="left" vertical="center"/>
    </xf>
    <xf numFmtId="43" fontId="3" fillId="6" borderId="0" xfId="4" applyFont="1" applyFill="1" applyAlignment="1">
      <alignment horizontal="left"/>
    </xf>
    <xf numFmtId="43" fontId="5" fillId="6" borderId="0" xfId="4" applyFont="1" applyFill="1" applyAlignment="1">
      <alignment horizontal="left"/>
    </xf>
    <xf numFmtId="0" fontId="0" fillId="6" borderId="0" xfId="0" applyFill="1" applyAlignment="1">
      <alignment horizontal="left" vertical="center"/>
    </xf>
    <xf numFmtId="14" fontId="3" fillId="0" borderId="0" xfId="0" applyNumberFormat="1" applyFont="1"/>
    <xf numFmtId="0" fontId="3" fillId="0" borderId="0" xfId="0" applyFont="1" applyAlignment="1">
      <alignment wrapText="1"/>
    </xf>
    <xf numFmtId="164" fontId="4" fillId="0" borderId="0" xfId="1" applyNumberFormat="1" applyFont="1" applyAlignment="1">
      <alignment horizontal="left"/>
    </xf>
    <xf numFmtId="44" fontId="3" fillId="0" borderId="0" xfId="2" applyFont="1"/>
    <xf numFmtId="0" fontId="0" fillId="9" borderId="0" xfId="0" applyFill="1"/>
    <xf numFmtId="0" fontId="15" fillId="0" borderId="6" xfId="0" applyFont="1" applyBorder="1" applyAlignment="1">
      <alignment horizontal="center" vertical="top"/>
    </xf>
    <xf numFmtId="0" fontId="15" fillId="2" borderId="6" xfId="0" applyFont="1" applyFill="1" applyBorder="1" applyAlignment="1">
      <alignment horizontal="center" vertical="top"/>
    </xf>
    <xf numFmtId="0" fontId="0" fillId="8" borderId="3" xfId="0" applyFill="1" applyBorder="1"/>
    <xf numFmtId="0" fontId="0" fillId="9" borderId="0" xfId="0" applyFill="1" applyAlignment="1">
      <alignment horizontal="right"/>
    </xf>
    <xf numFmtId="0" fontId="2" fillId="9" borderId="0" xfId="6" applyFont="1" applyFill="1" applyAlignment="1">
      <alignment horizontal="left" vertical="center"/>
    </xf>
    <xf numFmtId="0" fontId="0" fillId="9" borderId="0" xfId="0" applyFill="1" applyAlignment="1">
      <alignment horizontal="left"/>
    </xf>
    <xf numFmtId="0" fontId="3" fillId="9" borderId="0" xfId="0" applyFont="1" applyFill="1"/>
    <xf numFmtId="0" fontId="0" fillId="9" borderId="0" xfId="0" applyFill="1" applyAlignment="1">
      <alignment horizontal="center"/>
    </xf>
    <xf numFmtId="0" fontId="3" fillId="9" borderId="0" xfId="0" applyFont="1" applyFill="1" applyAlignment="1">
      <alignment horizontal="center"/>
    </xf>
    <xf numFmtId="0" fontId="0" fillId="0" borderId="3" xfId="0" applyFill="1" applyBorder="1"/>
    <xf numFmtId="0" fontId="0" fillId="0" borderId="0" xfId="0" applyFill="1" applyAlignment="1">
      <alignment horizontal="right"/>
    </xf>
    <xf numFmtId="0" fontId="0" fillId="0" borderId="0" xfId="0" applyFill="1"/>
    <xf numFmtId="0" fontId="2" fillId="0" borderId="0" xfId="6" applyFont="1" applyFill="1" applyAlignment="1">
      <alignment horizontal="left" vertical="center"/>
    </xf>
    <xf numFmtId="0" fontId="0" fillId="0" borderId="0" xfId="0" applyFill="1" applyAlignment="1">
      <alignment horizontal="left"/>
    </xf>
    <xf numFmtId="0" fontId="3" fillId="0" borderId="0" xfId="0" applyFont="1" applyFill="1"/>
    <xf numFmtId="0" fontId="0" fillId="0" borderId="0" xfId="0" applyFill="1" applyAlignment="1">
      <alignment horizontal="center"/>
    </xf>
    <xf numFmtId="0" fontId="3" fillId="0" borderId="0" xfId="0" applyFont="1" applyFill="1" applyAlignment="1">
      <alignment horizontal="center"/>
    </xf>
    <xf numFmtId="0" fontId="14" fillId="0" borderId="0" xfId="0" applyFont="1" applyFill="1" applyAlignment="1">
      <alignment vertical="center" wrapText="1"/>
    </xf>
    <xf numFmtId="0" fontId="0" fillId="9" borderId="0" xfId="0" applyFill="1" applyBorder="1"/>
    <xf numFmtId="0" fontId="0" fillId="0" borderId="3" xfId="0" applyFill="1" applyBorder="1" applyAlignment="1">
      <alignment horizontal="right"/>
    </xf>
  </cellXfs>
  <cellStyles count="8">
    <cellStyle name="Comma" xfId="1" builtinId="3"/>
    <cellStyle name="Comma 2" xfId="4" xr:uid="{00000000-0005-0000-0000-000004000000}"/>
    <cellStyle name="Currency" xfId="2" builtinId="4"/>
    <cellStyle name="Normal" xfId="0" builtinId="0"/>
    <cellStyle name="Normal 2" xfId="6" xr:uid="{00000000-0005-0000-0000-000006000000}"/>
    <cellStyle name="Normal 3" xfId="5" xr:uid="{00000000-0005-0000-0000-000005000000}"/>
    <cellStyle name="Normal 4" xfId="7" xr:uid="{00000000-0005-0000-0000-000007000000}"/>
    <cellStyle name="Normal_Current" xfId="3" xr:uid="{00000000-0005-0000-0000-000003000000}"/>
  </cellStyles>
  <dxfs count="3">
    <dxf>
      <numFmt numFmtId="19" formatCode="m/d/yyyy"/>
    </dxf>
    <dxf>
      <alignment horizontal="center" vertical="bottom"/>
    </dxf>
    <dxf>
      <font>
        <b/>
        <strike val="0"/>
        <condense val="0"/>
        <extend val="0"/>
        <outline val="0"/>
        <shadow val="0"/>
        <vertAlign val="baseline"/>
        <sz val="10"/>
        <color auto="1"/>
        <name val="Arial"/>
        <family val="2"/>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D37" totalsRowShown="0" headerRowDxfId="2">
  <autoFilter ref="A1:D37" xr:uid="{00000000-0009-0000-0100-000001000000}"/>
  <tableColumns count="4">
    <tableColumn id="1" xr3:uid="{00000000-0010-0000-0000-000001000000}" name="Revision" dataDxfId="1"/>
    <tableColumn id="2" xr3:uid="{00000000-0010-0000-0000-000002000000}" name="Date" dataDxfId="0"/>
    <tableColumn id="3" xr3:uid="{00000000-0010-0000-0000-000003000000}" name="By"/>
    <tableColumn id="4" xr3:uid="{00000000-0010-0000-0000-000004000000}" name="Descriptio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K607"/>
  <sheetViews>
    <sheetView zoomScale="108" zoomScaleNormal="108" workbookViewId="0">
      <pane ySplit="1" topLeftCell="A16" activePane="bottomLeft" state="frozen"/>
      <selection pane="bottomLeft" activeCell="D30" sqref="D30"/>
    </sheetView>
  </sheetViews>
  <sheetFormatPr defaultRowHeight="12.75" x14ac:dyDescent="0.2"/>
  <cols>
    <col min="1" max="1" width="11.140625" customWidth="1"/>
    <col min="2" max="2" width="15.28515625" bestFit="1" customWidth="1"/>
    <col min="3" max="3" width="5.140625" customWidth="1"/>
    <col min="4" max="4" width="94.28515625" customWidth="1"/>
  </cols>
  <sheetData>
    <row r="1" spans="1:4" x14ac:dyDescent="0.2">
      <c r="A1" s="3" t="s">
        <v>0</v>
      </c>
      <c r="B1" s="7" t="s">
        <v>1</v>
      </c>
      <c r="C1" s="7" t="s">
        <v>2</v>
      </c>
      <c r="D1" s="7" t="s">
        <v>3</v>
      </c>
    </row>
    <row r="2" spans="1:4" x14ac:dyDescent="0.2">
      <c r="A2" s="1">
        <v>0</v>
      </c>
      <c r="B2" s="9">
        <v>41576</v>
      </c>
      <c r="C2" t="s">
        <v>4</v>
      </c>
      <c r="D2" t="s">
        <v>5</v>
      </c>
    </row>
    <row r="3" spans="1:4" x14ac:dyDescent="0.2">
      <c r="A3" s="1">
        <v>0</v>
      </c>
      <c r="B3" s="9">
        <v>41752</v>
      </c>
      <c r="C3" t="s">
        <v>4</v>
      </c>
      <c r="D3" t="s">
        <v>6</v>
      </c>
    </row>
    <row r="4" spans="1:4" x14ac:dyDescent="0.2">
      <c r="A4" s="1">
        <v>0</v>
      </c>
      <c r="B4" s="9">
        <v>41810</v>
      </c>
      <c r="C4" t="s">
        <v>4</v>
      </c>
      <c r="D4" t="s">
        <v>7</v>
      </c>
    </row>
    <row r="5" spans="1:4" x14ac:dyDescent="0.2">
      <c r="A5" s="1">
        <v>0</v>
      </c>
      <c r="B5" s="9">
        <v>42075</v>
      </c>
      <c r="C5" t="s">
        <v>4</v>
      </c>
      <c r="D5" t="s">
        <v>8</v>
      </c>
    </row>
    <row r="6" spans="1:4" x14ac:dyDescent="0.2">
      <c r="A6" s="1">
        <v>1</v>
      </c>
      <c r="B6" s="9">
        <v>42236</v>
      </c>
      <c r="C6" t="s">
        <v>4</v>
      </c>
      <c r="D6" t="s">
        <v>9</v>
      </c>
    </row>
    <row r="7" spans="1:4" x14ac:dyDescent="0.2">
      <c r="A7" s="1">
        <v>1</v>
      </c>
      <c r="B7" s="9">
        <v>42240</v>
      </c>
      <c r="C7" t="s">
        <v>4</v>
      </c>
      <c r="D7" t="s">
        <v>10</v>
      </c>
    </row>
    <row r="8" spans="1:4" x14ac:dyDescent="0.2">
      <c r="A8" s="1">
        <v>2</v>
      </c>
      <c r="B8" s="74" t="s">
        <v>11</v>
      </c>
      <c r="C8" t="s">
        <v>4</v>
      </c>
      <c r="D8" t="s">
        <v>12</v>
      </c>
    </row>
    <row r="9" spans="1:4" x14ac:dyDescent="0.2">
      <c r="A9" s="1">
        <v>3</v>
      </c>
      <c r="B9" s="9">
        <v>42356</v>
      </c>
      <c r="C9" t="s">
        <v>13</v>
      </c>
      <c r="D9" s="73" t="s">
        <v>14</v>
      </c>
    </row>
    <row r="10" spans="1:4" x14ac:dyDescent="0.2">
      <c r="A10" s="1">
        <v>4</v>
      </c>
      <c r="B10" s="9">
        <v>42601</v>
      </c>
      <c r="C10" t="s">
        <v>15</v>
      </c>
      <c r="D10" t="s">
        <v>16</v>
      </c>
    </row>
    <row r="11" spans="1:4" x14ac:dyDescent="0.2">
      <c r="A11" s="1">
        <v>5</v>
      </c>
      <c r="B11" s="9">
        <v>43028</v>
      </c>
      <c r="C11" t="s">
        <v>17</v>
      </c>
      <c r="D11" t="s">
        <v>18</v>
      </c>
    </row>
    <row r="12" spans="1:4" x14ac:dyDescent="0.2">
      <c r="A12" s="1">
        <v>6</v>
      </c>
      <c r="B12" s="9">
        <v>43683</v>
      </c>
      <c r="C12" t="s">
        <v>19</v>
      </c>
      <c r="D12" t="s">
        <v>20</v>
      </c>
    </row>
    <row r="13" spans="1:4" x14ac:dyDescent="0.2">
      <c r="A13" s="1">
        <v>7</v>
      </c>
      <c r="B13" s="9">
        <v>43685</v>
      </c>
      <c r="C13" t="s">
        <v>19</v>
      </c>
      <c r="D13" t="s">
        <v>21</v>
      </c>
    </row>
    <row r="14" spans="1:4" x14ac:dyDescent="0.2">
      <c r="A14" s="1">
        <v>8</v>
      </c>
      <c r="B14" s="9" t="s">
        <v>22</v>
      </c>
      <c r="C14" t="s">
        <v>23</v>
      </c>
      <c r="D14" t="s">
        <v>24</v>
      </c>
    </row>
    <row r="15" spans="1:4" x14ac:dyDescent="0.2">
      <c r="A15" s="1">
        <v>9</v>
      </c>
      <c r="B15" s="9">
        <v>43845</v>
      </c>
      <c r="C15" s="6" t="s">
        <v>25</v>
      </c>
      <c r="D15" t="s">
        <v>26</v>
      </c>
    </row>
    <row r="16" spans="1:4" x14ac:dyDescent="0.2">
      <c r="A16" s="1">
        <v>10</v>
      </c>
      <c r="B16" s="9">
        <v>43851</v>
      </c>
      <c r="C16" s="6" t="s">
        <v>27</v>
      </c>
      <c r="D16" t="s">
        <v>28</v>
      </c>
    </row>
    <row r="17" spans="1:4" x14ac:dyDescent="0.2">
      <c r="A17" s="1">
        <v>11</v>
      </c>
      <c r="B17" s="9">
        <v>43858</v>
      </c>
      <c r="C17" s="6" t="s">
        <v>29</v>
      </c>
      <c r="D17" s="6" t="s">
        <v>30</v>
      </c>
    </row>
    <row r="18" spans="1:4" x14ac:dyDescent="0.2">
      <c r="A18" s="1">
        <v>12</v>
      </c>
      <c r="B18" s="110">
        <v>43859</v>
      </c>
      <c r="C18" s="6" t="s">
        <v>29</v>
      </c>
      <c r="D18" s="6" t="s">
        <v>31</v>
      </c>
    </row>
    <row r="19" spans="1:4" x14ac:dyDescent="0.2">
      <c r="A19" s="1">
        <v>13</v>
      </c>
      <c r="B19" s="9">
        <v>43859</v>
      </c>
      <c r="C19" s="6" t="s">
        <v>29</v>
      </c>
      <c r="D19" s="6" t="s">
        <v>32</v>
      </c>
    </row>
    <row r="20" spans="1:4" x14ac:dyDescent="0.2">
      <c r="A20" s="1"/>
      <c r="B20" s="9"/>
      <c r="D20" t="s">
        <v>33</v>
      </c>
    </row>
    <row r="21" spans="1:4" x14ac:dyDescent="0.2">
      <c r="A21" s="1"/>
      <c r="B21" s="9"/>
      <c r="D21" t="s">
        <v>34</v>
      </c>
    </row>
    <row r="22" spans="1:4" x14ac:dyDescent="0.2">
      <c r="A22" s="1"/>
      <c r="B22" s="9"/>
      <c r="D22" t="s">
        <v>35</v>
      </c>
    </row>
    <row r="23" spans="1:4" x14ac:dyDescent="0.2">
      <c r="A23" s="1"/>
      <c r="B23" s="9"/>
      <c r="D23" t="s">
        <v>36</v>
      </c>
    </row>
    <row r="24" spans="1:4" x14ac:dyDescent="0.2">
      <c r="A24" s="1"/>
      <c r="B24" s="9"/>
      <c r="D24" t="s">
        <v>37</v>
      </c>
    </row>
    <row r="25" spans="1:4" x14ac:dyDescent="0.2">
      <c r="A25" s="1"/>
      <c r="B25" s="9"/>
      <c r="D25" t="s">
        <v>38</v>
      </c>
    </row>
    <row r="26" spans="1:4" x14ac:dyDescent="0.2">
      <c r="A26" s="1">
        <v>14</v>
      </c>
      <c r="B26" s="9">
        <v>43868</v>
      </c>
      <c r="C26" s="6" t="s">
        <v>29</v>
      </c>
      <c r="D26" s="6" t="s">
        <v>39</v>
      </c>
    </row>
    <row r="27" spans="1:4" x14ac:dyDescent="0.2">
      <c r="A27" s="1">
        <v>15</v>
      </c>
      <c r="B27" s="9">
        <v>43892</v>
      </c>
      <c r="C27" s="6" t="s">
        <v>29</v>
      </c>
      <c r="D27" s="6" t="s">
        <v>40</v>
      </c>
    </row>
    <row r="28" spans="1:4" ht="63.75" customHeight="1" x14ac:dyDescent="0.2">
      <c r="A28" s="1">
        <v>16</v>
      </c>
      <c r="B28" s="9">
        <v>44118</v>
      </c>
      <c r="C28" s="6" t="s">
        <v>29</v>
      </c>
      <c r="D28" s="111" t="s">
        <v>41</v>
      </c>
    </row>
    <row r="29" spans="1:4" ht="76.5" customHeight="1" x14ac:dyDescent="0.2">
      <c r="A29" s="1">
        <v>17</v>
      </c>
      <c r="B29" s="9">
        <v>44481</v>
      </c>
      <c r="C29" s="6" t="s">
        <v>29</v>
      </c>
      <c r="D29" s="111" t="s">
        <v>42</v>
      </c>
    </row>
    <row r="30" spans="1:4" x14ac:dyDescent="0.2">
      <c r="A30" s="1">
        <v>18</v>
      </c>
      <c r="B30" s="9">
        <v>44739</v>
      </c>
      <c r="C30" s="6" t="s">
        <v>29</v>
      </c>
      <c r="D30" s="6" t="s">
        <v>43</v>
      </c>
    </row>
    <row r="31" spans="1:4" x14ac:dyDescent="0.2">
      <c r="A31" s="1"/>
      <c r="B31" s="9"/>
    </row>
    <row r="32" spans="1:4" x14ac:dyDescent="0.2">
      <c r="A32" s="1"/>
      <c r="B32" s="9"/>
    </row>
    <row r="33" spans="1:11" x14ac:dyDescent="0.2">
      <c r="A33" s="1"/>
      <c r="B33" s="9"/>
    </row>
    <row r="34" spans="1:11" x14ac:dyDescent="0.2">
      <c r="A34" s="1"/>
      <c r="B34" s="9"/>
    </row>
    <row r="35" spans="1:11" x14ac:dyDescent="0.2">
      <c r="A35" s="1"/>
      <c r="B35" s="9"/>
    </row>
    <row r="36" spans="1:11" x14ac:dyDescent="0.2">
      <c r="A36" s="1"/>
      <c r="B36" s="9"/>
    </row>
    <row r="37" spans="1:11" x14ac:dyDescent="0.2">
      <c r="A37" s="1"/>
      <c r="B37" s="9"/>
    </row>
    <row r="38" spans="1:11" x14ac:dyDescent="0.2">
      <c r="A38" s="1"/>
      <c r="B38" s="9"/>
    </row>
    <row r="39" spans="1:11" x14ac:dyDescent="0.2">
      <c r="A39" s="1"/>
      <c r="B39" s="9"/>
    </row>
    <row r="40" spans="1:11" x14ac:dyDescent="0.2">
      <c r="A40" s="1"/>
      <c r="B40" s="9"/>
    </row>
    <row r="41" spans="1:11" x14ac:dyDescent="0.2">
      <c r="A41" s="1"/>
      <c r="B41" s="9"/>
      <c r="D41" s="65" t="s">
        <v>44</v>
      </c>
      <c r="E41" s="66" t="s">
        <v>45</v>
      </c>
      <c r="F41" s="66" t="s">
        <v>46</v>
      </c>
      <c r="G41" s="2"/>
      <c r="I41" s="10" t="s">
        <v>47</v>
      </c>
      <c r="J41" s="10" t="s">
        <v>48</v>
      </c>
      <c r="K41" t="s">
        <v>49</v>
      </c>
    </row>
    <row r="42" spans="1:11" x14ac:dyDescent="0.2">
      <c r="A42" s="1"/>
      <c r="B42" s="9"/>
      <c r="D42" s="65" t="s">
        <v>50</v>
      </c>
      <c r="E42" s="66" t="s">
        <v>45</v>
      </c>
      <c r="F42" s="66" t="s">
        <v>51</v>
      </c>
      <c r="G42" s="2"/>
      <c r="I42" s="10">
        <v>3</v>
      </c>
      <c r="J42" s="10">
        <v>2</v>
      </c>
      <c r="K42" s="2" t="s">
        <v>52</v>
      </c>
    </row>
    <row r="43" spans="1:11" x14ac:dyDescent="0.2">
      <c r="A43" s="1"/>
      <c r="B43" s="9"/>
      <c r="D43" s="65" t="s">
        <v>53</v>
      </c>
      <c r="E43" s="66" t="s">
        <v>45</v>
      </c>
      <c r="F43" s="66" t="s">
        <v>54</v>
      </c>
      <c r="G43" s="2"/>
      <c r="I43" s="10">
        <v>3</v>
      </c>
      <c r="J43" s="10">
        <v>4</v>
      </c>
      <c r="K43" s="2" t="s">
        <v>52</v>
      </c>
    </row>
    <row r="44" spans="1:11" x14ac:dyDescent="0.2">
      <c r="A44" s="1"/>
      <c r="B44" s="9"/>
      <c r="D44" s="65" t="s">
        <v>55</v>
      </c>
      <c r="E44" s="66" t="s">
        <v>45</v>
      </c>
      <c r="F44" s="66" t="s">
        <v>46</v>
      </c>
      <c r="G44" s="2"/>
      <c r="I44" s="10">
        <v>5</v>
      </c>
      <c r="J44" s="10">
        <v>2</v>
      </c>
      <c r="K44" s="2" t="s">
        <v>54</v>
      </c>
    </row>
    <row r="45" spans="1:11" x14ac:dyDescent="0.2">
      <c r="A45" s="1"/>
      <c r="B45" s="9"/>
      <c r="D45" s="65" t="s">
        <v>56</v>
      </c>
      <c r="E45" s="66" t="s">
        <v>45</v>
      </c>
      <c r="F45" s="66" t="s">
        <v>52</v>
      </c>
      <c r="G45" s="2"/>
      <c r="I45" s="10">
        <v>5</v>
      </c>
      <c r="J45" s="10">
        <v>4</v>
      </c>
      <c r="K45" s="2" t="s">
        <v>54</v>
      </c>
    </row>
    <row r="46" spans="1:11" x14ac:dyDescent="0.2">
      <c r="A46" s="1"/>
      <c r="B46" s="9"/>
      <c r="D46" s="65" t="s">
        <v>57</v>
      </c>
      <c r="E46" s="66" t="s">
        <v>45</v>
      </c>
      <c r="F46" s="66" t="s">
        <v>54</v>
      </c>
      <c r="G46" s="2"/>
      <c r="I46" s="10">
        <v>7.5</v>
      </c>
      <c r="J46" s="10">
        <v>2</v>
      </c>
      <c r="K46" s="2" t="s">
        <v>46</v>
      </c>
    </row>
    <row r="47" spans="1:11" x14ac:dyDescent="0.2">
      <c r="A47" s="1"/>
      <c r="B47" s="9"/>
      <c r="D47" s="65" t="s">
        <v>58</v>
      </c>
      <c r="E47" s="66" t="s">
        <v>45</v>
      </c>
      <c r="F47" s="66" t="s">
        <v>46</v>
      </c>
      <c r="G47" s="2"/>
      <c r="I47" s="10">
        <v>7.5</v>
      </c>
      <c r="J47" s="10">
        <v>4</v>
      </c>
      <c r="K47" s="2" t="s">
        <v>46</v>
      </c>
    </row>
    <row r="48" spans="1:11" x14ac:dyDescent="0.2">
      <c r="A48" s="1"/>
      <c r="B48" s="9"/>
      <c r="D48" s="65" t="s">
        <v>59</v>
      </c>
      <c r="E48" s="66" t="s">
        <v>45</v>
      </c>
      <c r="F48" s="66" t="s">
        <v>46</v>
      </c>
      <c r="G48" s="2"/>
      <c r="I48" s="10">
        <v>10</v>
      </c>
      <c r="J48" s="10">
        <v>2</v>
      </c>
      <c r="K48" s="2" t="s">
        <v>46</v>
      </c>
    </row>
    <row r="49" spans="1:11" x14ac:dyDescent="0.2">
      <c r="A49" s="1"/>
      <c r="B49" s="9"/>
      <c r="D49" s="65" t="s">
        <v>60</v>
      </c>
      <c r="E49" s="66" t="s">
        <v>45</v>
      </c>
      <c r="F49" s="66" t="s">
        <v>51</v>
      </c>
      <c r="G49" s="2"/>
      <c r="I49" s="10">
        <v>10</v>
      </c>
      <c r="J49" s="10">
        <v>4</v>
      </c>
      <c r="K49" s="2" t="s">
        <v>46</v>
      </c>
    </row>
    <row r="50" spans="1:11" x14ac:dyDescent="0.2">
      <c r="A50" s="1"/>
      <c r="B50" s="9"/>
      <c r="D50" s="65" t="s">
        <v>61</v>
      </c>
      <c r="E50" s="66" t="s">
        <v>45</v>
      </c>
      <c r="F50" s="66" t="s">
        <v>54</v>
      </c>
      <c r="G50" s="2"/>
      <c r="I50" s="10">
        <v>15</v>
      </c>
      <c r="J50" s="10">
        <v>2</v>
      </c>
      <c r="K50" s="2" t="s">
        <v>51</v>
      </c>
    </row>
    <row r="51" spans="1:11" x14ac:dyDescent="0.2">
      <c r="A51" s="1"/>
      <c r="B51" s="9"/>
      <c r="D51" s="65" t="s">
        <v>62</v>
      </c>
      <c r="E51" s="66" t="s">
        <v>45</v>
      </c>
      <c r="F51" s="66" t="s">
        <v>46</v>
      </c>
      <c r="G51" s="2"/>
      <c r="I51" s="10">
        <v>15</v>
      </c>
      <c r="J51" s="10">
        <v>4</v>
      </c>
      <c r="K51" s="2" t="s">
        <v>51</v>
      </c>
    </row>
    <row r="52" spans="1:11" x14ac:dyDescent="0.2">
      <c r="A52" s="1"/>
      <c r="B52" s="9"/>
      <c r="D52" s="65" t="s">
        <v>63</v>
      </c>
      <c r="E52" s="66" t="s">
        <v>45</v>
      </c>
      <c r="F52" s="66" t="s">
        <v>52</v>
      </c>
      <c r="G52" s="2"/>
      <c r="I52" s="10">
        <v>20</v>
      </c>
      <c r="J52" s="10">
        <v>2</v>
      </c>
      <c r="K52" s="2" t="s">
        <v>64</v>
      </c>
    </row>
    <row r="53" spans="1:11" x14ac:dyDescent="0.2">
      <c r="A53" s="1"/>
      <c r="B53" s="9"/>
      <c r="D53" s="65" t="s">
        <v>65</v>
      </c>
      <c r="E53" s="66" t="s">
        <v>45</v>
      </c>
      <c r="F53" s="66" t="s">
        <v>46</v>
      </c>
      <c r="G53" s="2"/>
      <c r="I53" s="10">
        <v>20</v>
      </c>
      <c r="J53" s="10">
        <v>4</v>
      </c>
      <c r="K53" s="2" t="s">
        <v>64</v>
      </c>
    </row>
    <row r="54" spans="1:11" x14ac:dyDescent="0.2">
      <c r="A54" s="1"/>
      <c r="B54" s="9"/>
      <c r="D54" s="65" t="s">
        <v>66</v>
      </c>
      <c r="E54" s="66" t="s">
        <v>45</v>
      </c>
      <c r="F54" s="66" t="s">
        <v>51</v>
      </c>
      <c r="G54" s="2"/>
      <c r="I54" s="10">
        <v>25</v>
      </c>
      <c r="J54" s="10">
        <v>2</v>
      </c>
      <c r="K54" s="2" t="s">
        <v>67</v>
      </c>
    </row>
    <row r="55" spans="1:11" x14ac:dyDescent="0.2">
      <c r="A55" s="1"/>
      <c r="B55" s="9"/>
      <c r="D55" s="65" t="s">
        <v>68</v>
      </c>
      <c r="E55" s="66" t="s">
        <v>45</v>
      </c>
      <c r="F55" s="66" t="s">
        <v>64</v>
      </c>
      <c r="G55" s="2"/>
      <c r="I55" s="10">
        <v>25</v>
      </c>
      <c r="J55" s="10">
        <v>4</v>
      </c>
      <c r="K55" s="2" t="s">
        <v>69</v>
      </c>
    </row>
    <row r="56" spans="1:11" x14ac:dyDescent="0.2">
      <c r="A56" s="1"/>
      <c r="B56" s="9"/>
      <c r="D56" s="65" t="s">
        <v>70</v>
      </c>
      <c r="E56" s="66" t="s">
        <v>45</v>
      </c>
      <c r="F56" s="66" t="s">
        <v>54</v>
      </c>
      <c r="G56" s="2"/>
      <c r="I56" s="10">
        <v>30</v>
      </c>
      <c r="J56" s="10">
        <v>2</v>
      </c>
      <c r="K56" s="2" t="s">
        <v>71</v>
      </c>
    </row>
    <row r="57" spans="1:11" x14ac:dyDescent="0.2">
      <c r="A57" s="1"/>
      <c r="B57" s="9"/>
      <c r="D57" s="65" t="s">
        <v>72</v>
      </c>
      <c r="E57" s="66" t="s">
        <v>45</v>
      </c>
      <c r="F57" s="66" t="s">
        <v>46</v>
      </c>
      <c r="G57" s="2"/>
    </row>
    <row r="58" spans="1:11" x14ac:dyDescent="0.2">
      <c r="A58" s="1"/>
      <c r="B58" s="9"/>
      <c r="D58" s="65" t="s">
        <v>73</v>
      </c>
      <c r="E58" s="66" t="s">
        <v>45</v>
      </c>
      <c r="F58" s="66" t="s">
        <v>52</v>
      </c>
      <c r="G58" s="2"/>
    </row>
    <row r="59" spans="1:11" x14ac:dyDescent="0.2">
      <c r="A59" s="1"/>
      <c r="B59" s="9"/>
      <c r="D59" s="65" t="s">
        <v>74</v>
      </c>
      <c r="E59" s="66" t="s">
        <v>45</v>
      </c>
      <c r="F59" s="66" t="s">
        <v>51</v>
      </c>
      <c r="G59" s="2"/>
    </row>
    <row r="60" spans="1:11" x14ac:dyDescent="0.2">
      <c r="A60" s="1"/>
      <c r="B60" s="9"/>
      <c r="D60" s="65" t="s">
        <v>75</v>
      </c>
      <c r="E60" s="66" t="s">
        <v>45</v>
      </c>
      <c r="F60" s="66" t="s">
        <v>64</v>
      </c>
      <c r="G60" s="2"/>
    </row>
    <row r="61" spans="1:11" x14ac:dyDescent="0.2">
      <c r="A61" s="1"/>
      <c r="B61" s="9"/>
      <c r="D61" s="65" t="s">
        <v>76</v>
      </c>
      <c r="E61" s="66" t="s">
        <v>45</v>
      </c>
      <c r="F61" s="66" t="s">
        <v>67</v>
      </c>
      <c r="G61" s="2"/>
    </row>
    <row r="62" spans="1:11" x14ac:dyDescent="0.2">
      <c r="A62" s="1"/>
      <c r="B62" s="9"/>
      <c r="D62" s="65" t="s">
        <v>77</v>
      </c>
      <c r="E62" s="66" t="s">
        <v>45</v>
      </c>
      <c r="F62" s="66" t="s">
        <v>71</v>
      </c>
      <c r="G62" s="2"/>
    </row>
    <row r="63" spans="1:11" x14ac:dyDescent="0.2">
      <c r="A63" s="1"/>
      <c r="B63" s="9"/>
      <c r="D63" s="65" t="s">
        <v>78</v>
      </c>
      <c r="E63" s="66" t="s">
        <v>45</v>
      </c>
      <c r="F63" s="66" t="s">
        <v>52</v>
      </c>
      <c r="G63" s="2"/>
    </row>
    <row r="64" spans="1:11" x14ac:dyDescent="0.2">
      <c r="A64" s="1"/>
      <c r="B64" s="9"/>
      <c r="D64" s="65" t="s">
        <v>79</v>
      </c>
      <c r="E64" s="66" t="s">
        <v>45</v>
      </c>
      <c r="F64" s="66" t="s">
        <v>54</v>
      </c>
      <c r="G64" s="2"/>
    </row>
    <row r="65" spans="1:7" x14ac:dyDescent="0.2">
      <c r="A65" s="1"/>
      <c r="B65" s="9"/>
      <c r="D65" s="65" t="s">
        <v>80</v>
      </c>
      <c r="E65" s="65" t="s">
        <v>81</v>
      </c>
      <c r="F65" s="66" t="s">
        <v>51</v>
      </c>
      <c r="G65" s="2"/>
    </row>
    <row r="66" spans="1:7" x14ac:dyDescent="0.2">
      <c r="A66" s="1"/>
      <c r="B66" s="9"/>
      <c r="D66" s="65" t="s">
        <v>82</v>
      </c>
      <c r="E66" s="65" t="s">
        <v>81</v>
      </c>
      <c r="F66" s="66" t="s">
        <v>64</v>
      </c>
      <c r="G66" s="2"/>
    </row>
    <row r="67" spans="1:7" x14ac:dyDescent="0.2">
      <c r="A67" s="1"/>
      <c r="B67" s="9"/>
      <c r="D67" s="65" t="s">
        <v>83</v>
      </c>
      <c r="E67" s="65" t="s">
        <v>81</v>
      </c>
      <c r="F67" s="66" t="s">
        <v>67</v>
      </c>
      <c r="G67" s="2"/>
    </row>
    <row r="68" spans="1:7" x14ac:dyDescent="0.2">
      <c r="A68" s="1"/>
      <c r="B68" s="9"/>
      <c r="D68" s="65" t="s">
        <v>84</v>
      </c>
      <c r="E68" s="65" t="s">
        <v>81</v>
      </c>
      <c r="F68" s="66" t="s">
        <v>71</v>
      </c>
      <c r="G68" s="2"/>
    </row>
    <row r="69" spans="1:7" x14ac:dyDescent="0.2">
      <c r="A69" s="1"/>
      <c r="B69" s="9"/>
      <c r="D69" s="65" t="s">
        <v>85</v>
      </c>
      <c r="E69" s="66" t="s">
        <v>45</v>
      </c>
      <c r="F69" s="66" t="s">
        <v>52</v>
      </c>
      <c r="G69" s="2"/>
    </row>
    <row r="70" spans="1:7" x14ac:dyDescent="0.2">
      <c r="A70" s="1"/>
      <c r="B70" s="9"/>
      <c r="D70" s="65" t="s">
        <v>86</v>
      </c>
      <c r="E70" s="66" t="s">
        <v>45</v>
      </c>
      <c r="F70" s="66" t="s">
        <v>54</v>
      </c>
      <c r="G70" s="2"/>
    </row>
    <row r="71" spans="1:7" x14ac:dyDescent="0.2">
      <c r="A71" s="1"/>
      <c r="B71" s="9"/>
      <c r="D71" s="65" t="s">
        <v>87</v>
      </c>
      <c r="E71" s="66" t="s">
        <v>45</v>
      </c>
      <c r="F71" s="66" t="s">
        <v>46</v>
      </c>
      <c r="G71" s="2"/>
    </row>
    <row r="72" spans="1:7" x14ac:dyDescent="0.2">
      <c r="A72" s="1"/>
      <c r="B72" s="9"/>
      <c r="D72" s="65" t="s">
        <v>88</v>
      </c>
      <c r="E72" s="65" t="s">
        <v>81</v>
      </c>
      <c r="F72" s="66" t="s">
        <v>64</v>
      </c>
      <c r="G72" s="2"/>
    </row>
    <row r="73" spans="1:7" x14ac:dyDescent="0.2">
      <c r="A73" s="1"/>
      <c r="B73" s="9"/>
      <c r="D73" s="65" t="s">
        <v>89</v>
      </c>
      <c r="E73" s="65" t="s">
        <v>81</v>
      </c>
      <c r="F73" s="66" t="s">
        <v>67</v>
      </c>
      <c r="G73" s="2"/>
    </row>
    <row r="74" spans="1:7" x14ac:dyDescent="0.2">
      <c r="A74" s="1"/>
      <c r="B74" s="9"/>
      <c r="D74" s="65" t="s">
        <v>90</v>
      </c>
      <c r="E74" s="65" t="s">
        <v>81</v>
      </c>
      <c r="F74" s="66" t="s">
        <v>71</v>
      </c>
      <c r="G74" s="2"/>
    </row>
    <row r="75" spans="1:7" x14ac:dyDescent="0.2">
      <c r="A75" s="1"/>
      <c r="B75" s="9"/>
      <c r="D75" s="65" t="s">
        <v>91</v>
      </c>
      <c r="E75" s="66" t="s">
        <v>45</v>
      </c>
      <c r="F75" s="66" t="s">
        <v>52</v>
      </c>
      <c r="G75" s="2"/>
    </row>
    <row r="76" spans="1:7" x14ac:dyDescent="0.2">
      <c r="A76" s="1"/>
      <c r="B76" s="9"/>
      <c r="D76" s="65" t="s">
        <v>92</v>
      </c>
      <c r="E76" s="66" t="s">
        <v>45</v>
      </c>
      <c r="F76" s="66" t="s">
        <v>54</v>
      </c>
      <c r="G76" s="2"/>
    </row>
    <row r="77" spans="1:7" x14ac:dyDescent="0.2">
      <c r="A77" s="1"/>
      <c r="B77" s="9"/>
      <c r="D77" s="65" t="s">
        <v>93</v>
      </c>
      <c r="E77" s="66" t="s">
        <v>45</v>
      </c>
      <c r="F77" s="66" t="s">
        <v>46</v>
      </c>
      <c r="G77" s="2"/>
    </row>
    <row r="78" spans="1:7" x14ac:dyDescent="0.2">
      <c r="A78" s="1"/>
      <c r="B78" s="9"/>
      <c r="D78" s="65" t="s">
        <v>94</v>
      </c>
      <c r="E78" s="66" t="s">
        <v>45</v>
      </c>
      <c r="F78" s="66" t="s">
        <v>46</v>
      </c>
      <c r="G78" s="2"/>
    </row>
    <row r="79" spans="1:7" x14ac:dyDescent="0.2">
      <c r="A79" s="1"/>
      <c r="B79" s="9"/>
      <c r="D79" s="65" t="s">
        <v>95</v>
      </c>
      <c r="E79" s="66" t="s">
        <v>96</v>
      </c>
      <c r="F79" s="66" t="s">
        <v>51</v>
      </c>
      <c r="G79" s="2"/>
    </row>
    <row r="80" spans="1:7" x14ac:dyDescent="0.2">
      <c r="A80" s="1"/>
      <c r="B80" s="9"/>
      <c r="D80" s="65" t="s">
        <v>97</v>
      </c>
      <c r="E80" s="66" t="s">
        <v>45</v>
      </c>
      <c r="F80" s="66" t="s">
        <v>54</v>
      </c>
      <c r="G80" s="2"/>
    </row>
    <row r="81" spans="1:7" x14ac:dyDescent="0.2">
      <c r="A81" s="1"/>
      <c r="B81" s="9"/>
      <c r="D81" s="65" t="s">
        <v>98</v>
      </c>
      <c r="E81" s="66" t="s">
        <v>45</v>
      </c>
      <c r="F81" s="66" t="s">
        <v>46</v>
      </c>
      <c r="G81" s="2"/>
    </row>
    <row r="82" spans="1:7" x14ac:dyDescent="0.2">
      <c r="A82" s="1"/>
      <c r="B82" s="9"/>
      <c r="D82" s="65" t="s">
        <v>99</v>
      </c>
      <c r="E82" s="65" t="s">
        <v>45</v>
      </c>
      <c r="F82" s="66" t="s">
        <v>46</v>
      </c>
      <c r="G82" s="2"/>
    </row>
    <row r="83" spans="1:7" x14ac:dyDescent="0.2">
      <c r="A83" s="1"/>
      <c r="B83" s="9"/>
      <c r="D83" s="65" t="s">
        <v>100</v>
      </c>
      <c r="E83" s="65" t="s">
        <v>81</v>
      </c>
      <c r="F83" s="66" t="s">
        <v>51</v>
      </c>
      <c r="G83" s="2"/>
    </row>
    <row r="84" spans="1:7" x14ac:dyDescent="0.2">
      <c r="A84" s="1"/>
      <c r="B84" s="9"/>
      <c r="D84" s="65" t="s">
        <v>101</v>
      </c>
      <c r="E84" s="65" t="s">
        <v>81</v>
      </c>
      <c r="F84" s="66" t="s">
        <v>64</v>
      </c>
      <c r="G84" s="2"/>
    </row>
    <row r="85" spans="1:7" x14ac:dyDescent="0.2">
      <c r="A85" s="1"/>
      <c r="B85" s="9"/>
      <c r="D85" s="65" t="s">
        <v>102</v>
      </c>
      <c r="E85" s="65" t="s">
        <v>81</v>
      </c>
      <c r="F85" s="66" t="s">
        <v>67</v>
      </c>
      <c r="G85" s="2"/>
    </row>
    <row r="86" spans="1:7" x14ac:dyDescent="0.2">
      <c r="A86" s="1"/>
      <c r="B86" s="9"/>
      <c r="D86" s="65" t="s">
        <v>103</v>
      </c>
      <c r="E86" s="65" t="s">
        <v>45</v>
      </c>
      <c r="F86" s="66" t="s">
        <v>46</v>
      </c>
      <c r="G86" s="2"/>
    </row>
    <row r="87" spans="1:7" x14ac:dyDescent="0.2">
      <c r="A87" s="1"/>
      <c r="B87" s="9"/>
      <c r="D87" s="65" t="s">
        <v>104</v>
      </c>
      <c r="E87" s="65" t="s">
        <v>81</v>
      </c>
      <c r="F87" s="66" t="s">
        <v>52</v>
      </c>
      <c r="G87" s="2"/>
    </row>
    <row r="88" spans="1:7" x14ac:dyDescent="0.2">
      <c r="A88" s="1"/>
      <c r="B88" s="9"/>
      <c r="D88" s="65" t="s">
        <v>105</v>
      </c>
      <c r="E88" s="65" t="s">
        <v>81</v>
      </c>
      <c r="F88" s="66" t="s">
        <v>64</v>
      </c>
      <c r="G88" s="2"/>
    </row>
    <row r="89" spans="1:7" x14ac:dyDescent="0.2">
      <c r="A89" s="1"/>
      <c r="B89" s="9"/>
      <c r="D89" s="65" t="s">
        <v>106</v>
      </c>
      <c r="E89" s="65" t="s">
        <v>81</v>
      </c>
      <c r="F89" s="66" t="s">
        <v>67</v>
      </c>
      <c r="G89" s="2"/>
    </row>
    <row r="90" spans="1:7" x14ac:dyDescent="0.2">
      <c r="A90" s="1"/>
      <c r="B90" s="9"/>
      <c r="D90" s="65" t="s">
        <v>107</v>
      </c>
      <c r="E90" s="65" t="s">
        <v>81</v>
      </c>
      <c r="F90" s="66" t="s">
        <v>71</v>
      </c>
      <c r="G90" s="2"/>
    </row>
    <row r="91" spans="1:7" x14ac:dyDescent="0.2">
      <c r="A91" s="1"/>
      <c r="B91" s="9"/>
      <c r="D91" s="65" t="s">
        <v>108</v>
      </c>
      <c r="E91" s="65" t="s">
        <v>45</v>
      </c>
      <c r="F91" s="66" t="s">
        <v>52</v>
      </c>
      <c r="G91" s="2"/>
    </row>
    <row r="92" spans="1:7" x14ac:dyDescent="0.2">
      <c r="A92" s="1"/>
      <c r="B92" s="9"/>
      <c r="D92" s="65" t="s">
        <v>109</v>
      </c>
      <c r="E92" s="65" t="s">
        <v>45</v>
      </c>
      <c r="F92" s="66" t="s">
        <v>54</v>
      </c>
      <c r="G92" s="2"/>
    </row>
    <row r="93" spans="1:7" x14ac:dyDescent="0.2">
      <c r="A93" s="1"/>
      <c r="B93" s="9"/>
      <c r="D93" s="65" t="s">
        <v>110</v>
      </c>
      <c r="E93" s="65" t="s">
        <v>45</v>
      </c>
      <c r="F93" s="66" t="s">
        <v>46</v>
      </c>
      <c r="G93" s="2"/>
    </row>
    <row r="94" spans="1:7" x14ac:dyDescent="0.2">
      <c r="A94" s="1"/>
      <c r="B94" s="9"/>
      <c r="D94" s="65" t="s">
        <v>111</v>
      </c>
      <c r="E94" s="66" t="s">
        <v>45</v>
      </c>
      <c r="F94" s="66" t="s">
        <v>46</v>
      </c>
      <c r="G94" s="2"/>
    </row>
    <row r="95" spans="1:7" x14ac:dyDescent="0.2">
      <c r="A95" s="1"/>
      <c r="B95" s="9"/>
      <c r="D95" s="65" t="s">
        <v>112</v>
      </c>
      <c r="E95" s="66" t="s">
        <v>96</v>
      </c>
      <c r="F95" s="66" t="s">
        <v>51</v>
      </c>
      <c r="G95" s="2"/>
    </row>
    <row r="96" spans="1:7" x14ac:dyDescent="0.2">
      <c r="A96" s="1"/>
      <c r="B96" s="9"/>
      <c r="D96" s="65" t="s">
        <v>113</v>
      </c>
      <c r="E96" s="66" t="s">
        <v>96</v>
      </c>
      <c r="F96" s="66" t="s">
        <v>64</v>
      </c>
      <c r="G96" s="2"/>
    </row>
    <row r="97" spans="1:7" x14ac:dyDescent="0.2">
      <c r="A97" s="1"/>
      <c r="B97" s="9"/>
      <c r="D97" s="65" t="s">
        <v>114</v>
      </c>
      <c r="E97" s="66" t="s">
        <v>45</v>
      </c>
      <c r="F97" s="66" t="s">
        <v>46</v>
      </c>
      <c r="G97" s="2"/>
    </row>
    <row r="98" spans="1:7" x14ac:dyDescent="0.2">
      <c r="A98" s="1"/>
      <c r="B98" s="9"/>
      <c r="D98" s="65" t="s">
        <v>115</v>
      </c>
      <c r="E98" s="65" t="s">
        <v>81</v>
      </c>
      <c r="F98" s="66" t="s">
        <v>51</v>
      </c>
      <c r="G98" s="2"/>
    </row>
    <row r="99" spans="1:7" x14ac:dyDescent="0.2">
      <c r="A99" s="1"/>
      <c r="B99" s="9"/>
      <c r="D99" s="65" t="s">
        <v>116</v>
      </c>
      <c r="E99" s="65" t="s">
        <v>81</v>
      </c>
      <c r="F99" s="66" t="s">
        <v>64</v>
      </c>
      <c r="G99" s="2"/>
    </row>
    <row r="100" spans="1:7" x14ac:dyDescent="0.2">
      <c r="A100" s="1"/>
      <c r="B100" s="9"/>
      <c r="D100" s="65" t="s">
        <v>117</v>
      </c>
      <c r="E100" s="65" t="s">
        <v>81</v>
      </c>
      <c r="F100" s="66" t="s">
        <v>67</v>
      </c>
      <c r="G100" s="2"/>
    </row>
    <row r="101" spans="1:7" x14ac:dyDescent="0.2">
      <c r="A101" s="1"/>
      <c r="B101" s="9"/>
      <c r="D101" s="65" t="s">
        <v>118</v>
      </c>
      <c r="E101" s="65" t="s">
        <v>81</v>
      </c>
      <c r="F101" s="66" t="s">
        <v>71</v>
      </c>
      <c r="G101" s="2"/>
    </row>
    <row r="102" spans="1:7" x14ac:dyDescent="0.2">
      <c r="A102" s="1"/>
      <c r="B102" s="9"/>
      <c r="D102" s="65" t="s">
        <v>119</v>
      </c>
      <c r="E102" s="65" t="s">
        <v>45</v>
      </c>
      <c r="F102" s="66" t="s">
        <v>52</v>
      </c>
      <c r="G102" s="2"/>
    </row>
    <row r="103" spans="1:7" x14ac:dyDescent="0.2">
      <c r="A103" s="1"/>
      <c r="B103" s="9"/>
      <c r="D103" s="65" t="s">
        <v>120</v>
      </c>
      <c r="E103" s="65" t="s">
        <v>45</v>
      </c>
      <c r="F103" s="66" t="s">
        <v>54</v>
      </c>
      <c r="G103" s="2"/>
    </row>
    <row r="104" spans="1:7" x14ac:dyDescent="0.2">
      <c r="A104" s="1"/>
      <c r="B104" s="9"/>
      <c r="D104" s="65" t="s">
        <v>121</v>
      </c>
      <c r="E104" s="65" t="s">
        <v>81</v>
      </c>
      <c r="F104" s="66" t="s">
        <v>71</v>
      </c>
      <c r="G104" s="2"/>
    </row>
    <row r="105" spans="1:7" x14ac:dyDescent="0.2">
      <c r="A105" s="1"/>
      <c r="B105" s="9"/>
      <c r="D105" s="65" t="s">
        <v>122</v>
      </c>
      <c r="E105" s="65" t="s">
        <v>81</v>
      </c>
      <c r="F105" s="66" t="s">
        <v>46</v>
      </c>
      <c r="G105" s="2"/>
    </row>
    <row r="106" spans="1:7" x14ac:dyDescent="0.2">
      <c r="A106" s="1"/>
      <c r="B106" s="9"/>
      <c r="D106" s="65" t="s">
        <v>123</v>
      </c>
      <c r="E106" s="65" t="s">
        <v>45</v>
      </c>
      <c r="F106" s="66" t="s">
        <v>54</v>
      </c>
      <c r="G106" s="2"/>
    </row>
    <row r="107" spans="1:7" x14ac:dyDescent="0.2">
      <c r="A107" s="1"/>
      <c r="B107" s="9"/>
      <c r="D107" s="65" t="s">
        <v>124</v>
      </c>
      <c r="E107" s="65" t="s">
        <v>81</v>
      </c>
      <c r="F107" s="66" t="s">
        <v>46</v>
      </c>
      <c r="G107" s="2"/>
    </row>
    <row r="108" spans="1:7" x14ac:dyDescent="0.2">
      <c r="A108" s="1"/>
      <c r="B108" s="9"/>
      <c r="D108" s="65" t="s">
        <v>125</v>
      </c>
      <c r="E108" s="66" t="s">
        <v>96</v>
      </c>
      <c r="F108" s="66" t="s">
        <v>51</v>
      </c>
      <c r="G108" s="2"/>
    </row>
    <row r="109" spans="1:7" x14ac:dyDescent="0.2">
      <c r="A109" s="1"/>
      <c r="B109" s="9"/>
      <c r="D109" s="65" t="s">
        <v>126</v>
      </c>
      <c r="E109" s="66" t="s">
        <v>96</v>
      </c>
      <c r="F109" s="66" t="s">
        <v>64</v>
      </c>
      <c r="G109" s="2"/>
    </row>
    <row r="110" spans="1:7" x14ac:dyDescent="0.2">
      <c r="A110" s="1"/>
      <c r="B110" s="9"/>
      <c r="D110" s="65" t="s">
        <v>127</v>
      </c>
      <c r="E110" s="66" t="s">
        <v>96</v>
      </c>
      <c r="F110" s="66" t="s">
        <v>69</v>
      </c>
      <c r="G110" s="2"/>
    </row>
    <row r="111" spans="1:7" x14ac:dyDescent="0.2">
      <c r="A111" s="1"/>
      <c r="B111" s="9"/>
      <c r="D111" s="65" t="s">
        <v>128</v>
      </c>
      <c r="E111" s="66" t="s">
        <v>96</v>
      </c>
      <c r="F111" s="66" t="s">
        <v>51</v>
      </c>
      <c r="G111" s="2"/>
    </row>
    <row r="112" spans="1:7" x14ac:dyDescent="0.2">
      <c r="A112" s="1"/>
      <c r="B112" s="9"/>
      <c r="D112" s="65" t="s">
        <v>129</v>
      </c>
      <c r="E112" s="66" t="s">
        <v>96</v>
      </c>
      <c r="F112" s="66" t="s">
        <v>64</v>
      </c>
      <c r="G112" s="2"/>
    </row>
    <row r="113" spans="1:7" x14ac:dyDescent="0.2">
      <c r="A113" s="1"/>
      <c r="B113" s="9"/>
      <c r="D113" s="65" t="s">
        <v>130</v>
      </c>
      <c r="E113" s="66" t="s">
        <v>96</v>
      </c>
      <c r="F113" s="66" t="s">
        <v>69</v>
      </c>
      <c r="G113" s="2"/>
    </row>
    <row r="114" spans="1:7" x14ac:dyDescent="0.2">
      <c r="A114" s="1"/>
      <c r="B114" s="9"/>
      <c r="D114" s="65" t="s">
        <v>131</v>
      </c>
      <c r="E114" s="65" t="s">
        <v>81</v>
      </c>
      <c r="F114" s="66" t="s">
        <v>51</v>
      </c>
      <c r="G114" s="2"/>
    </row>
    <row r="115" spans="1:7" x14ac:dyDescent="0.2">
      <c r="A115" s="1"/>
      <c r="B115" s="9"/>
      <c r="D115" s="65" t="s">
        <v>132</v>
      </c>
      <c r="E115" s="65" t="s">
        <v>81</v>
      </c>
      <c r="F115" s="66" t="s">
        <v>64</v>
      </c>
      <c r="G115" s="2"/>
    </row>
    <row r="116" spans="1:7" x14ac:dyDescent="0.2">
      <c r="A116" s="1"/>
      <c r="B116" s="9"/>
      <c r="D116" s="65" t="s">
        <v>133</v>
      </c>
      <c r="E116" s="65" t="s">
        <v>81</v>
      </c>
      <c r="F116" s="66" t="s">
        <v>67</v>
      </c>
      <c r="G116" s="2"/>
    </row>
    <row r="117" spans="1:7" x14ac:dyDescent="0.2">
      <c r="A117" s="1"/>
      <c r="B117" s="9"/>
      <c r="D117" s="65" t="s">
        <v>134</v>
      </c>
      <c r="E117" s="65" t="s">
        <v>81</v>
      </c>
      <c r="F117" s="66" t="s">
        <v>71</v>
      </c>
      <c r="G117" s="2"/>
    </row>
    <row r="118" spans="1:7" x14ac:dyDescent="0.2">
      <c r="A118" s="1"/>
      <c r="B118" s="9"/>
      <c r="D118" s="65" t="s">
        <v>135</v>
      </c>
      <c r="E118" s="65" t="s">
        <v>45</v>
      </c>
      <c r="F118" s="66" t="s">
        <v>52</v>
      </c>
      <c r="G118" s="2"/>
    </row>
    <row r="119" spans="1:7" x14ac:dyDescent="0.2">
      <c r="A119" s="1"/>
      <c r="B119" s="9"/>
      <c r="D119" s="65" t="s">
        <v>136</v>
      </c>
      <c r="E119" s="65" t="s">
        <v>45</v>
      </c>
      <c r="F119" s="66" t="s">
        <v>54</v>
      </c>
      <c r="G119" s="2"/>
    </row>
    <row r="120" spans="1:7" x14ac:dyDescent="0.2">
      <c r="A120" s="1"/>
      <c r="B120" s="9"/>
      <c r="D120" s="65" t="s">
        <v>137</v>
      </c>
      <c r="E120" s="66" t="s">
        <v>45</v>
      </c>
      <c r="F120" s="66" t="s">
        <v>46</v>
      </c>
      <c r="G120" s="2"/>
    </row>
    <row r="121" spans="1:7" x14ac:dyDescent="0.2">
      <c r="A121" s="1"/>
      <c r="B121" s="9"/>
      <c r="D121" s="65" t="s">
        <v>138</v>
      </c>
      <c r="E121" s="66" t="s">
        <v>96</v>
      </c>
      <c r="F121" s="66" t="s">
        <v>51</v>
      </c>
      <c r="G121" s="2"/>
    </row>
    <row r="122" spans="1:7" x14ac:dyDescent="0.2">
      <c r="A122" s="1"/>
      <c r="B122" s="9"/>
      <c r="D122" s="65" t="s">
        <v>139</v>
      </c>
      <c r="E122" s="66" t="s">
        <v>45</v>
      </c>
      <c r="F122" s="66" t="s">
        <v>54</v>
      </c>
      <c r="G122" s="2"/>
    </row>
    <row r="123" spans="1:7" x14ac:dyDescent="0.2">
      <c r="A123" s="1"/>
      <c r="B123" s="9"/>
      <c r="D123" s="65" t="s">
        <v>140</v>
      </c>
      <c r="E123" s="66" t="s">
        <v>45</v>
      </c>
      <c r="F123" s="66" t="s">
        <v>46</v>
      </c>
      <c r="G123" s="2"/>
    </row>
    <row r="124" spans="1:7" x14ac:dyDescent="0.2">
      <c r="A124" s="1"/>
      <c r="B124" s="9"/>
      <c r="D124" s="65" t="s">
        <v>141</v>
      </c>
      <c r="E124" s="66" t="s">
        <v>96</v>
      </c>
      <c r="F124" s="66" t="s">
        <v>51</v>
      </c>
      <c r="G124" s="2"/>
    </row>
    <row r="125" spans="1:7" x14ac:dyDescent="0.2">
      <c r="A125" s="1"/>
      <c r="B125" s="9"/>
      <c r="D125" s="65" t="s">
        <v>142</v>
      </c>
      <c r="E125" s="66" t="s">
        <v>96</v>
      </c>
      <c r="F125" s="66" t="s">
        <v>64</v>
      </c>
      <c r="G125" s="2"/>
    </row>
    <row r="126" spans="1:7" x14ac:dyDescent="0.2">
      <c r="A126" s="1"/>
      <c r="B126" s="9"/>
      <c r="D126" s="65" t="s">
        <v>143</v>
      </c>
      <c r="E126" s="66" t="s">
        <v>96</v>
      </c>
      <c r="F126" s="66" t="s">
        <v>69</v>
      </c>
      <c r="G126" s="2"/>
    </row>
    <row r="127" spans="1:7" x14ac:dyDescent="0.2">
      <c r="A127" s="1"/>
      <c r="B127" s="9"/>
      <c r="D127" s="65" t="s">
        <v>144</v>
      </c>
      <c r="E127" s="66" t="s">
        <v>96</v>
      </c>
      <c r="F127" s="66" t="s">
        <v>46</v>
      </c>
      <c r="G127" s="2"/>
    </row>
    <row r="128" spans="1:7" x14ac:dyDescent="0.2">
      <c r="A128" s="1"/>
      <c r="B128" s="9"/>
      <c r="D128" s="65" t="s">
        <v>145</v>
      </c>
      <c r="E128" s="66" t="s">
        <v>96</v>
      </c>
      <c r="F128" s="66" t="s">
        <v>51</v>
      </c>
      <c r="G128" s="2"/>
    </row>
    <row r="129" spans="1:7" x14ac:dyDescent="0.2">
      <c r="A129" s="1"/>
      <c r="B129" s="9"/>
      <c r="D129" s="65" t="s">
        <v>146</v>
      </c>
      <c r="E129" s="66" t="s">
        <v>96</v>
      </c>
      <c r="F129" s="66" t="s">
        <v>64</v>
      </c>
      <c r="G129" s="2"/>
    </row>
    <row r="130" spans="1:7" ht="12.75" customHeight="1" x14ac:dyDescent="0.2">
      <c r="A130" s="1"/>
      <c r="B130" s="9"/>
      <c r="D130" s="65" t="s">
        <v>147</v>
      </c>
      <c r="E130" s="66" t="s">
        <v>96</v>
      </c>
      <c r="F130" s="66" t="s">
        <v>69</v>
      </c>
      <c r="G130" s="2"/>
    </row>
    <row r="131" spans="1:7" ht="12.75" customHeight="1" x14ac:dyDescent="0.2">
      <c r="A131" s="1"/>
      <c r="B131" s="9"/>
      <c r="D131" s="65" t="s">
        <v>148</v>
      </c>
      <c r="E131" s="65" t="s">
        <v>81</v>
      </c>
      <c r="F131" s="66" t="s">
        <v>71</v>
      </c>
      <c r="G131" s="2"/>
    </row>
    <row r="132" spans="1:7" x14ac:dyDescent="0.2">
      <c r="A132" s="1"/>
      <c r="B132" s="9"/>
      <c r="D132" s="65" t="s">
        <v>149</v>
      </c>
      <c r="E132" s="66" t="s">
        <v>45</v>
      </c>
      <c r="F132" s="66" t="s">
        <v>54</v>
      </c>
      <c r="G132" s="2"/>
    </row>
    <row r="133" spans="1:7" x14ac:dyDescent="0.2">
      <c r="A133" s="1"/>
      <c r="B133" s="9"/>
      <c r="D133" s="65" t="s">
        <v>150</v>
      </c>
      <c r="E133" s="66" t="s">
        <v>45</v>
      </c>
      <c r="F133" s="66" t="s">
        <v>46</v>
      </c>
      <c r="G133" s="2"/>
    </row>
    <row r="134" spans="1:7" x14ac:dyDescent="0.2">
      <c r="A134" s="1"/>
      <c r="B134" s="9"/>
      <c r="D134" s="65" t="s">
        <v>151</v>
      </c>
      <c r="E134" s="66" t="s">
        <v>45</v>
      </c>
      <c r="F134" s="66" t="s">
        <v>46</v>
      </c>
      <c r="G134" s="2"/>
    </row>
    <row r="135" spans="1:7" x14ac:dyDescent="0.2">
      <c r="A135" s="1"/>
      <c r="B135" s="9"/>
      <c r="D135" s="65" t="s">
        <v>152</v>
      </c>
      <c r="E135" s="66" t="s">
        <v>81</v>
      </c>
      <c r="F135" s="66" t="s">
        <v>51</v>
      </c>
      <c r="G135" s="2"/>
    </row>
    <row r="136" spans="1:7" x14ac:dyDescent="0.2">
      <c r="A136" s="1"/>
      <c r="B136" s="9"/>
      <c r="D136" s="65" t="s">
        <v>153</v>
      </c>
      <c r="E136" s="66" t="s">
        <v>81</v>
      </c>
      <c r="F136" s="66" t="s">
        <v>64</v>
      </c>
      <c r="G136" s="2"/>
    </row>
    <row r="137" spans="1:7" x14ac:dyDescent="0.2">
      <c r="A137" s="1"/>
      <c r="B137" s="9"/>
      <c r="D137" s="65" t="s">
        <v>154</v>
      </c>
      <c r="E137" s="66" t="s">
        <v>45</v>
      </c>
      <c r="F137" s="66" t="s">
        <v>46</v>
      </c>
      <c r="G137" s="2"/>
    </row>
    <row r="138" spans="1:7" x14ac:dyDescent="0.2">
      <c r="A138" s="1"/>
      <c r="B138" s="9"/>
      <c r="D138" s="65" t="s">
        <v>155</v>
      </c>
      <c r="E138" s="66" t="s">
        <v>96</v>
      </c>
      <c r="F138" s="66" t="s">
        <v>64</v>
      </c>
      <c r="G138" s="2"/>
    </row>
    <row r="139" spans="1:7" x14ac:dyDescent="0.2">
      <c r="A139" s="1"/>
      <c r="B139" s="9"/>
      <c r="D139" s="65" t="s">
        <v>156</v>
      </c>
      <c r="E139" s="66" t="s">
        <v>96</v>
      </c>
      <c r="F139" s="66" t="s">
        <v>69</v>
      </c>
      <c r="G139" s="2"/>
    </row>
    <row r="140" spans="1:7" x14ac:dyDescent="0.2">
      <c r="A140" s="1"/>
      <c r="B140" s="9"/>
      <c r="D140" s="65" t="s">
        <v>157</v>
      </c>
      <c r="E140" s="66" t="s">
        <v>81</v>
      </c>
      <c r="F140" s="66" t="s">
        <v>51</v>
      </c>
      <c r="G140" s="2"/>
    </row>
    <row r="141" spans="1:7" x14ac:dyDescent="0.2">
      <c r="A141" s="1"/>
      <c r="B141" s="9"/>
      <c r="D141" s="65" t="s">
        <v>158</v>
      </c>
      <c r="E141" s="66" t="s">
        <v>81</v>
      </c>
      <c r="F141" s="66" t="s">
        <v>64</v>
      </c>
      <c r="G141" s="2"/>
    </row>
    <row r="142" spans="1:7" x14ac:dyDescent="0.2">
      <c r="A142" s="1"/>
      <c r="B142" s="9"/>
      <c r="D142" s="65" t="s">
        <v>159</v>
      </c>
      <c r="E142" s="66" t="s">
        <v>81</v>
      </c>
      <c r="F142" s="66" t="s">
        <v>69</v>
      </c>
      <c r="G142" s="2"/>
    </row>
    <row r="143" spans="1:7" x14ac:dyDescent="0.2">
      <c r="A143" s="1"/>
      <c r="B143" s="9"/>
      <c r="D143" s="65" t="s">
        <v>160</v>
      </c>
      <c r="E143" s="66" t="s">
        <v>96</v>
      </c>
      <c r="F143" s="66" t="s">
        <v>69</v>
      </c>
      <c r="G143" s="2"/>
    </row>
    <row r="144" spans="1:7" x14ac:dyDescent="0.2">
      <c r="A144" s="1"/>
      <c r="B144" s="9"/>
      <c r="C144" s="6"/>
      <c r="D144" s="65" t="s">
        <v>161</v>
      </c>
      <c r="E144" s="66" t="s">
        <v>96</v>
      </c>
      <c r="F144" s="66" t="s">
        <v>64</v>
      </c>
      <c r="G144" s="2"/>
    </row>
    <row r="145" spans="4:7" x14ac:dyDescent="0.2">
      <c r="D145" s="65" t="s">
        <v>162</v>
      </c>
      <c r="E145" s="66" t="s">
        <v>96</v>
      </c>
      <c r="F145" s="66" t="s">
        <v>69</v>
      </c>
      <c r="G145" s="2"/>
    </row>
    <row r="148" spans="4:7" x14ac:dyDescent="0.2">
      <c r="D148" s="60" t="s">
        <v>163</v>
      </c>
      <c r="E148" s="2"/>
      <c r="F148" s="2" t="s">
        <v>45</v>
      </c>
    </row>
    <row r="149" spans="4:7" x14ac:dyDescent="0.2">
      <c r="D149" s="60" t="s">
        <v>164</v>
      </c>
      <c r="E149" s="2"/>
      <c r="F149" s="2" t="s">
        <v>45</v>
      </c>
    </row>
    <row r="150" spans="4:7" x14ac:dyDescent="0.2">
      <c r="D150" s="60" t="s">
        <v>165</v>
      </c>
      <c r="E150" s="2"/>
      <c r="F150" s="2" t="s">
        <v>45</v>
      </c>
    </row>
    <row r="151" spans="4:7" x14ac:dyDescent="0.2">
      <c r="D151" s="60" t="s">
        <v>166</v>
      </c>
      <c r="E151" s="2"/>
      <c r="F151" s="2" t="s">
        <v>45</v>
      </c>
    </row>
    <row r="152" spans="4:7" x14ac:dyDescent="0.2">
      <c r="D152" s="60" t="s">
        <v>167</v>
      </c>
      <c r="E152" s="2"/>
      <c r="F152" s="2" t="s">
        <v>45</v>
      </c>
    </row>
    <row r="153" spans="4:7" x14ac:dyDescent="0.2">
      <c r="D153" s="60" t="s">
        <v>168</v>
      </c>
      <c r="E153" s="2"/>
      <c r="F153" s="2" t="s">
        <v>81</v>
      </c>
    </row>
    <row r="154" spans="4:7" x14ac:dyDescent="0.2">
      <c r="D154" s="60" t="s">
        <v>169</v>
      </c>
      <c r="E154" s="2"/>
      <c r="F154" s="2" t="s">
        <v>45</v>
      </c>
    </row>
    <row r="155" spans="4:7" x14ac:dyDescent="0.2">
      <c r="D155" s="60" t="s">
        <v>170</v>
      </c>
      <c r="E155" s="2"/>
      <c r="F155" s="2" t="s">
        <v>81</v>
      </c>
    </row>
    <row r="156" spans="4:7" x14ac:dyDescent="0.2">
      <c r="D156" s="60" t="s">
        <v>171</v>
      </c>
      <c r="E156" s="2"/>
      <c r="F156" s="2" t="s">
        <v>45</v>
      </c>
    </row>
    <row r="157" spans="4:7" x14ac:dyDescent="0.2">
      <c r="D157" s="60" t="s">
        <v>172</v>
      </c>
      <c r="E157" s="2"/>
      <c r="F157" s="2" t="s">
        <v>81</v>
      </c>
    </row>
    <row r="158" spans="4:7" x14ac:dyDescent="0.2">
      <c r="D158" s="60" t="s">
        <v>173</v>
      </c>
      <c r="E158" s="2"/>
      <c r="F158" s="2" t="s">
        <v>45</v>
      </c>
    </row>
    <row r="159" spans="4:7" x14ac:dyDescent="0.2">
      <c r="D159" s="60" t="s">
        <v>174</v>
      </c>
      <c r="E159" s="2"/>
      <c r="F159" s="2" t="s">
        <v>81</v>
      </c>
    </row>
    <row r="160" spans="4:7" x14ac:dyDescent="0.2">
      <c r="D160" s="60" t="s">
        <v>175</v>
      </c>
      <c r="E160" s="2"/>
      <c r="F160" s="2" t="s">
        <v>45</v>
      </c>
    </row>
    <row r="161" spans="4:6" x14ac:dyDescent="0.2">
      <c r="D161" s="60" t="s">
        <v>176</v>
      </c>
      <c r="E161" s="2"/>
      <c r="F161" s="2" t="s">
        <v>96</v>
      </c>
    </row>
    <row r="162" spans="4:6" x14ac:dyDescent="0.2">
      <c r="D162" s="60" t="s">
        <v>177</v>
      </c>
      <c r="E162" s="2"/>
      <c r="F162" s="2" t="s">
        <v>45</v>
      </c>
    </row>
    <row r="163" spans="4:6" x14ac:dyDescent="0.2">
      <c r="D163" s="60" t="s">
        <v>178</v>
      </c>
      <c r="E163" s="2"/>
      <c r="F163" s="2" t="s">
        <v>81</v>
      </c>
    </row>
    <row r="164" spans="4:6" x14ac:dyDescent="0.2">
      <c r="D164" s="60" t="s">
        <v>179</v>
      </c>
      <c r="E164" s="2"/>
      <c r="F164" s="2" t="s">
        <v>45</v>
      </c>
    </row>
    <row r="165" spans="4:6" x14ac:dyDescent="0.2">
      <c r="D165" s="60" t="s">
        <v>180</v>
      </c>
      <c r="E165" s="2"/>
      <c r="F165" s="2" t="s">
        <v>81</v>
      </c>
    </row>
    <row r="166" spans="4:6" x14ac:dyDescent="0.2">
      <c r="D166" s="60" t="s">
        <v>181</v>
      </c>
      <c r="E166" s="2"/>
      <c r="F166" s="2" t="s">
        <v>45</v>
      </c>
    </row>
    <row r="167" spans="4:6" x14ac:dyDescent="0.2">
      <c r="D167" s="60" t="s">
        <v>182</v>
      </c>
      <c r="E167" s="2"/>
      <c r="F167" s="2" t="s">
        <v>96</v>
      </c>
    </row>
    <row r="168" spans="4:6" x14ac:dyDescent="0.2">
      <c r="D168" s="60" t="s">
        <v>183</v>
      </c>
      <c r="E168" s="2"/>
      <c r="F168" s="2" t="s">
        <v>45</v>
      </c>
    </row>
    <row r="169" spans="4:6" x14ac:dyDescent="0.2">
      <c r="D169" s="60" t="s">
        <v>184</v>
      </c>
      <c r="E169" s="2"/>
      <c r="F169" s="2" t="s">
        <v>81</v>
      </c>
    </row>
    <row r="170" spans="4:6" x14ac:dyDescent="0.2">
      <c r="D170" s="60" t="s">
        <v>185</v>
      </c>
      <c r="E170" s="2"/>
      <c r="F170" s="2" t="s">
        <v>45</v>
      </c>
    </row>
    <row r="171" spans="4:6" x14ac:dyDescent="0.2">
      <c r="D171" s="60" t="s">
        <v>186</v>
      </c>
      <c r="E171" s="2"/>
      <c r="F171" s="2" t="s">
        <v>96</v>
      </c>
    </row>
    <row r="172" spans="4:6" x14ac:dyDescent="0.2">
      <c r="D172" s="60" t="s">
        <v>187</v>
      </c>
      <c r="E172" s="2"/>
      <c r="F172" s="2" t="s">
        <v>96</v>
      </c>
    </row>
    <row r="173" spans="4:6" x14ac:dyDescent="0.2">
      <c r="D173" s="60" t="s">
        <v>188</v>
      </c>
      <c r="E173" s="2"/>
      <c r="F173" s="2" t="s">
        <v>96</v>
      </c>
    </row>
    <row r="174" spans="4:6" x14ac:dyDescent="0.2">
      <c r="D174" s="60" t="s">
        <v>189</v>
      </c>
      <c r="E174" s="2"/>
      <c r="F174" s="2" t="s">
        <v>45</v>
      </c>
    </row>
    <row r="175" spans="4:6" x14ac:dyDescent="0.2">
      <c r="D175" s="60" t="s">
        <v>190</v>
      </c>
      <c r="E175" s="2"/>
      <c r="F175" s="2" t="s">
        <v>81</v>
      </c>
    </row>
    <row r="176" spans="4:6" x14ac:dyDescent="0.2">
      <c r="D176" s="60" t="s">
        <v>191</v>
      </c>
      <c r="E176" s="2"/>
      <c r="F176" s="2" t="s">
        <v>45</v>
      </c>
    </row>
    <row r="177" spans="4:6" x14ac:dyDescent="0.2">
      <c r="D177" s="60" t="s">
        <v>192</v>
      </c>
      <c r="E177" s="2"/>
      <c r="F177" s="2" t="s">
        <v>81</v>
      </c>
    </row>
    <row r="178" spans="4:6" x14ac:dyDescent="0.2">
      <c r="D178" s="60" t="s">
        <v>193</v>
      </c>
      <c r="E178" s="2"/>
      <c r="F178" s="2" t="s">
        <v>96</v>
      </c>
    </row>
    <row r="179" spans="4:6" x14ac:dyDescent="0.2">
      <c r="D179" s="60" t="s">
        <v>193</v>
      </c>
      <c r="E179" s="2"/>
      <c r="F179" s="2" t="s">
        <v>96</v>
      </c>
    </row>
    <row r="180" spans="4:6" x14ac:dyDescent="0.2">
      <c r="D180" s="60" t="s">
        <v>194</v>
      </c>
      <c r="E180" s="2"/>
      <c r="F180" s="2" t="s">
        <v>96</v>
      </c>
    </row>
    <row r="181" spans="4:6" x14ac:dyDescent="0.2">
      <c r="D181" s="60" t="s">
        <v>195</v>
      </c>
      <c r="E181" s="2"/>
      <c r="F181" s="2" t="s">
        <v>81</v>
      </c>
    </row>
    <row r="182" spans="4:6" x14ac:dyDescent="0.2">
      <c r="D182" s="60" t="s">
        <v>196</v>
      </c>
      <c r="E182" s="2"/>
      <c r="F182" s="2" t="s">
        <v>96</v>
      </c>
    </row>
    <row r="183" spans="4:6" x14ac:dyDescent="0.2">
      <c r="D183" s="60" t="s">
        <v>197</v>
      </c>
      <c r="E183" s="2"/>
      <c r="F183" s="2" t="s">
        <v>96</v>
      </c>
    </row>
    <row r="184" spans="4:6" x14ac:dyDescent="0.2">
      <c r="D184" s="60" t="s">
        <v>198</v>
      </c>
      <c r="E184" s="2"/>
      <c r="F184" s="2" t="s">
        <v>96</v>
      </c>
    </row>
    <row r="189" spans="4:6" x14ac:dyDescent="0.2">
      <c r="D189" s="60"/>
      <c r="E189" s="2"/>
      <c r="F189" s="2"/>
    </row>
    <row r="190" spans="4:6" x14ac:dyDescent="0.2">
      <c r="D190" s="60"/>
      <c r="E190" s="2"/>
      <c r="F190" s="2"/>
    </row>
    <row r="191" spans="4:6" x14ac:dyDescent="0.2">
      <c r="D191" s="60"/>
      <c r="E191" s="2"/>
      <c r="F191" s="2"/>
    </row>
    <row r="192" spans="4:6" x14ac:dyDescent="0.2">
      <c r="D192" s="60"/>
      <c r="E192" s="2"/>
      <c r="F192" s="2"/>
    </row>
    <row r="193" spans="4:6" x14ac:dyDescent="0.2">
      <c r="D193" s="60"/>
      <c r="E193" s="2"/>
      <c r="F193" s="2"/>
    </row>
    <row r="194" spans="4:6" x14ac:dyDescent="0.2">
      <c r="D194" s="60"/>
      <c r="E194" s="2"/>
      <c r="F194" s="2"/>
    </row>
    <row r="195" spans="4:6" x14ac:dyDescent="0.2">
      <c r="D195" s="60"/>
      <c r="E195" s="2"/>
      <c r="F195" s="2"/>
    </row>
    <row r="196" spans="4:6" x14ac:dyDescent="0.2">
      <c r="D196" s="60"/>
      <c r="E196" s="2"/>
      <c r="F196" s="2"/>
    </row>
    <row r="197" spans="4:6" x14ac:dyDescent="0.2">
      <c r="D197" s="60"/>
      <c r="E197" s="2"/>
      <c r="F197" s="2"/>
    </row>
    <row r="198" spans="4:6" x14ac:dyDescent="0.2">
      <c r="D198" s="60"/>
      <c r="E198" s="2"/>
      <c r="F198" s="2"/>
    </row>
    <row r="199" spans="4:6" x14ac:dyDescent="0.2">
      <c r="D199" s="60"/>
      <c r="E199" s="2"/>
      <c r="F199" s="2"/>
    </row>
    <row r="200" spans="4:6" x14ac:dyDescent="0.2">
      <c r="D200" s="60"/>
      <c r="E200" s="2"/>
      <c r="F200" s="2"/>
    </row>
    <row r="201" spans="4:6" x14ac:dyDescent="0.2">
      <c r="D201" s="60"/>
      <c r="E201" s="2"/>
      <c r="F201" s="2"/>
    </row>
    <row r="202" spans="4:6" x14ac:dyDescent="0.2">
      <c r="D202" s="60"/>
      <c r="E202" s="2"/>
      <c r="F202" s="2"/>
    </row>
    <row r="203" spans="4:6" x14ac:dyDescent="0.2">
      <c r="D203" s="60"/>
      <c r="E203" s="2"/>
      <c r="F203" s="2"/>
    </row>
    <row r="204" spans="4:6" x14ac:dyDescent="0.2">
      <c r="D204" s="60"/>
      <c r="E204" s="2"/>
      <c r="F204" s="2"/>
    </row>
    <row r="205" spans="4:6" x14ac:dyDescent="0.2">
      <c r="D205" s="60"/>
      <c r="E205" s="2"/>
      <c r="F205" s="2"/>
    </row>
    <row r="206" spans="4:6" x14ac:dyDescent="0.2">
      <c r="D206" s="60"/>
      <c r="E206" s="2"/>
      <c r="F206" s="2"/>
    </row>
    <row r="207" spans="4:6" x14ac:dyDescent="0.2">
      <c r="D207" s="60"/>
      <c r="E207" s="2"/>
      <c r="F207" s="2"/>
    </row>
    <row r="208" spans="4:6" x14ac:dyDescent="0.2">
      <c r="D208" s="60"/>
      <c r="E208" s="2"/>
      <c r="F208" s="2"/>
    </row>
    <row r="209" spans="4:6" x14ac:dyDescent="0.2">
      <c r="D209" s="60"/>
      <c r="E209" s="2"/>
      <c r="F209" s="2"/>
    </row>
    <row r="210" spans="4:6" x14ac:dyDescent="0.2">
      <c r="D210" s="60"/>
      <c r="E210" s="2"/>
      <c r="F210" s="2"/>
    </row>
    <row r="211" spans="4:6" x14ac:dyDescent="0.2">
      <c r="D211" s="60"/>
      <c r="E211" s="2"/>
      <c r="F211" s="2"/>
    </row>
    <row r="212" spans="4:6" x14ac:dyDescent="0.2">
      <c r="D212" s="60"/>
      <c r="E212" s="2"/>
      <c r="F212" s="2"/>
    </row>
    <row r="215" spans="4:6" x14ac:dyDescent="0.2">
      <c r="D215" s="60"/>
      <c r="E215" s="2"/>
      <c r="F215" s="2"/>
    </row>
    <row r="216" spans="4:6" x14ac:dyDescent="0.2">
      <c r="D216" s="60"/>
      <c r="E216" s="2"/>
      <c r="F216" s="2"/>
    </row>
    <row r="217" spans="4:6" x14ac:dyDescent="0.2">
      <c r="D217" s="60"/>
      <c r="E217" s="2"/>
      <c r="F217" s="2"/>
    </row>
    <row r="218" spans="4:6" x14ac:dyDescent="0.2">
      <c r="D218" s="60"/>
      <c r="E218" s="2"/>
      <c r="F218" s="2"/>
    </row>
    <row r="219" spans="4:6" x14ac:dyDescent="0.2">
      <c r="D219" s="60"/>
      <c r="E219" s="2"/>
      <c r="F219" s="2"/>
    </row>
    <row r="220" spans="4:6" x14ac:dyDescent="0.2">
      <c r="D220" s="60"/>
      <c r="E220" s="2"/>
      <c r="F220" s="2"/>
    </row>
    <row r="221" spans="4:6" x14ac:dyDescent="0.2">
      <c r="D221" s="60"/>
      <c r="E221" s="2"/>
      <c r="F221" s="2"/>
    </row>
    <row r="222" spans="4:6" x14ac:dyDescent="0.2">
      <c r="D222" s="60"/>
      <c r="E222" s="2"/>
      <c r="F222" s="2"/>
    </row>
    <row r="223" spans="4:6" x14ac:dyDescent="0.2">
      <c r="D223" s="60"/>
      <c r="E223" s="2"/>
      <c r="F223" s="2"/>
    </row>
    <row r="224" spans="4:6" x14ac:dyDescent="0.2">
      <c r="D224" s="60"/>
      <c r="E224" s="2"/>
      <c r="F224" s="2"/>
    </row>
    <row r="225" spans="4:6" x14ac:dyDescent="0.2">
      <c r="D225" s="60"/>
      <c r="E225" s="2"/>
      <c r="F225" s="2"/>
    </row>
    <row r="226" spans="4:6" x14ac:dyDescent="0.2">
      <c r="D226" s="60"/>
      <c r="E226" s="2"/>
      <c r="F226" s="2"/>
    </row>
    <row r="227" spans="4:6" x14ac:dyDescent="0.2">
      <c r="D227" s="60"/>
      <c r="E227" s="2"/>
      <c r="F227" s="2"/>
    </row>
    <row r="228" spans="4:6" x14ac:dyDescent="0.2">
      <c r="D228" s="60"/>
      <c r="E228" s="2"/>
      <c r="F228" s="2"/>
    </row>
    <row r="229" spans="4:6" x14ac:dyDescent="0.2">
      <c r="D229" s="60"/>
      <c r="E229" s="2"/>
      <c r="F229" s="2"/>
    </row>
    <row r="230" spans="4:6" x14ac:dyDescent="0.2">
      <c r="D230" s="60"/>
      <c r="E230" s="2"/>
      <c r="F230" s="2"/>
    </row>
    <row r="231" spans="4:6" x14ac:dyDescent="0.2">
      <c r="D231" s="60"/>
      <c r="E231" s="2"/>
      <c r="F231" s="2"/>
    </row>
    <row r="232" spans="4:6" x14ac:dyDescent="0.2">
      <c r="D232" s="60"/>
      <c r="E232" s="2"/>
      <c r="F232" s="2"/>
    </row>
    <row r="233" spans="4:6" x14ac:dyDescent="0.2">
      <c r="D233" s="60"/>
      <c r="E233" s="2"/>
      <c r="F233" s="2"/>
    </row>
    <row r="234" spans="4:6" x14ac:dyDescent="0.2">
      <c r="D234" s="60"/>
      <c r="E234" s="2"/>
      <c r="F234" s="2"/>
    </row>
    <row r="235" spans="4:6" x14ac:dyDescent="0.2">
      <c r="D235" s="60"/>
      <c r="E235" s="2"/>
      <c r="F235" s="2"/>
    </row>
    <row r="236" spans="4:6" x14ac:dyDescent="0.2">
      <c r="D236" s="60"/>
      <c r="E236" s="2"/>
      <c r="F236" s="2"/>
    </row>
    <row r="237" spans="4:6" x14ac:dyDescent="0.2">
      <c r="D237" s="60"/>
      <c r="E237" s="2"/>
      <c r="F237" s="2"/>
    </row>
    <row r="238" spans="4:6" x14ac:dyDescent="0.2">
      <c r="D238" s="60"/>
      <c r="E238" s="2"/>
      <c r="F238" s="2"/>
    </row>
    <row r="239" spans="4:6" x14ac:dyDescent="0.2">
      <c r="D239" s="60"/>
      <c r="E239" s="2"/>
      <c r="F239" s="2"/>
    </row>
    <row r="240" spans="4:6" x14ac:dyDescent="0.2">
      <c r="D240" s="60"/>
      <c r="E240" s="2"/>
      <c r="F240" s="2"/>
    </row>
    <row r="241" spans="4:6" x14ac:dyDescent="0.2">
      <c r="D241" s="60"/>
      <c r="E241" s="2"/>
      <c r="F241" s="2"/>
    </row>
    <row r="242" spans="4:6" x14ac:dyDescent="0.2">
      <c r="D242" s="60"/>
      <c r="E242" s="2"/>
      <c r="F242" s="2"/>
    </row>
    <row r="245" spans="4:6" x14ac:dyDescent="0.2">
      <c r="D245" s="60"/>
      <c r="E245" s="2"/>
      <c r="F245" s="2"/>
    </row>
    <row r="246" spans="4:6" x14ac:dyDescent="0.2">
      <c r="D246" s="60"/>
      <c r="E246" s="2"/>
      <c r="F246" s="2"/>
    </row>
    <row r="247" spans="4:6" x14ac:dyDescent="0.2">
      <c r="D247" s="60"/>
      <c r="E247" s="2"/>
      <c r="F247" s="2"/>
    </row>
    <row r="248" spans="4:6" x14ac:dyDescent="0.2">
      <c r="D248" s="60"/>
      <c r="E248" s="2"/>
      <c r="F248" s="2"/>
    </row>
    <row r="249" spans="4:6" x14ac:dyDescent="0.2">
      <c r="D249" s="60"/>
      <c r="E249" s="2"/>
      <c r="F249" s="2"/>
    </row>
    <row r="250" spans="4:6" x14ac:dyDescent="0.2">
      <c r="D250" s="60"/>
      <c r="E250" s="2"/>
      <c r="F250" s="2"/>
    </row>
    <row r="251" spans="4:6" x14ac:dyDescent="0.2">
      <c r="D251" s="60"/>
      <c r="E251" s="2"/>
      <c r="F251" s="2"/>
    </row>
    <row r="252" spans="4:6" x14ac:dyDescent="0.2">
      <c r="D252" s="60"/>
      <c r="E252" s="2"/>
      <c r="F252" s="2"/>
    </row>
    <row r="253" spans="4:6" x14ac:dyDescent="0.2">
      <c r="D253" s="60"/>
      <c r="E253" s="2"/>
      <c r="F253" s="2"/>
    </row>
    <row r="254" spans="4:6" x14ac:dyDescent="0.2">
      <c r="D254" s="60"/>
      <c r="E254" s="2"/>
      <c r="F254" s="2"/>
    </row>
    <row r="255" spans="4:6" x14ac:dyDescent="0.2">
      <c r="D255" s="60"/>
      <c r="E255" s="2"/>
      <c r="F255" s="2"/>
    </row>
    <row r="256" spans="4:6" x14ac:dyDescent="0.2">
      <c r="D256" s="60"/>
      <c r="E256" s="2"/>
      <c r="F256" s="2"/>
    </row>
    <row r="257" spans="4:6" x14ac:dyDescent="0.2">
      <c r="D257" s="60"/>
      <c r="E257" s="2"/>
      <c r="F257" s="2"/>
    </row>
    <row r="283" spans="4:6" x14ac:dyDescent="0.2">
      <c r="D283" s="60"/>
      <c r="E283" s="2"/>
      <c r="F283" s="2"/>
    </row>
    <row r="284" spans="4:6" x14ac:dyDescent="0.2">
      <c r="D284" s="60"/>
      <c r="E284" s="2"/>
      <c r="F284" s="2"/>
    </row>
    <row r="285" spans="4:6" x14ac:dyDescent="0.2">
      <c r="D285" s="60"/>
      <c r="E285" s="2"/>
      <c r="F285" s="2"/>
    </row>
    <row r="286" spans="4:6" x14ac:dyDescent="0.2">
      <c r="D286" s="60"/>
      <c r="E286" s="2"/>
      <c r="F286" s="2"/>
    </row>
    <row r="287" spans="4:6" x14ac:dyDescent="0.2">
      <c r="D287" s="60"/>
      <c r="E287" s="2"/>
      <c r="F287" s="2"/>
    </row>
    <row r="290" spans="4:6" x14ac:dyDescent="0.2">
      <c r="D290" s="60"/>
      <c r="E290" s="2"/>
      <c r="F290" s="2"/>
    </row>
    <row r="291" spans="4:6" x14ac:dyDescent="0.2">
      <c r="D291" s="60"/>
      <c r="E291" s="2"/>
      <c r="F291" s="2"/>
    </row>
    <row r="292" spans="4:6" x14ac:dyDescent="0.2">
      <c r="D292" s="60"/>
      <c r="E292" s="2"/>
      <c r="F292" s="2"/>
    </row>
    <row r="293" spans="4:6" x14ac:dyDescent="0.2">
      <c r="D293" s="60"/>
      <c r="E293" s="2"/>
      <c r="F293" s="2"/>
    </row>
    <row r="294" spans="4:6" x14ac:dyDescent="0.2">
      <c r="D294" s="60"/>
      <c r="E294" s="2"/>
      <c r="F294" s="2"/>
    </row>
    <row r="295" spans="4:6" x14ac:dyDescent="0.2">
      <c r="D295" s="60"/>
      <c r="E295" s="2"/>
      <c r="F295" s="2"/>
    </row>
    <row r="296" spans="4:6" x14ac:dyDescent="0.2">
      <c r="D296" s="60"/>
      <c r="E296" s="2"/>
      <c r="F296" s="2"/>
    </row>
    <row r="297" spans="4:6" x14ac:dyDescent="0.2">
      <c r="D297" s="60"/>
      <c r="E297" s="2"/>
      <c r="F297" s="2"/>
    </row>
    <row r="298" spans="4:6" x14ac:dyDescent="0.2">
      <c r="D298" s="60"/>
      <c r="E298" s="2"/>
      <c r="F298" s="2"/>
    </row>
    <row r="299" spans="4:6" x14ac:dyDescent="0.2">
      <c r="D299" s="60"/>
      <c r="E299" s="2"/>
      <c r="F299" s="2"/>
    </row>
    <row r="300" spans="4:6" x14ac:dyDescent="0.2">
      <c r="D300" s="60"/>
      <c r="E300" s="2"/>
      <c r="F300" s="2"/>
    </row>
    <row r="301" spans="4:6" x14ac:dyDescent="0.2">
      <c r="D301" s="60"/>
      <c r="E301" s="2"/>
      <c r="F301" s="2"/>
    </row>
    <row r="302" spans="4:6" x14ac:dyDescent="0.2">
      <c r="D302" s="60"/>
      <c r="E302" s="2"/>
      <c r="F302" s="2"/>
    </row>
    <row r="303" spans="4:6" x14ac:dyDescent="0.2">
      <c r="D303" s="60"/>
      <c r="E303" s="2"/>
      <c r="F303" s="2"/>
    </row>
    <row r="304" spans="4:6" x14ac:dyDescent="0.2">
      <c r="D304" s="60"/>
      <c r="E304" s="2"/>
      <c r="F304" s="2"/>
    </row>
    <row r="329" spans="4:6" x14ac:dyDescent="0.2">
      <c r="D329" s="60"/>
      <c r="E329" s="2"/>
      <c r="F329" s="2"/>
    </row>
    <row r="330" spans="4:6" x14ac:dyDescent="0.2">
      <c r="D330" s="60"/>
      <c r="E330" s="2"/>
      <c r="F330" s="2"/>
    </row>
    <row r="331" spans="4:6" x14ac:dyDescent="0.2">
      <c r="D331" s="60"/>
      <c r="E331" s="2"/>
      <c r="F331" s="2"/>
    </row>
    <row r="332" spans="4:6" x14ac:dyDescent="0.2">
      <c r="D332" s="60"/>
      <c r="E332" s="2"/>
      <c r="F332" s="2"/>
    </row>
    <row r="333" spans="4:6" x14ac:dyDescent="0.2">
      <c r="D333" s="60"/>
      <c r="E333" s="2"/>
      <c r="F333" s="2"/>
    </row>
    <row r="334" spans="4:6" x14ac:dyDescent="0.2">
      <c r="D334" s="60"/>
      <c r="E334" s="2"/>
      <c r="F334" s="2"/>
    </row>
    <row r="335" spans="4:6" x14ac:dyDescent="0.2">
      <c r="D335" s="60"/>
      <c r="E335" s="2"/>
      <c r="F335" s="2"/>
    </row>
    <row r="336" spans="4:6" x14ac:dyDescent="0.2">
      <c r="D336" s="60"/>
      <c r="E336" s="2"/>
      <c r="F336" s="2"/>
    </row>
    <row r="337" spans="4:6" x14ac:dyDescent="0.2">
      <c r="D337" s="60"/>
      <c r="E337" s="2"/>
      <c r="F337" s="2"/>
    </row>
    <row r="338" spans="4:6" x14ac:dyDescent="0.2">
      <c r="D338" s="60"/>
      <c r="E338" s="2"/>
      <c r="F338" s="2"/>
    </row>
    <row r="339" spans="4:6" x14ac:dyDescent="0.2">
      <c r="D339" s="60"/>
      <c r="E339" s="2"/>
      <c r="F339" s="2"/>
    </row>
    <row r="340" spans="4:6" x14ac:dyDescent="0.2">
      <c r="D340" s="60"/>
      <c r="E340" s="2"/>
      <c r="F340" s="2"/>
    </row>
    <row r="341" spans="4:6" x14ac:dyDescent="0.2">
      <c r="D341" s="60"/>
      <c r="E341" s="2"/>
      <c r="F341" s="2"/>
    </row>
    <row r="343" spans="4:6" x14ac:dyDescent="0.2">
      <c r="D343" s="60"/>
      <c r="E343" s="2"/>
      <c r="F343" s="2"/>
    </row>
    <row r="344" spans="4:6" x14ac:dyDescent="0.2">
      <c r="D344" s="60"/>
      <c r="E344" s="2"/>
      <c r="F344" s="2"/>
    </row>
    <row r="345" spans="4:6" x14ac:dyDescent="0.2">
      <c r="D345" s="60"/>
      <c r="E345" s="2"/>
      <c r="F345" s="2"/>
    </row>
    <row r="346" spans="4:6" x14ac:dyDescent="0.2">
      <c r="D346" s="60"/>
      <c r="E346" s="2"/>
      <c r="F346" s="2"/>
    </row>
    <row r="347" spans="4:6" x14ac:dyDescent="0.2">
      <c r="D347" s="60"/>
      <c r="E347" s="2"/>
      <c r="F347" s="2"/>
    </row>
    <row r="348" spans="4:6" x14ac:dyDescent="0.2">
      <c r="D348" s="60"/>
      <c r="E348" s="2"/>
      <c r="F348" s="2"/>
    </row>
    <row r="349" spans="4:6" x14ac:dyDescent="0.2">
      <c r="D349" s="60"/>
      <c r="E349" s="2"/>
      <c r="F349" s="2"/>
    </row>
    <row r="350" spans="4:6" x14ac:dyDescent="0.2">
      <c r="D350" s="60"/>
      <c r="E350" s="2"/>
      <c r="F350" s="2"/>
    </row>
    <row r="351" spans="4:6" x14ac:dyDescent="0.2">
      <c r="D351" s="60"/>
      <c r="E351" s="2"/>
      <c r="F351" s="2"/>
    </row>
    <row r="352" spans="4:6" x14ac:dyDescent="0.2">
      <c r="D352" s="60"/>
      <c r="E352" s="2"/>
      <c r="F352" s="2"/>
    </row>
    <row r="353" spans="4:6" x14ac:dyDescent="0.2">
      <c r="D353" s="60"/>
      <c r="E353" s="2"/>
      <c r="F353" s="2"/>
    </row>
    <row r="354" spans="4:6" x14ac:dyDescent="0.2">
      <c r="D354" s="60"/>
      <c r="E354" s="2"/>
      <c r="F354" s="2"/>
    </row>
    <row r="355" spans="4:6" x14ac:dyDescent="0.2">
      <c r="D355" s="60"/>
      <c r="E355" s="2"/>
      <c r="F355" s="2"/>
    </row>
    <row r="356" spans="4:6" x14ac:dyDescent="0.2">
      <c r="D356" s="60"/>
      <c r="E356" s="2"/>
      <c r="F356" s="2"/>
    </row>
    <row r="357" spans="4:6" x14ac:dyDescent="0.2">
      <c r="D357" s="60"/>
      <c r="E357" s="2"/>
      <c r="F357" s="2"/>
    </row>
    <row r="358" spans="4:6" x14ac:dyDescent="0.2">
      <c r="D358" s="60"/>
      <c r="E358" s="2"/>
      <c r="F358" s="2"/>
    </row>
    <row r="359" spans="4:6" x14ac:dyDescent="0.2">
      <c r="D359" s="60"/>
      <c r="E359" s="2"/>
      <c r="F359" s="2"/>
    </row>
    <row r="360" spans="4:6" x14ac:dyDescent="0.2">
      <c r="D360" s="60"/>
      <c r="E360" s="2"/>
      <c r="F360" s="2"/>
    </row>
    <row r="361" spans="4:6" x14ac:dyDescent="0.2">
      <c r="D361" s="60"/>
      <c r="E361" s="2"/>
      <c r="F361" s="2"/>
    </row>
    <row r="362" spans="4:6" x14ac:dyDescent="0.2">
      <c r="D362" s="60"/>
      <c r="E362" s="2"/>
      <c r="F362" s="2"/>
    </row>
    <row r="365" spans="4:6" x14ac:dyDescent="0.2">
      <c r="D365" s="60"/>
      <c r="E365" s="2"/>
      <c r="F365" s="2"/>
    </row>
    <row r="366" spans="4:6" x14ac:dyDescent="0.2">
      <c r="D366" s="60"/>
      <c r="E366" s="2"/>
      <c r="F366" s="2"/>
    </row>
    <row r="367" spans="4:6" x14ac:dyDescent="0.2">
      <c r="D367" s="60"/>
      <c r="E367" s="2"/>
      <c r="F367" s="2"/>
    </row>
    <row r="368" spans="4:6" x14ac:dyDescent="0.2">
      <c r="D368" s="60"/>
      <c r="E368" s="2"/>
      <c r="F368" s="2"/>
    </row>
    <row r="369" spans="4:6" x14ac:dyDescent="0.2">
      <c r="D369" s="60"/>
      <c r="E369" s="2"/>
      <c r="F369" s="2"/>
    </row>
    <row r="370" spans="4:6" x14ac:dyDescent="0.2">
      <c r="D370" s="60"/>
      <c r="E370" s="2"/>
      <c r="F370" s="2"/>
    </row>
    <row r="371" spans="4:6" x14ac:dyDescent="0.2">
      <c r="D371" s="60"/>
      <c r="E371" s="2"/>
      <c r="F371" s="2"/>
    </row>
    <row r="426" spans="4:6" x14ac:dyDescent="0.2">
      <c r="D426" s="60"/>
      <c r="E426" s="2"/>
      <c r="F426" s="2"/>
    </row>
    <row r="427" spans="4:6" x14ac:dyDescent="0.2">
      <c r="D427" s="60"/>
      <c r="E427" s="2"/>
      <c r="F427" s="2"/>
    </row>
    <row r="428" spans="4:6" x14ac:dyDescent="0.2">
      <c r="D428" s="60"/>
      <c r="E428" s="2"/>
      <c r="F428" s="2"/>
    </row>
    <row r="429" spans="4:6" x14ac:dyDescent="0.2">
      <c r="D429" s="60"/>
      <c r="E429" s="2"/>
      <c r="F429" s="2"/>
    </row>
    <row r="446" spans="4:6" x14ac:dyDescent="0.2">
      <c r="D446" s="60"/>
      <c r="E446" s="2"/>
      <c r="F446" s="2"/>
    </row>
    <row r="447" spans="4:6" x14ac:dyDescent="0.2">
      <c r="D447" s="60"/>
      <c r="E447" s="2"/>
      <c r="F447" s="2"/>
    </row>
    <row r="448" spans="4:6" x14ac:dyDescent="0.2">
      <c r="D448" s="60"/>
      <c r="E448" s="2"/>
      <c r="F448" s="2"/>
    </row>
    <row r="449" spans="4:6" x14ac:dyDescent="0.2">
      <c r="D449" s="60"/>
      <c r="E449" s="2"/>
      <c r="F449" s="2"/>
    </row>
    <row r="450" spans="4:6" x14ac:dyDescent="0.2">
      <c r="D450" s="60"/>
      <c r="E450" s="2"/>
      <c r="F450" s="2"/>
    </row>
    <row r="451" spans="4:6" x14ac:dyDescent="0.2">
      <c r="D451" s="60"/>
      <c r="E451" s="2"/>
      <c r="F451" s="2"/>
    </row>
    <row r="452" spans="4:6" x14ac:dyDescent="0.2">
      <c r="D452" s="60"/>
      <c r="E452" s="2"/>
      <c r="F452" s="2"/>
    </row>
    <row r="455" spans="4:6" x14ac:dyDescent="0.2">
      <c r="D455" s="2"/>
      <c r="E455" s="2"/>
      <c r="F455" s="2"/>
    </row>
    <row r="456" spans="4:6" x14ac:dyDescent="0.2">
      <c r="D456" s="2"/>
      <c r="E456" s="2"/>
      <c r="F456" s="2"/>
    </row>
    <row r="457" spans="4:6" x14ac:dyDescent="0.2">
      <c r="D457" s="2"/>
      <c r="E457" s="2"/>
      <c r="F457" s="2"/>
    </row>
    <row r="458" spans="4:6" x14ac:dyDescent="0.2">
      <c r="D458" s="2"/>
      <c r="E458" s="2"/>
      <c r="F458" s="2"/>
    </row>
    <row r="459" spans="4:6" x14ac:dyDescent="0.2">
      <c r="D459" s="2"/>
      <c r="E459" s="2"/>
      <c r="F459" s="2"/>
    </row>
    <row r="460" spans="4:6" x14ac:dyDescent="0.2">
      <c r="D460" s="2"/>
      <c r="E460" s="2"/>
      <c r="F460" s="2"/>
    </row>
    <row r="461" spans="4:6" x14ac:dyDescent="0.2">
      <c r="D461" s="2"/>
      <c r="E461" s="2"/>
      <c r="F461" s="2"/>
    </row>
    <row r="462" spans="4:6" x14ac:dyDescent="0.2">
      <c r="D462" s="2"/>
      <c r="E462" s="2"/>
      <c r="F462" s="2"/>
    </row>
    <row r="463" spans="4:6" x14ac:dyDescent="0.2">
      <c r="D463" s="2"/>
      <c r="E463" s="2"/>
      <c r="F463" s="2"/>
    </row>
    <row r="464" spans="4:6" x14ac:dyDescent="0.2">
      <c r="D464" s="2"/>
      <c r="E464" s="2"/>
      <c r="F464" s="2"/>
    </row>
    <row r="465" spans="4:6" x14ac:dyDescent="0.2">
      <c r="D465" s="2"/>
      <c r="E465" s="2"/>
      <c r="F465" s="2"/>
    </row>
    <row r="466" spans="4:6" x14ac:dyDescent="0.2">
      <c r="D466" s="2"/>
      <c r="E466" s="2"/>
      <c r="F466" s="2"/>
    </row>
    <row r="480" spans="4:6" x14ac:dyDescent="0.2">
      <c r="D480" s="60"/>
      <c r="E480" s="2"/>
      <c r="F480" s="2"/>
    </row>
    <row r="481" spans="4:6" x14ac:dyDescent="0.2">
      <c r="D481" s="60"/>
      <c r="E481" s="2"/>
      <c r="F481" s="2"/>
    </row>
    <row r="482" spans="4:6" x14ac:dyDescent="0.2">
      <c r="D482" s="60"/>
      <c r="E482" s="2"/>
      <c r="F482" s="2"/>
    </row>
    <row r="483" spans="4:6" x14ac:dyDescent="0.2">
      <c r="D483" s="60"/>
      <c r="E483" s="2"/>
      <c r="F483" s="2"/>
    </row>
    <row r="484" spans="4:6" x14ac:dyDescent="0.2">
      <c r="D484" s="60"/>
      <c r="E484" s="2"/>
      <c r="F484" s="2"/>
    </row>
    <row r="485" spans="4:6" x14ac:dyDescent="0.2">
      <c r="D485" s="60"/>
      <c r="E485" s="2"/>
      <c r="F485" s="2"/>
    </row>
    <row r="486" spans="4:6" x14ac:dyDescent="0.2">
      <c r="D486" s="60"/>
      <c r="E486" s="2"/>
      <c r="F486" s="2"/>
    </row>
    <row r="487" spans="4:6" x14ac:dyDescent="0.2">
      <c r="D487" s="60"/>
      <c r="E487" s="2"/>
      <c r="F487" s="2"/>
    </row>
    <row r="488" spans="4:6" x14ac:dyDescent="0.2">
      <c r="D488" s="60"/>
      <c r="E488" s="2"/>
      <c r="F488" s="2"/>
    </row>
    <row r="489" spans="4:6" x14ac:dyDescent="0.2">
      <c r="D489" s="60"/>
      <c r="E489" s="2"/>
      <c r="F489" s="2"/>
    </row>
    <row r="490" spans="4:6" x14ac:dyDescent="0.2">
      <c r="D490" s="60"/>
      <c r="E490" s="2"/>
      <c r="F490" s="2"/>
    </row>
    <row r="491" spans="4:6" x14ac:dyDescent="0.2">
      <c r="D491" s="60"/>
      <c r="E491" s="2"/>
      <c r="F491" s="2"/>
    </row>
    <row r="492" spans="4:6" x14ac:dyDescent="0.2">
      <c r="D492" s="60"/>
      <c r="E492" s="2"/>
      <c r="F492" s="2"/>
    </row>
    <row r="493" spans="4:6" x14ac:dyDescent="0.2">
      <c r="D493" s="60"/>
      <c r="E493" s="2"/>
      <c r="F493" s="2"/>
    </row>
    <row r="494" spans="4:6" x14ac:dyDescent="0.2">
      <c r="D494" s="60"/>
      <c r="E494" s="2"/>
      <c r="F494" s="2"/>
    </row>
    <row r="495" spans="4:6" x14ac:dyDescent="0.2">
      <c r="D495" s="60"/>
      <c r="E495" s="2"/>
      <c r="F495" s="2"/>
    </row>
    <row r="496" spans="4:6" x14ac:dyDescent="0.2">
      <c r="D496" s="60"/>
      <c r="E496" s="2"/>
      <c r="F496" s="2"/>
    </row>
    <row r="499" spans="4:6" x14ac:dyDescent="0.2">
      <c r="D499" s="60"/>
      <c r="E499" s="2"/>
      <c r="F499" s="2"/>
    </row>
    <row r="500" spans="4:6" x14ac:dyDescent="0.2">
      <c r="D500" s="60"/>
      <c r="E500" s="44"/>
      <c r="F500" s="2"/>
    </row>
    <row r="501" spans="4:6" x14ac:dyDescent="0.2">
      <c r="D501" s="60"/>
      <c r="E501" s="2"/>
      <c r="F501" s="2"/>
    </row>
    <row r="502" spans="4:6" x14ac:dyDescent="0.2">
      <c r="D502" s="60"/>
      <c r="E502" s="2"/>
      <c r="F502" s="2"/>
    </row>
    <row r="503" spans="4:6" x14ac:dyDescent="0.2">
      <c r="D503" s="60"/>
      <c r="E503" s="2"/>
      <c r="F503" s="2"/>
    </row>
    <row r="504" spans="4:6" x14ac:dyDescent="0.2">
      <c r="D504" s="60"/>
      <c r="E504" s="2"/>
      <c r="F504" s="2"/>
    </row>
    <row r="505" spans="4:6" x14ac:dyDescent="0.2">
      <c r="D505" s="60"/>
      <c r="E505" s="2"/>
      <c r="F505" s="2"/>
    </row>
    <row r="506" spans="4:6" x14ac:dyDescent="0.2">
      <c r="D506" s="60"/>
      <c r="E506" s="2"/>
      <c r="F506" s="2"/>
    </row>
    <row r="507" spans="4:6" x14ac:dyDescent="0.2">
      <c r="D507" s="60"/>
      <c r="E507" s="2"/>
      <c r="F507" s="2"/>
    </row>
    <row r="508" spans="4:6" x14ac:dyDescent="0.2">
      <c r="D508" s="60"/>
      <c r="E508" s="2"/>
      <c r="F508" s="2"/>
    </row>
    <row r="509" spans="4:6" x14ac:dyDescent="0.2">
      <c r="D509" s="60"/>
      <c r="E509" s="2"/>
      <c r="F509" s="2"/>
    </row>
    <row r="510" spans="4:6" x14ac:dyDescent="0.2">
      <c r="D510" s="60"/>
      <c r="E510" s="2"/>
      <c r="F510" s="2"/>
    </row>
    <row r="511" spans="4:6" x14ac:dyDescent="0.2">
      <c r="D511" s="60"/>
      <c r="E511" s="2"/>
      <c r="F511" s="2"/>
    </row>
    <row r="512" spans="4:6" x14ac:dyDescent="0.2">
      <c r="D512" s="60"/>
      <c r="E512" s="2"/>
      <c r="F512" s="2"/>
    </row>
    <row r="513" spans="4:6" x14ac:dyDescent="0.2">
      <c r="D513" s="60"/>
      <c r="E513" s="2"/>
      <c r="F513" s="2"/>
    </row>
    <row r="514" spans="4:6" x14ac:dyDescent="0.2">
      <c r="D514" s="60"/>
      <c r="E514" s="2"/>
      <c r="F514" s="2"/>
    </row>
    <row r="515" spans="4:6" x14ac:dyDescent="0.2">
      <c r="D515" s="60"/>
      <c r="E515" s="2"/>
      <c r="F515" s="2"/>
    </row>
    <row r="525" spans="4:6" x14ac:dyDescent="0.2">
      <c r="D525" s="60"/>
      <c r="E525" s="2"/>
      <c r="F525" s="2"/>
    </row>
    <row r="526" spans="4:6" x14ac:dyDescent="0.2">
      <c r="D526" s="60"/>
      <c r="E526" s="2"/>
      <c r="F526" s="2"/>
    </row>
    <row r="527" spans="4:6" x14ac:dyDescent="0.2">
      <c r="D527" s="60"/>
      <c r="E527" s="2"/>
      <c r="F527" s="2"/>
    </row>
    <row r="528" spans="4:6" x14ac:dyDescent="0.2">
      <c r="D528" s="60"/>
      <c r="E528" s="2"/>
      <c r="F528" s="2"/>
    </row>
    <row r="529" spans="4:6" x14ac:dyDescent="0.2">
      <c r="D529" s="60"/>
      <c r="E529" s="2"/>
      <c r="F529" s="2"/>
    </row>
    <row r="530" spans="4:6" x14ac:dyDescent="0.2">
      <c r="D530" s="60"/>
      <c r="E530" s="2"/>
      <c r="F530" s="2"/>
    </row>
    <row r="537" spans="4:6" x14ac:dyDescent="0.2">
      <c r="D537" s="60"/>
      <c r="E537" s="2"/>
      <c r="F537" s="2"/>
    </row>
    <row r="538" spans="4:6" x14ac:dyDescent="0.2">
      <c r="D538" s="60"/>
      <c r="E538" s="2"/>
      <c r="F538" s="2"/>
    </row>
    <row r="539" spans="4:6" x14ac:dyDescent="0.2">
      <c r="D539" s="60"/>
      <c r="E539" s="2"/>
      <c r="F539" s="2"/>
    </row>
    <row r="540" spans="4:6" x14ac:dyDescent="0.2">
      <c r="D540" s="60"/>
      <c r="E540" s="2"/>
      <c r="F540" s="2"/>
    </row>
    <row r="541" spans="4:6" x14ac:dyDescent="0.2">
      <c r="D541" s="60"/>
      <c r="E541" s="2"/>
      <c r="F541" s="2"/>
    </row>
    <row r="542" spans="4:6" x14ac:dyDescent="0.2">
      <c r="D542" s="60"/>
      <c r="E542" s="2"/>
      <c r="F542" s="2"/>
    </row>
    <row r="543" spans="4:6" x14ac:dyDescent="0.2">
      <c r="D543" s="60"/>
      <c r="E543" s="2"/>
      <c r="F543" s="2"/>
    </row>
    <row r="544" spans="4:6" x14ac:dyDescent="0.2">
      <c r="D544" s="60"/>
      <c r="E544" s="2"/>
      <c r="F544" s="2"/>
    </row>
    <row r="545" spans="4:6" x14ac:dyDescent="0.2">
      <c r="D545" s="60"/>
      <c r="E545" s="2"/>
      <c r="F545" s="2"/>
    </row>
    <row r="552" spans="4:6" x14ac:dyDescent="0.2">
      <c r="D552" s="60"/>
      <c r="E552" s="2"/>
      <c r="F552" s="2"/>
    </row>
    <row r="553" spans="4:6" x14ac:dyDescent="0.2">
      <c r="D553" s="60"/>
      <c r="E553" s="2"/>
      <c r="F553" s="2"/>
    </row>
    <row r="554" spans="4:6" x14ac:dyDescent="0.2">
      <c r="D554" s="60"/>
      <c r="E554" s="2"/>
      <c r="F554" s="2"/>
    </row>
    <row r="555" spans="4:6" x14ac:dyDescent="0.2">
      <c r="D555" s="60"/>
      <c r="E555" s="2"/>
      <c r="F555" s="2"/>
    </row>
    <row r="556" spans="4:6" x14ac:dyDescent="0.2">
      <c r="D556" s="60"/>
      <c r="E556" s="2"/>
      <c r="F556" s="2"/>
    </row>
    <row r="557" spans="4:6" x14ac:dyDescent="0.2">
      <c r="D557" s="60"/>
      <c r="E557" s="2"/>
      <c r="F557" s="2"/>
    </row>
    <row r="558" spans="4:6" x14ac:dyDescent="0.2">
      <c r="D558" s="60"/>
      <c r="E558" s="2"/>
      <c r="F558" s="2"/>
    </row>
    <row r="559" spans="4:6" x14ac:dyDescent="0.2">
      <c r="D559" s="60"/>
      <c r="E559" s="2"/>
      <c r="F559" s="2"/>
    </row>
    <row r="560" spans="4:6" x14ac:dyDescent="0.2">
      <c r="D560" s="60"/>
      <c r="E560" s="2"/>
      <c r="F560" s="2"/>
    </row>
    <row r="561" spans="4:6" x14ac:dyDescent="0.2">
      <c r="D561" s="60"/>
      <c r="E561" s="2"/>
      <c r="F561" s="2"/>
    </row>
    <row r="566" spans="4:6" x14ac:dyDescent="0.2">
      <c r="D566" s="60"/>
      <c r="E566" s="2"/>
      <c r="F566" s="2"/>
    </row>
    <row r="567" spans="4:6" x14ac:dyDescent="0.2">
      <c r="D567" s="60"/>
      <c r="E567" s="2"/>
      <c r="F567" s="2"/>
    </row>
    <row r="568" spans="4:6" x14ac:dyDescent="0.2">
      <c r="D568" s="60"/>
      <c r="E568" s="2"/>
      <c r="F568" s="2"/>
    </row>
    <row r="569" spans="4:6" x14ac:dyDescent="0.2">
      <c r="D569" s="60"/>
      <c r="E569" s="2"/>
      <c r="F569" s="2"/>
    </row>
    <row r="570" spans="4:6" x14ac:dyDescent="0.2">
      <c r="D570" s="60"/>
      <c r="E570" s="2"/>
      <c r="F570" s="2"/>
    </row>
    <row r="571" spans="4:6" x14ac:dyDescent="0.2">
      <c r="D571" s="60"/>
      <c r="E571" s="2"/>
      <c r="F571" s="2"/>
    </row>
    <row r="572" spans="4:6" x14ac:dyDescent="0.2">
      <c r="D572" s="60"/>
      <c r="E572" s="2"/>
      <c r="F572" s="2"/>
    </row>
    <row r="573" spans="4:6" x14ac:dyDescent="0.2">
      <c r="D573" s="60"/>
      <c r="E573" s="2"/>
      <c r="F573" s="2"/>
    </row>
    <row r="574" spans="4:6" x14ac:dyDescent="0.2">
      <c r="D574" s="60"/>
      <c r="E574" s="2"/>
      <c r="F574" s="2"/>
    </row>
    <row r="575" spans="4:6" x14ac:dyDescent="0.2">
      <c r="D575" s="60"/>
      <c r="E575" s="2"/>
      <c r="F575" s="2"/>
    </row>
    <row r="576" spans="4:6" x14ac:dyDescent="0.2">
      <c r="D576" s="60"/>
      <c r="E576" s="2"/>
      <c r="F576" s="2"/>
    </row>
    <row r="577" spans="4:6" x14ac:dyDescent="0.2">
      <c r="D577" s="60"/>
      <c r="E577" s="2"/>
      <c r="F577" s="2"/>
    </row>
    <row r="580" spans="4:6" x14ac:dyDescent="0.2">
      <c r="D580" s="60"/>
      <c r="E580" s="2"/>
      <c r="F580" s="2"/>
    </row>
    <row r="581" spans="4:6" x14ac:dyDescent="0.2">
      <c r="D581" s="60"/>
      <c r="E581" s="2"/>
      <c r="F581" s="2"/>
    </row>
    <row r="582" spans="4:6" x14ac:dyDescent="0.2">
      <c r="D582" s="60"/>
      <c r="E582" s="2"/>
      <c r="F582" s="2"/>
    </row>
    <row r="583" spans="4:6" x14ac:dyDescent="0.2">
      <c r="D583" s="60"/>
      <c r="E583" s="2"/>
      <c r="F583" s="2"/>
    </row>
    <row r="584" spans="4:6" x14ac:dyDescent="0.2">
      <c r="D584" s="60"/>
      <c r="E584" s="2"/>
      <c r="F584" s="2"/>
    </row>
    <row r="585" spans="4:6" x14ac:dyDescent="0.2">
      <c r="D585" s="60"/>
      <c r="E585" s="2"/>
      <c r="F585" s="2"/>
    </row>
    <row r="586" spans="4:6" x14ac:dyDescent="0.2">
      <c r="D586" s="60"/>
      <c r="E586" s="2"/>
      <c r="F586" s="2"/>
    </row>
    <row r="587" spans="4:6" x14ac:dyDescent="0.2">
      <c r="D587" s="60"/>
      <c r="E587" s="2"/>
      <c r="F587" s="2"/>
    </row>
    <row r="588" spans="4:6" x14ac:dyDescent="0.2">
      <c r="D588" s="60"/>
      <c r="E588" s="2"/>
      <c r="F588" s="2"/>
    </row>
    <row r="589" spans="4:6" x14ac:dyDescent="0.2">
      <c r="D589" s="60"/>
      <c r="E589" s="2"/>
      <c r="F589" s="2"/>
    </row>
    <row r="590" spans="4:6" x14ac:dyDescent="0.2">
      <c r="D590" s="60"/>
      <c r="E590" s="2"/>
      <c r="F590" s="2"/>
    </row>
    <row r="591" spans="4:6" x14ac:dyDescent="0.2">
      <c r="D591" s="60"/>
      <c r="E591" s="2"/>
      <c r="F591" s="2"/>
    </row>
    <row r="592" spans="4:6" x14ac:dyDescent="0.2">
      <c r="D592" s="60"/>
      <c r="E592" s="2"/>
      <c r="F592" s="2"/>
    </row>
    <row r="594" spans="4:6" x14ac:dyDescent="0.2">
      <c r="D594" s="60"/>
      <c r="E594" s="2"/>
      <c r="F594" s="2"/>
    </row>
    <row r="595" spans="4:6" x14ac:dyDescent="0.2">
      <c r="D595" s="60"/>
      <c r="E595" s="2"/>
      <c r="F595" s="2"/>
    </row>
    <row r="596" spans="4:6" x14ac:dyDescent="0.2">
      <c r="D596" s="60"/>
      <c r="E596" s="2"/>
      <c r="F596" s="2"/>
    </row>
    <row r="597" spans="4:6" x14ac:dyDescent="0.2">
      <c r="D597" s="60"/>
      <c r="E597" s="2"/>
      <c r="F597" s="2"/>
    </row>
    <row r="598" spans="4:6" x14ac:dyDescent="0.2">
      <c r="D598" s="60"/>
      <c r="E598" s="2"/>
      <c r="F598" s="2"/>
    </row>
    <row r="599" spans="4:6" x14ac:dyDescent="0.2">
      <c r="D599" s="60"/>
      <c r="E599" s="2"/>
      <c r="F599" s="2"/>
    </row>
    <row r="600" spans="4:6" x14ac:dyDescent="0.2">
      <c r="D600" s="60"/>
      <c r="E600" s="2"/>
      <c r="F600" s="2"/>
    </row>
    <row r="601" spans="4:6" x14ac:dyDescent="0.2">
      <c r="D601" s="60"/>
      <c r="E601" s="2"/>
      <c r="F601" s="2"/>
    </row>
    <row r="602" spans="4:6" x14ac:dyDescent="0.2">
      <c r="D602" s="60"/>
      <c r="E602" s="2"/>
      <c r="F602" s="2"/>
    </row>
    <row r="603" spans="4:6" x14ac:dyDescent="0.2">
      <c r="D603" s="60"/>
      <c r="E603" s="2"/>
      <c r="F603" s="2"/>
    </row>
    <row r="604" spans="4:6" x14ac:dyDescent="0.2">
      <c r="D604" s="60"/>
      <c r="E604" s="2"/>
      <c r="F604" s="2"/>
    </row>
    <row r="605" spans="4:6" x14ac:dyDescent="0.2">
      <c r="D605" s="60"/>
      <c r="E605" s="2"/>
      <c r="F605" s="2"/>
    </row>
    <row r="606" spans="4:6" x14ac:dyDescent="0.2">
      <c r="D606" s="60"/>
      <c r="E606" s="2"/>
      <c r="F606" s="2"/>
    </row>
    <row r="607" spans="4:6" x14ac:dyDescent="0.2">
      <c r="D607" s="60"/>
      <c r="E607" s="2"/>
      <c r="F607" s="2"/>
    </row>
  </sheetData>
  <pageMargins left="0.74791666666666667" right="0.74791666666666667" top="0.98402777777777772" bottom="0.98402777777777772" header="0.51180555555555551" footer="0.51180555555555551"/>
  <pageSetup firstPageNumber="0" orientation="portrait" horizontalDpi="300" verticalDpi="300"/>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3"/>
  <dimension ref="A1:R79"/>
  <sheetViews>
    <sheetView workbookViewId="0">
      <selection activeCell="F87" sqref="F87"/>
    </sheetView>
  </sheetViews>
  <sheetFormatPr defaultRowHeight="12.75" outlineLevelRow="1" x14ac:dyDescent="0.2"/>
  <cols>
    <col min="1" max="1" width="31.140625" style="21" bestFit="1" customWidth="1"/>
    <col min="2" max="2" width="31.42578125" bestFit="1" customWidth="1"/>
    <col min="3" max="3" width="53.42578125" customWidth="1"/>
    <col min="4" max="4" width="17.140625" customWidth="1"/>
    <col min="5" max="5" width="16" bestFit="1" customWidth="1"/>
    <col min="6" max="6" width="18.28515625" customWidth="1"/>
    <col min="7" max="7" width="9" bestFit="1" customWidth="1"/>
    <col min="8" max="8" width="10.28515625" customWidth="1"/>
  </cols>
  <sheetData>
    <row r="1" spans="1:18" s="15" customFormat="1" ht="13.5" customHeight="1" thickBot="1" x14ac:dyDescent="0.25">
      <c r="A1" s="12" t="s">
        <v>199</v>
      </c>
      <c r="B1" s="31" t="s">
        <v>1642</v>
      </c>
      <c r="C1" s="13"/>
      <c r="D1" s="14"/>
      <c r="E1" s="14"/>
      <c r="F1" s="14"/>
      <c r="G1" s="14"/>
      <c r="H1" s="14"/>
      <c r="I1" s="14"/>
      <c r="J1" s="14"/>
      <c r="R1" s="15" t="s">
        <v>201</v>
      </c>
    </row>
    <row r="2" spans="1:18" ht="13.5" customHeight="1" outlineLevel="1" thickTop="1" x14ac:dyDescent="0.2">
      <c r="A2" s="16" t="s">
        <v>1643</v>
      </c>
      <c r="B2" s="27" t="s">
        <v>203</v>
      </c>
      <c r="C2" s="27" t="s">
        <v>216</v>
      </c>
      <c r="D2" s="27"/>
      <c r="E2" s="27" t="s">
        <v>1644</v>
      </c>
      <c r="F2" s="27" t="s">
        <v>1645</v>
      </c>
      <c r="G2" s="27" t="s">
        <v>598</v>
      </c>
      <c r="H2" s="27" t="s">
        <v>205</v>
      </c>
      <c r="I2" s="27" t="s">
        <v>219</v>
      </c>
      <c r="J2" s="27" t="s">
        <v>206</v>
      </c>
    </row>
    <row r="3" spans="1:18" outlineLevel="1" x14ac:dyDescent="0.2">
      <c r="A3" s="16" t="s">
        <v>1646</v>
      </c>
      <c r="B3" s="27" t="s">
        <v>208</v>
      </c>
      <c r="C3" s="27"/>
      <c r="D3" s="27" t="s">
        <v>203</v>
      </c>
      <c r="E3" s="27"/>
      <c r="F3" s="27"/>
      <c r="G3" s="27"/>
      <c r="H3" s="27"/>
      <c r="I3" s="27"/>
      <c r="J3" s="27"/>
    </row>
    <row r="4" spans="1:18" s="19" customFormat="1" outlineLevel="1" x14ac:dyDescent="0.2">
      <c r="A4" s="17" t="s">
        <v>209</v>
      </c>
      <c r="B4" s="38" t="s">
        <v>210</v>
      </c>
      <c r="C4" s="38" t="s">
        <v>211</v>
      </c>
      <c r="D4" s="38" t="s">
        <v>210</v>
      </c>
      <c r="E4" s="38" t="s">
        <v>211</v>
      </c>
      <c r="F4" s="38" t="s">
        <v>211</v>
      </c>
      <c r="G4" s="38" t="s">
        <v>211</v>
      </c>
      <c r="H4" s="38" t="s">
        <v>210</v>
      </c>
      <c r="I4" s="38" t="s">
        <v>210</v>
      </c>
      <c r="J4" s="38" t="s">
        <v>212</v>
      </c>
      <c r="K4" s="18" t="s">
        <v>213</v>
      </c>
    </row>
    <row r="5" spans="1:18" s="15" customFormat="1" ht="13.5" customHeight="1" outlineLevel="1" thickBot="1" x14ac:dyDescent="0.25">
      <c r="A5" s="20" t="s">
        <v>214</v>
      </c>
      <c r="B5" s="39"/>
      <c r="C5" s="39"/>
      <c r="D5" s="39"/>
      <c r="E5" s="39"/>
      <c r="F5" s="39"/>
      <c r="G5" s="39"/>
      <c r="H5" s="39"/>
      <c r="I5" s="39"/>
      <c r="J5" s="39"/>
    </row>
    <row r="6" spans="1:18" ht="13.5" customHeight="1" thickTop="1" x14ac:dyDescent="0.2">
      <c r="B6" s="7" t="s">
        <v>203</v>
      </c>
      <c r="C6" s="4" t="s">
        <v>216</v>
      </c>
      <c r="D6" s="4" t="s">
        <v>593</v>
      </c>
      <c r="E6" s="7" t="s">
        <v>1647</v>
      </c>
      <c r="F6" s="7" t="s">
        <v>1648</v>
      </c>
      <c r="G6" s="7" t="s">
        <v>598</v>
      </c>
      <c r="H6" s="4" t="s">
        <v>217</v>
      </c>
      <c r="I6" s="4" t="s">
        <v>219</v>
      </c>
      <c r="J6" s="4" t="s">
        <v>206</v>
      </c>
    </row>
    <row r="7" spans="1:18" x14ac:dyDescent="0.2">
      <c r="A7" s="22" t="s">
        <v>221</v>
      </c>
      <c r="B7" t="s">
        <v>1649</v>
      </c>
      <c r="C7" s="60" t="s">
        <v>601</v>
      </c>
      <c r="D7" s="2" t="s">
        <v>1650</v>
      </c>
      <c r="E7" s="6" t="s">
        <v>1651</v>
      </c>
      <c r="F7" s="2" t="s">
        <v>1652</v>
      </c>
      <c r="G7">
        <v>91865381</v>
      </c>
      <c r="H7" t="s">
        <v>1653</v>
      </c>
      <c r="I7" t="s">
        <v>610</v>
      </c>
      <c r="J7">
        <v>20</v>
      </c>
    </row>
    <row r="8" spans="1:18" x14ac:dyDescent="0.2">
      <c r="B8" t="s">
        <v>1654</v>
      </c>
      <c r="C8" s="60" t="s">
        <v>627</v>
      </c>
      <c r="D8" s="2" t="s">
        <v>1650</v>
      </c>
      <c r="E8" s="6" t="s">
        <v>1651</v>
      </c>
      <c r="F8" s="2" t="s">
        <v>1652</v>
      </c>
      <c r="G8">
        <v>91865381</v>
      </c>
      <c r="H8" t="s">
        <v>1653</v>
      </c>
      <c r="I8" t="s">
        <v>610</v>
      </c>
      <c r="J8">
        <v>20</v>
      </c>
    </row>
    <row r="9" spans="1:18" x14ac:dyDescent="0.2">
      <c r="B9" t="s">
        <v>1655</v>
      </c>
      <c r="C9" s="60" t="s">
        <v>635</v>
      </c>
      <c r="D9" s="2" t="s">
        <v>1650</v>
      </c>
      <c r="E9" s="6" t="s">
        <v>1651</v>
      </c>
      <c r="F9" s="2" t="s">
        <v>1652</v>
      </c>
      <c r="G9">
        <v>91865381</v>
      </c>
      <c r="H9" t="s">
        <v>1653</v>
      </c>
      <c r="I9" t="s">
        <v>610</v>
      </c>
      <c r="J9">
        <v>20</v>
      </c>
    </row>
    <row r="10" spans="1:18" x14ac:dyDescent="0.2">
      <c r="B10" t="s">
        <v>1656</v>
      </c>
      <c r="C10" s="60" t="s">
        <v>1657</v>
      </c>
      <c r="D10" s="2" t="s">
        <v>1650</v>
      </c>
      <c r="E10" s="6" t="s">
        <v>1651</v>
      </c>
      <c r="F10" s="2" t="s">
        <v>1652</v>
      </c>
      <c r="G10">
        <v>91865382</v>
      </c>
      <c r="H10" t="s">
        <v>1658</v>
      </c>
      <c r="I10" t="s">
        <v>610</v>
      </c>
      <c r="J10">
        <v>50</v>
      </c>
    </row>
    <row r="11" spans="1:18" x14ac:dyDescent="0.2">
      <c r="B11" t="s">
        <v>1659</v>
      </c>
      <c r="C11" s="2" t="s">
        <v>1660</v>
      </c>
      <c r="D11" s="2" t="s">
        <v>1650</v>
      </c>
      <c r="E11" s="6" t="s">
        <v>1651</v>
      </c>
      <c r="F11" s="2" t="s">
        <v>1652</v>
      </c>
      <c r="G11">
        <v>91865382</v>
      </c>
      <c r="H11" t="s">
        <v>1658</v>
      </c>
      <c r="I11" t="s">
        <v>610</v>
      </c>
      <c r="J11">
        <v>50</v>
      </c>
    </row>
    <row r="12" spans="1:18" x14ac:dyDescent="0.2">
      <c r="B12" t="s">
        <v>1661</v>
      </c>
      <c r="C12" s="60" t="s">
        <v>1662</v>
      </c>
      <c r="D12" s="2" t="s">
        <v>1650</v>
      </c>
      <c r="E12" s="6" t="s">
        <v>1651</v>
      </c>
      <c r="F12" s="2" t="s">
        <v>1652</v>
      </c>
      <c r="G12">
        <v>91865382</v>
      </c>
      <c r="H12" t="s">
        <v>1658</v>
      </c>
      <c r="I12" t="s">
        <v>610</v>
      </c>
      <c r="J12">
        <v>50</v>
      </c>
    </row>
    <row r="13" spans="1:18" x14ac:dyDescent="0.2">
      <c r="B13" t="s">
        <v>1663</v>
      </c>
      <c r="C13" s="60" t="s">
        <v>669</v>
      </c>
      <c r="D13" s="2" t="s">
        <v>1650</v>
      </c>
      <c r="E13" s="6" t="s">
        <v>1651</v>
      </c>
      <c r="F13" s="2" t="s">
        <v>1652</v>
      </c>
      <c r="G13">
        <v>91865381</v>
      </c>
      <c r="H13" t="s">
        <v>1653</v>
      </c>
      <c r="I13" t="s">
        <v>610</v>
      </c>
      <c r="J13">
        <v>20</v>
      </c>
    </row>
    <row r="14" spans="1:18" x14ac:dyDescent="0.2">
      <c r="B14" t="s">
        <v>1664</v>
      </c>
      <c r="C14" s="60" t="s">
        <v>1665</v>
      </c>
      <c r="D14" s="2" t="s">
        <v>1650</v>
      </c>
      <c r="E14" s="6" t="s">
        <v>1651</v>
      </c>
      <c r="F14" s="2" t="s">
        <v>1652</v>
      </c>
      <c r="G14">
        <v>91865382</v>
      </c>
      <c r="H14" t="s">
        <v>1658</v>
      </c>
      <c r="I14" t="s">
        <v>610</v>
      </c>
      <c r="J14">
        <v>50</v>
      </c>
    </row>
    <row r="15" spans="1:18" x14ac:dyDescent="0.2">
      <c r="B15" t="s">
        <v>1666</v>
      </c>
      <c r="C15" s="60" t="s">
        <v>686</v>
      </c>
      <c r="D15" s="2" t="s">
        <v>1650</v>
      </c>
      <c r="E15" s="6" t="s">
        <v>1651</v>
      </c>
      <c r="F15" s="2" t="s">
        <v>1652</v>
      </c>
      <c r="G15">
        <v>91865382</v>
      </c>
      <c r="H15" t="s">
        <v>1658</v>
      </c>
      <c r="I15" t="s">
        <v>610</v>
      </c>
      <c r="J15">
        <v>50</v>
      </c>
    </row>
    <row r="16" spans="1:18" x14ac:dyDescent="0.2">
      <c r="B16" t="s">
        <v>1667</v>
      </c>
      <c r="C16" s="60" t="s">
        <v>1668</v>
      </c>
      <c r="D16" s="2" t="s">
        <v>1650</v>
      </c>
      <c r="E16" s="6" t="s">
        <v>1651</v>
      </c>
      <c r="F16" s="2" t="s">
        <v>1652</v>
      </c>
      <c r="G16">
        <v>91865381</v>
      </c>
      <c r="H16" t="s">
        <v>1653</v>
      </c>
      <c r="I16" t="s">
        <v>610</v>
      </c>
      <c r="J16">
        <v>20</v>
      </c>
    </row>
    <row r="17" spans="2:10" x14ac:dyDescent="0.2">
      <c r="B17" t="s">
        <v>1669</v>
      </c>
      <c r="C17" s="60" t="s">
        <v>704</v>
      </c>
      <c r="D17" s="2" t="s">
        <v>1650</v>
      </c>
      <c r="E17" s="6" t="s">
        <v>1651</v>
      </c>
      <c r="F17" s="2" t="s">
        <v>1652</v>
      </c>
      <c r="G17">
        <v>91865382</v>
      </c>
      <c r="H17" t="s">
        <v>1658</v>
      </c>
      <c r="I17" t="s">
        <v>610</v>
      </c>
      <c r="J17">
        <v>50</v>
      </c>
    </row>
    <row r="18" spans="2:10" x14ac:dyDescent="0.2">
      <c r="B18" t="s">
        <v>1670</v>
      </c>
      <c r="C18" s="60" t="s">
        <v>1671</v>
      </c>
      <c r="D18" s="2" t="s">
        <v>1650</v>
      </c>
      <c r="E18" s="6" t="s">
        <v>1651</v>
      </c>
      <c r="F18" s="2" t="s">
        <v>1652</v>
      </c>
      <c r="G18">
        <v>91865382</v>
      </c>
      <c r="H18" t="s">
        <v>1658</v>
      </c>
      <c r="I18" t="s">
        <v>610</v>
      </c>
      <c r="J18">
        <v>50</v>
      </c>
    </row>
    <row r="19" spans="2:10" x14ac:dyDescent="0.2">
      <c r="B19" t="s">
        <v>1672</v>
      </c>
      <c r="C19" s="60" t="s">
        <v>1673</v>
      </c>
      <c r="D19" s="2" t="s">
        <v>1650</v>
      </c>
      <c r="E19" s="6" t="s">
        <v>1651</v>
      </c>
      <c r="F19" s="2" t="s">
        <v>1652</v>
      </c>
      <c r="G19">
        <v>91865381</v>
      </c>
      <c r="H19" t="s">
        <v>1653</v>
      </c>
      <c r="I19" t="s">
        <v>610</v>
      </c>
      <c r="J19">
        <v>20</v>
      </c>
    </row>
    <row r="20" spans="2:10" x14ac:dyDescent="0.2">
      <c r="B20" t="s">
        <v>1674</v>
      </c>
      <c r="C20" s="60" t="s">
        <v>1675</v>
      </c>
      <c r="D20" s="2" t="s">
        <v>1650</v>
      </c>
      <c r="E20" s="6" t="s">
        <v>1651</v>
      </c>
      <c r="F20" s="2" t="s">
        <v>1652</v>
      </c>
      <c r="G20">
        <v>91865382</v>
      </c>
      <c r="H20" t="s">
        <v>1658</v>
      </c>
      <c r="I20" t="s">
        <v>610</v>
      </c>
      <c r="J20">
        <v>50</v>
      </c>
    </row>
    <row r="21" spans="2:10" x14ac:dyDescent="0.2">
      <c r="B21" t="s">
        <v>1676</v>
      </c>
      <c r="C21" s="60" t="s">
        <v>740</v>
      </c>
      <c r="D21" s="2" t="s">
        <v>1650</v>
      </c>
      <c r="E21" s="6" t="s">
        <v>1651</v>
      </c>
      <c r="F21" s="2" t="s">
        <v>1652</v>
      </c>
      <c r="G21">
        <v>91865382</v>
      </c>
      <c r="H21" t="s">
        <v>1658</v>
      </c>
      <c r="I21" t="s">
        <v>610</v>
      </c>
      <c r="J21">
        <v>50</v>
      </c>
    </row>
    <row r="22" spans="2:10" x14ac:dyDescent="0.2">
      <c r="B22" t="s">
        <v>1677</v>
      </c>
      <c r="C22" s="60" t="s">
        <v>1678</v>
      </c>
      <c r="D22" s="2" t="s">
        <v>1650</v>
      </c>
      <c r="E22" s="6" t="s">
        <v>1651</v>
      </c>
      <c r="F22" s="2" t="s">
        <v>1652</v>
      </c>
      <c r="G22">
        <v>91865382</v>
      </c>
      <c r="H22" t="s">
        <v>1658</v>
      </c>
      <c r="I22" t="s">
        <v>610</v>
      </c>
      <c r="J22">
        <v>50</v>
      </c>
    </row>
    <row r="23" spans="2:10" x14ac:dyDescent="0.2">
      <c r="B23" t="s">
        <v>1679</v>
      </c>
      <c r="C23" s="60" t="s">
        <v>1680</v>
      </c>
      <c r="D23" s="2" t="s">
        <v>1650</v>
      </c>
      <c r="E23" s="6" t="s">
        <v>1651</v>
      </c>
      <c r="F23" s="2" t="s">
        <v>1652</v>
      </c>
      <c r="G23">
        <v>91865381</v>
      </c>
      <c r="H23" t="s">
        <v>1653</v>
      </c>
      <c r="I23" t="s">
        <v>610</v>
      </c>
      <c r="J23">
        <v>20</v>
      </c>
    </row>
    <row r="24" spans="2:10" x14ac:dyDescent="0.2">
      <c r="B24" t="s">
        <v>1681</v>
      </c>
      <c r="C24" s="60" t="s">
        <v>1682</v>
      </c>
      <c r="D24" s="2" t="s">
        <v>1650</v>
      </c>
      <c r="E24" s="6" t="s">
        <v>1651</v>
      </c>
      <c r="F24" s="2" t="s">
        <v>1652</v>
      </c>
      <c r="G24">
        <v>91865382</v>
      </c>
      <c r="H24" t="s">
        <v>1658</v>
      </c>
      <c r="I24" t="s">
        <v>610</v>
      </c>
      <c r="J24">
        <v>50</v>
      </c>
    </row>
    <row r="25" spans="2:10" x14ac:dyDescent="0.2">
      <c r="B25" t="s">
        <v>1683</v>
      </c>
      <c r="C25" s="60" t="s">
        <v>1684</v>
      </c>
      <c r="D25" s="2" t="s">
        <v>1650</v>
      </c>
      <c r="E25" s="6" t="s">
        <v>1651</v>
      </c>
      <c r="F25" s="2" t="s">
        <v>1652</v>
      </c>
      <c r="G25">
        <v>91865382</v>
      </c>
      <c r="H25" t="s">
        <v>1658</v>
      </c>
      <c r="I25" t="s">
        <v>610</v>
      </c>
      <c r="J25">
        <v>50</v>
      </c>
    </row>
    <row r="26" spans="2:10" x14ac:dyDescent="0.2">
      <c r="B26" t="s">
        <v>1685</v>
      </c>
      <c r="C26" s="60" t="s">
        <v>1686</v>
      </c>
      <c r="D26" s="2" t="s">
        <v>1650</v>
      </c>
      <c r="E26" s="6" t="s">
        <v>1651</v>
      </c>
      <c r="F26" s="2" t="s">
        <v>1652</v>
      </c>
      <c r="G26">
        <v>91865382</v>
      </c>
      <c r="H26" t="s">
        <v>1658</v>
      </c>
      <c r="I26" t="s">
        <v>610</v>
      </c>
      <c r="J26">
        <v>50</v>
      </c>
    </row>
    <row r="27" spans="2:10" x14ac:dyDescent="0.2">
      <c r="B27" t="s">
        <v>1687</v>
      </c>
      <c r="C27" s="60" t="s">
        <v>795</v>
      </c>
      <c r="D27" s="2" t="s">
        <v>1650</v>
      </c>
      <c r="E27" s="6" t="s">
        <v>1651</v>
      </c>
      <c r="F27" s="2" t="s">
        <v>1652</v>
      </c>
      <c r="G27">
        <v>91865383</v>
      </c>
      <c r="H27" t="s">
        <v>1688</v>
      </c>
      <c r="I27" t="s">
        <v>610</v>
      </c>
      <c r="J27">
        <v>117</v>
      </c>
    </row>
    <row r="28" spans="2:10" x14ac:dyDescent="0.2">
      <c r="B28" t="s">
        <v>1689</v>
      </c>
      <c r="C28" s="60" t="s">
        <v>805</v>
      </c>
      <c r="D28" s="2" t="s">
        <v>1650</v>
      </c>
      <c r="E28" s="6" t="s">
        <v>1651</v>
      </c>
      <c r="F28" s="2" t="s">
        <v>1652</v>
      </c>
      <c r="G28">
        <v>91865383</v>
      </c>
      <c r="H28" t="s">
        <v>1688</v>
      </c>
      <c r="I28" t="s">
        <v>610</v>
      </c>
      <c r="J28">
        <v>117</v>
      </c>
    </row>
    <row r="29" spans="2:10" x14ac:dyDescent="0.2">
      <c r="B29" t="s">
        <v>1690</v>
      </c>
      <c r="C29" s="60" t="s">
        <v>814</v>
      </c>
      <c r="D29" s="2" t="s">
        <v>1650</v>
      </c>
      <c r="E29" s="6" t="s">
        <v>1651</v>
      </c>
      <c r="F29" s="2" t="s">
        <v>1652</v>
      </c>
      <c r="G29">
        <v>91865383</v>
      </c>
      <c r="H29" t="s">
        <v>1688</v>
      </c>
      <c r="I29" t="s">
        <v>610</v>
      </c>
      <c r="J29">
        <v>117</v>
      </c>
    </row>
    <row r="30" spans="2:10" x14ac:dyDescent="0.2">
      <c r="B30" t="s">
        <v>1691</v>
      </c>
      <c r="C30" s="60" t="s">
        <v>823</v>
      </c>
      <c r="D30" s="2" t="s">
        <v>1650</v>
      </c>
      <c r="E30" s="6" t="s">
        <v>1651</v>
      </c>
      <c r="F30" s="2" t="s">
        <v>1652</v>
      </c>
      <c r="G30">
        <v>91865383</v>
      </c>
      <c r="H30" t="s">
        <v>1688</v>
      </c>
      <c r="I30" t="s">
        <v>610</v>
      </c>
      <c r="J30">
        <v>117</v>
      </c>
    </row>
    <row r="31" spans="2:10" x14ac:dyDescent="0.2">
      <c r="B31" t="s">
        <v>1692</v>
      </c>
      <c r="C31" s="60" t="s">
        <v>601</v>
      </c>
      <c r="D31" s="2" t="s">
        <v>1693</v>
      </c>
      <c r="E31" s="6" t="s">
        <v>1694</v>
      </c>
      <c r="F31" s="2" t="s">
        <v>1695</v>
      </c>
      <c r="G31" s="73">
        <v>98965604</v>
      </c>
      <c r="H31" t="s">
        <v>1696</v>
      </c>
      <c r="I31" s="6" t="s">
        <v>1697</v>
      </c>
      <c r="J31">
        <v>6</v>
      </c>
    </row>
    <row r="32" spans="2:10" x14ac:dyDescent="0.2">
      <c r="B32" t="s">
        <v>1698</v>
      </c>
      <c r="C32" s="60" t="s">
        <v>627</v>
      </c>
      <c r="D32" s="2" t="s">
        <v>1693</v>
      </c>
      <c r="E32" s="6" t="s">
        <v>1694</v>
      </c>
      <c r="F32" s="2" t="s">
        <v>1695</v>
      </c>
      <c r="G32" s="73">
        <v>98965605</v>
      </c>
      <c r="H32" t="s">
        <v>1699</v>
      </c>
      <c r="I32" s="6" t="s">
        <v>1697</v>
      </c>
      <c r="J32">
        <v>6</v>
      </c>
    </row>
    <row r="33" spans="2:10" x14ac:dyDescent="0.2">
      <c r="B33" t="s">
        <v>1700</v>
      </c>
      <c r="C33" s="60" t="s">
        <v>635</v>
      </c>
      <c r="D33" s="2" t="s">
        <v>1693</v>
      </c>
      <c r="E33" s="6" t="s">
        <v>1694</v>
      </c>
      <c r="F33" s="2" t="s">
        <v>1695</v>
      </c>
      <c r="G33" s="73">
        <v>98965606</v>
      </c>
      <c r="H33" t="s">
        <v>1701</v>
      </c>
      <c r="I33" s="6" t="s">
        <v>1697</v>
      </c>
      <c r="J33">
        <v>12</v>
      </c>
    </row>
    <row r="34" spans="2:10" x14ac:dyDescent="0.2">
      <c r="B34" t="s">
        <v>1702</v>
      </c>
      <c r="C34" s="60" t="s">
        <v>1657</v>
      </c>
      <c r="D34" s="2" t="s">
        <v>1693</v>
      </c>
      <c r="E34" s="6" t="s">
        <v>1694</v>
      </c>
      <c r="F34" s="2" t="s">
        <v>1695</v>
      </c>
      <c r="G34" s="73">
        <v>98965606</v>
      </c>
      <c r="H34" t="s">
        <v>1701</v>
      </c>
      <c r="I34" s="6" t="s">
        <v>1697</v>
      </c>
      <c r="J34">
        <v>12</v>
      </c>
    </row>
    <row r="35" spans="2:10" x14ac:dyDescent="0.2">
      <c r="B35" t="s">
        <v>1703</v>
      </c>
      <c r="C35" s="2" t="s">
        <v>1660</v>
      </c>
      <c r="D35" s="2" t="s">
        <v>1693</v>
      </c>
      <c r="E35" s="6" t="s">
        <v>1694</v>
      </c>
      <c r="F35" s="2" t="s">
        <v>1695</v>
      </c>
      <c r="G35" s="73">
        <v>98965606</v>
      </c>
      <c r="H35" t="s">
        <v>1701</v>
      </c>
      <c r="I35" s="6" t="s">
        <v>1697</v>
      </c>
      <c r="J35">
        <v>12</v>
      </c>
    </row>
    <row r="36" spans="2:10" x14ac:dyDescent="0.2">
      <c r="B36" t="s">
        <v>1704</v>
      </c>
      <c r="C36" s="60" t="s">
        <v>1662</v>
      </c>
      <c r="D36" s="2" t="s">
        <v>1693</v>
      </c>
      <c r="E36" s="6" t="s">
        <v>1694</v>
      </c>
      <c r="F36" s="2" t="s">
        <v>1695</v>
      </c>
      <c r="G36" s="73">
        <v>98965606</v>
      </c>
      <c r="H36" t="s">
        <v>1701</v>
      </c>
      <c r="I36" s="6" t="s">
        <v>1697</v>
      </c>
      <c r="J36">
        <v>12</v>
      </c>
    </row>
    <row r="37" spans="2:10" x14ac:dyDescent="0.2">
      <c r="B37" t="s">
        <v>1705</v>
      </c>
      <c r="C37" s="60" t="s">
        <v>669</v>
      </c>
      <c r="D37" s="2" t="s">
        <v>1693</v>
      </c>
      <c r="E37" s="6" t="s">
        <v>1694</v>
      </c>
      <c r="F37" s="2" t="s">
        <v>1695</v>
      </c>
      <c r="G37" s="73">
        <v>98965607</v>
      </c>
      <c r="H37" t="s">
        <v>1706</v>
      </c>
      <c r="I37" s="6" t="s">
        <v>1697</v>
      </c>
      <c r="J37">
        <v>16</v>
      </c>
    </row>
    <row r="38" spans="2:10" x14ac:dyDescent="0.2">
      <c r="B38" t="s">
        <v>1707</v>
      </c>
      <c r="C38" s="60" t="s">
        <v>1665</v>
      </c>
      <c r="D38" s="2" t="s">
        <v>1693</v>
      </c>
      <c r="E38" s="6" t="s">
        <v>1694</v>
      </c>
      <c r="F38" s="2" t="s">
        <v>1695</v>
      </c>
      <c r="G38" s="73">
        <v>98965607</v>
      </c>
      <c r="H38" t="s">
        <v>1706</v>
      </c>
      <c r="I38" s="6" t="s">
        <v>1697</v>
      </c>
      <c r="J38">
        <v>16</v>
      </c>
    </row>
    <row r="39" spans="2:10" x14ac:dyDescent="0.2">
      <c r="B39" t="s">
        <v>1708</v>
      </c>
      <c r="C39" s="60" t="s">
        <v>686</v>
      </c>
      <c r="D39" s="2" t="s">
        <v>1693</v>
      </c>
      <c r="E39" s="6" t="s">
        <v>1694</v>
      </c>
      <c r="F39" s="2" t="s">
        <v>1695</v>
      </c>
      <c r="G39" s="73">
        <v>98965607</v>
      </c>
      <c r="H39" t="s">
        <v>1706</v>
      </c>
      <c r="I39" s="6" t="s">
        <v>1697</v>
      </c>
      <c r="J39">
        <v>16</v>
      </c>
    </row>
    <row r="40" spans="2:10" x14ac:dyDescent="0.2">
      <c r="B40" t="s">
        <v>1709</v>
      </c>
      <c r="C40" s="60" t="s">
        <v>1668</v>
      </c>
      <c r="D40" s="2" t="s">
        <v>1693</v>
      </c>
      <c r="E40" s="6" t="s">
        <v>1694</v>
      </c>
      <c r="F40" s="2" t="s">
        <v>1695</v>
      </c>
      <c r="G40" s="73">
        <v>98965608</v>
      </c>
      <c r="H40" t="s">
        <v>1710</v>
      </c>
      <c r="I40" s="6" t="s">
        <v>1697</v>
      </c>
      <c r="J40">
        <v>16</v>
      </c>
    </row>
    <row r="41" spans="2:10" x14ac:dyDescent="0.2">
      <c r="B41" t="s">
        <v>1711</v>
      </c>
      <c r="C41" s="60" t="s">
        <v>704</v>
      </c>
      <c r="D41" s="2" t="s">
        <v>1693</v>
      </c>
      <c r="E41" s="6" t="s">
        <v>1694</v>
      </c>
      <c r="F41" s="2" t="s">
        <v>1695</v>
      </c>
      <c r="G41" s="73">
        <v>98965608</v>
      </c>
      <c r="H41" t="s">
        <v>1710</v>
      </c>
      <c r="I41" s="6" t="s">
        <v>1697</v>
      </c>
      <c r="J41">
        <v>16</v>
      </c>
    </row>
    <row r="42" spans="2:10" x14ac:dyDescent="0.2">
      <c r="B42" t="s">
        <v>1712</v>
      </c>
      <c r="C42" s="60" t="s">
        <v>1671</v>
      </c>
      <c r="D42" s="2" t="s">
        <v>1693</v>
      </c>
      <c r="E42" s="6" t="s">
        <v>1694</v>
      </c>
      <c r="F42" s="2" t="s">
        <v>1695</v>
      </c>
      <c r="G42" s="73">
        <v>98965608</v>
      </c>
      <c r="H42" t="s">
        <v>1710</v>
      </c>
      <c r="I42" s="6" t="s">
        <v>1697</v>
      </c>
      <c r="J42">
        <v>16</v>
      </c>
    </row>
    <row r="43" spans="2:10" x14ac:dyDescent="0.2">
      <c r="B43" t="s">
        <v>1713</v>
      </c>
      <c r="C43" s="60" t="s">
        <v>1673</v>
      </c>
      <c r="D43" s="2" t="s">
        <v>1693</v>
      </c>
      <c r="E43" s="6" t="s">
        <v>1694</v>
      </c>
      <c r="F43" s="2" t="s">
        <v>1695</v>
      </c>
      <c r="G43" s="73">
        <v>98965609</v>
      </c>
      <c r="H43" t="s">
        <v>1714</v>
      </c>
      <c r="I43" s="6" t="s">
        <v>1697</v>
      </c>
      <c r="J43">
        <v>24</v>
      </c>
    </row>
    <row r="44" spans="2:10" x14ac:dyDescent="0.2">
      <c r="B44" t="s">
        <v>1715</v>
      </c>
      <c r="C44" s="60" t="s">
        <v>1675</v>
      </c>
      <c r="D44" s="2" t="s">
        <v>1693</v>
      </c>
      <c r="E44" s="6" t="s">
        <v>1694</v>
      </c>
      <c r="F44" s="2" t="s">
        <v>1695</v>
      </c>
      <c r="G44" s="73">
        <v>98965609</v>
      </c>
      <c r="H44" t="s">
        <v>1714</v>
      </c>
      <c r="I44" s="6" t="s">
        <v>1697</v>
      </c>
      <c r="J44">
        <v>24</v>
      </c>
    </row>
    <row r="45" spans="2:10" x14ac:dyDescent="0.2">
      <c r="B45" t="s">
        <v>1716</v>
      </c>
      <c r="C45" s="60" t="s">
        <v>740</v>
      </c>
      <c r="D45" s="2" t="s">
        <v>1693</v>
      </c>
      <c r="E45" s="6" t="s">
        <v>1694</v>
      </c>
      <c r="F45" s="2" t="s">
        <v>1695</v>
      </c>
      <c r="G45" s="73">
        <v>98965609</v>
      </c>
      <c r="H45" t="s">
        <v>1714</v>
      </c>
      <c r="I45" s="6" t="s">
        <v>1697</v>
      </c>
      <c r="J45">
        <v>24</v>
      </c>
    </row>
    <row r="46" spans="2:10" x14ac:dyDescent="0.2">
      <c r="B46" t="s">
        <v>1717</v>
      </c>
      <c r="C46" s="60" t="s">
        <v>1678</v>
      </c>
      <c r="D46" s="2" t="s">
        <v>1693</v>
      </c>
      <c r="E46" s="6" t="s">
        <v>1694</v>
      </c>
      <c r="F46" s="2" t="s">
        <v>1695</v>
      </c>
      <c r="G46" s="73">
        <v>98965609</v>
      </c>
      <c r="H46" t="s">
        <v>1714</v>
      </c>
      <c r="I46" s="6" t="s">
        <v>1697</v>
      </c>
      <c r="J46">
        <v>24</v>
      </c>
    </row>
    <row r="47" spans="2:10" x14ac:dyDescent="0.2">
      <c r="B47" t="s">
        <v>1718</v>
      </c>
      <c r="C47" s="60" t="s">
        <v>1680</v>
      </c>
      <c r="D47" s="2" t="s">
        <v>1693</v>
      </c>
      <c r="E47" s="6" t="s">
        <v>1694</v>
      </c>
      <c r="F47" s="2" t="s">
        <v>1695</v>
      </c>
      <c r="G47" s="73">
        <v>98965610</v>
      </c>
      <c r="H47" t="s">
        <v>1719</v>
      </c>
      <c r="I47" s="6" t="s">
        <v>1697</v>
      </c>
      <c r="J47">
        <v>30</v>
      </c>
    </row>
    <row r="48" spans="2:10" x14ac:dyDescent="0.2">
      <c r="B48" t="s">
        <v>1720</v>
      </c>
      <c r="C48" s="60" t="s">
        <v>1682</v>
      </c>
      <c r="D48" s="2" t="s">
        <v>1693</v>
      </c>
      <c r="E48" s="6" t="s">
        <v>1694</v>
      </c>
      <c r="F48" s="2" t="s">
        <v>1695</v>
      </c>
      <c r="G48" s="73">
        <v>98965610</v>
      </c>
      <c r="H48" t="s">
        <v>1719</v>
      </c>
      <c r="I48" s="6" t="s">
        <v>1697</v>
      </c>
      <c r="J48">
        <v>30</v>
      </c>
    </row>
    <row r="49" spans="2:10" x14ac:dyDescent="0.2">
      <c r="B49" t="s">
        <v>1721</v>
      </c>
      <c r="C49" s="60" t="s">
        <v>1684</v>
      </c>
      <c r="D49" s="2" t="s">
        <v>1693</v>
      </c>
      <c r="E49" s="6" t="s">
        <v>1694</v>
      </c>
      <c r="F49" s="2" t="s">
        <v>1695</v>
      </c>
      <c r="G49" s="73">
        <v>98965610</v>
      </c>
      <c r="H49" t="s">
        <v>1719</v>
      </c>
      <c r="I49" s="6" t="s">
        <v>1697</v>
      </c>
      <c r="J49">
        <v>30</v>
      </c>
    </row>
    <row r="50" spans="2:10" x14ac:dyDescent="0.2">
      <c r="B50" t="s">
        <v>1722</v>
      </c>
      <c r="C50" s="60" t="s">
        <v>1686</v>
      </c>
      <c r="D50" s="2" t="s">
        <v>1693</v>
      </c>
      <c r="E50" s="6" t="s">
        <v>1694</v>
      </c>
      <c r="F50" s="2" t="s">
        <v>1695</v>
      </c>
      <c r="G50" s="73">
        <v>98965610</v>
      </c>
      <c r="H50" t="s">
        <v>1719</v>
      </c>
      <c r="I50" s="6" t="s">
        <v>1697</v>
      </c>
      <c r="J50">
        <v>30</v>
      </c>
    </row>
    <row r="51" spans="2:10" x14ac:dyDescent="0.2">
      <c r="B51" t="s">
        <v>1723</v>
      </c>
      <c r="C51" s="60" t="s">
        <v>795</v>
      </c>
      <c r="D51" s="2" t="s">
        <v>1693</v>
      </c>
      <c r="E51" s="6" t="s">
        <v>1694</v>
      </c>
      <c r="F51" s="2" t="s">
        <v>1695</v>
      </c>
      <c r="G51" s="73">
        <v>98965611</v>
      </c>
      <c r="H51" t="s">
        <v>1724</v>
      </c>
      <c r="I51" s="6" t="s">
        <v>1697</v>
      </c>
      <c r="J51">
        <v>52</v>
      </c>
    </row>
    <row r="52" spans="2:10" x14ac:dyDescent="0.2">
      <c r="B52" t="s">
        <v>1725</v>
      </c>
      <c r="C52" s="60" t="s">
        <v>805</v>
      </c>
      <c r="D52" s="2" t="s">
        <v>1693</v>
      </c>
      <c r="E52" s="6" t="s">
        <v>1694</v>
      </c>
      <c r="F52" s="2" t="s">
        <v>1695</v>
      </c>
      <c r="G52" s="73">
        <v>98965611</v>
      </c>
      <c r="H52" t="s">
        <v>1724</v>
      </c>
      <c r="I52" s="6" t="s">
        <v>1697</v>
      </c>
      <c r="J52">
        <v>52</v>
      </c>
    </row>
    <row r="53" spans="2:10" x14ac:dyDescent="0.2">
      <c r="B53" t="s">
        <v>1726</v>
      </c>
      <c r="C53" s="60" t="s">
        <v>814</v>
      </c>
      <c r="D53" s="2" t="s">
        <v>1693</v>
      </c>
      <c r="E53" s="6" t="s">
        <v>1694</v>
      </c>
      <c r="F53" s="2" t="s">
        <v>1695</v>
      </c>
      <c r="G53" s="73">
        <v>98965612</v>
      </c>
      <c r="H53" t="s">
        <v>1727</v>
      </c>
      <c r="I53" s="6" t="s">
        <v>1697</v>
      </c>
      <c r="J53">
        <v>62</v>
      </c>
    </row>
    <row r="54" spans="2:10" x14ac:dyDescent="0.2">
      <c r="B54" t="s">
        <v>1728</v>
      </c>
      <c r="C54" s="60" t="s">
        <v>823</v>
      </c>
      <c r="D54" s="2" t="s">
        <v>1693</v>
      </c>
      <c r="E54" s="6" t="s">
        <v>1694</v>
      </c>
      <c r="F54" s="2" t="s">
        <v>1695</v>
      </c>
      <c r="G54" s="73">
        <v>98965612</v>
      </c>
      <c r="H54" t="s">
        <v>1727</v>
      </c>
      <c r="I54" s="6" t="s">
        <v>1697</v>
      </c>
      <c r="J54">
        <v>62</v>
      </c>
    </row>
    <row r="55" spans="2:10" x14ac:dyDescent="0.2">
      <c r="B55" t="s">
        <v>1729</v>
      </c>
      <c r="C55" s="60" t="s">
        <v>601</v>
      </c>
      <c r="D55" s="2" t="s">
        <v>1693</v>
      </c>
      <c r="E55" s="6" t="s">
        <v>1694</v>
      </c>
      <c r="F55" s="2" t="s">
        <v>1730</v>
      </c>
      <c r="G55" s="73">
        <v>98965614</v>
      </c>
      <c r="H55" t="s">
        <v>1731</v>
      </c>
      <c r="I55" s="6" t="s">
        <v>1697</v>
      </c>
      <c r="J55">
        <v>6</v>
      </c>
    </row>
    <row r="56" spans="2:10" x14ac:dyDescent="0.2">
      <c r="B56" t="s">
        <v>1732</v>
      </c>
      <c r="C56" s="60" t="s">
        <v>627</v>
      </c>
      <c r="D56" s="2" t="s">
        <v>1693</v>
      </c>
      <c r="E56" s="6" t="s">
        <v>1694</v>
      </c>
      <c r="F56" s="2" t="s">
        <v>1730</v>
      </c>
      <c r="G56" s="73">
        <v>98965615</v>
      </c>
      <c r="H56" t="s">
        <v>1733</v>
      </c>
      <c r="I56" s="6" t="s">
        <v>1697</v>
      </c>
      <c r="J56">
        <v>6</v>
      </c>
    </row>
    <row r="57" spans="2:10" x14ac:dyDescent="0.2">
      <c r="B57" t="s">
        <v>1734</v>
      </c>
      <c r="C57" s="60" t="s">
        <v>635</v>
      </c>
      <c r="D57" s="2" t="s">
        <v>1693</v>
      </c>
      <c r="E57" s="6" t="s">
        <v>1694</v>
      </c>
      <c r="F57" s="2" t="s">
        <v>1730</v>
      </c>
      <c r="G57" s="73">
        <v>98965616</v>
      </c>
      <c r="H57" t="s">
        <v>1735</v>
      </c>
      <c r="I57" s="6" t="s">
        <v>1697</v>
      </c>
      <c r="J57">
        <v>12</v>
      </c>
    </row>
    <row r="58" spans="2:10" x14ac:dyDescent="0.2">
      <c r="B58" t="s">
        <v>1736</v>
      </c>
      <c r="C58" s="60" t="s">
        <v>1657</v>
      </c>
      <c r="D58" s="2" t="s">
        <v>1693</v>
      </c>
      <c r="E58" s="6" t="s">
        <v>1694</v>
      </c>
      <c r="F58" s="2" t="s">
        <v>1730</v>
      </c>
      <c r="G58" s="73">
        <v>98965616</v>
      </c>
      <c r="H58" t="s">
        <v>1735</v>
      </c>
      <c r="I58" s="6" t="s">
        <v>1697</v>
      </c>
      <c r="J58">
        <v>12</v>
      </c>
    </row>
    <row r="59" spans="2:10" x14ac:dyDescent="0.2">
      <c r="B59" t="s">
        <v>1737</v>
      </c>
      <c r="C59" s="2" t="s">
        <v>1660</v>
      </c>
      <c r="D59" s="2" t="s">
        <v>1693</v>
      </c>
      <c r="E59" s="6" t="s">
        <v>1694</v>
      </c>
      <c r="F59" s="2" t="s">
        <v>1730</v>
      </c>
      <c r="G59" s="73">
        <v>98965616</v>
      </c>
      <c r="H59" t="s">
        <v>1735</v>
      </c>
      <c r="I59" s="6" t="s">
        <v>1697</v>
      </c>
      <c r="J59">
        <v>12</v>
      </c>
    </row>
    <row r="60" spans="2:10" x14ac:dyDescent="0.2">
      <c r="B60" t="s">
        <v>1738</v>
      </c>
      <c r="C60" s="60" t="s">
        <v>1662</v>
      </c>
      <c r="D60" s="2" t="s">
        <v>1693</v>
      </c>
      <c r="E60" s="6" t="s">
        <v>1694</v>
      </c>
      <c r="F60" s="2" t="s">
        <v>1730</v>
      </c>
      <c r="G60" s="73">
        <v>98965616</v>
      </c>
      <c r="H60" t="s">
        <v>1735</v>
      </c>
      <c r="I60" s="6" t="s">
        <v>1697</v>
      </c>
      <c r="J60">
        <v>12</v>
      </c>
    </row>
    <row r="61" spans="2:10" x14ac:dyDescent="0.2">
      <c r="B61" t="s">
        <v>1739</v>
      </c>
      <c r="C61" s="60" t="s">
        <v>669</v>
      </c>
      <c r="D61" s="2" t="s">
        <v>1693</v>
      </c>
      <c r="E61" s="6" t="s">
        <v>1694</v>
      </c>
      <c r="F61" s="2" t="s">
        <v>1730</v>
      </c>
      <c r="G61" s="73">
        <v>98965617</v>
      </c>
      <c r="H61" t="s">
        <v>1740</v>
      </c>
      <c r="I61" s="6" t="s">
        <v>1697</v>
      </c>
      <c r="J61">
        <v>16</v>
      </c>
    </row>
    <row r="62" spans="2:10" x14ac:dyDescent="0.2">
      <c r="B62" t="s">
        <v>1741</v>
      </c>
      <c r="C62" s="60" t="s">
        <v>1665</v>
      </c>
      <c r="D62" s="2" t="s">
        <v>1693</v>
      </c>
      <c r="E62" s="6" t="s">
        <v>1694</v>
      </c>
      <c r="F62" s="2" t="s">
        <v>1730</v>
      </c>
      <c r="G62" s="73">
        <v>98965617</v>
      </c>
      <c r="H62" t="s">
        <v>1740</v>
      </c>
      <c r="I62" s="6" t="s">
        <v>1697</v>
      </c>
      <c r="J62">
        <v>16</v>
      </c>
    </row>
    <row r="63" spans="2:10" x14ac:dyDescent="0.2">
      <c r="B63" t="s">
        <v>1742</v>
      </c>
      <c r="C63" s="60" t="s">
        <v>686</v>
      </c>
      <c r="D63" s="2" t="s">
        <v>1693</v>
      </c>
      <c r="E63" s="6" t="s">
        <v>1694</v>
      </c>
      <c r="F63" s="2" t="s">
        <v>1730</v>
      </c>
      <c r="G63" s="73">
        <v>98965617</v>
      </c>
      <c r="H63" t="s">
        <v>1740</v>
      </c>
      <c r="I63" s="6" t="s">
        <v>1697</v>
      </c>
      <c r="J63">
        <v>16</v>
      </c>
    </row>
    <row r="64" spans="2:10" x14ac:dyDescent="0.2">
      <c r="B64" t="s">
        <v>1743</v>
      </c>
      <c r="C64" s="60" t="s">
        <v>1668</v>
      </c>
      <c r="D64" s="2" t="s">
        <v>1693</v>
      </c>
      <c r="E64" s="6" t="s">
        <v>1694</v>
      </c>
      <c r="F64" s="2" t="s">
        <v>1730</v>
      </c>
      <c r="G64" s="73">
        <v>98965618</v>
      </c>
      <c r="H64" t="s">
        <v>1744</v>
      </c>
      <c r="I64" s="6" t="s">
        <v>1697</v>
      </c>
      <c r="J64">
        <v>16</v>
      </c>
    </row>
    <row r="65" spans="1:10" x14ac:dyDescent="0.2">
      <c r="B65" t="s">
        <v>1745</v>
      </c>
      <c r="C65" s="60" t="s">
        <v>704</v>
      </c>
      <c r="D65" s="2" t="s">
        <v>1693</v>
      </c>
      <c r="E65" s="6" t="s">
        <v>1694</v>
      </c>
      <c r="F65" s="2" t="s">
        <v>1730</v>
      </c>
      <c r="G65" s="73">
        <v>98965618</v>
      </c>
      <c r="H65" t="s">
        <v>1744</v>
      </c>
      <c r="I65" s="6" t="s">
        <v>1697</v>
      </c>
      <c r="J65">
        <v>16</v>
      </c>
    </row>
    <row r="66" spans="1:10" x14ac:dyDescent="0.2">
      <c r="B66" t="s">
        <v>1746</v>
      </c>
      <c r="C66" s="60" t="s">
        <v>1671</v>
      </c>
      <c r="D66" s="2" t="s">
        <v>1693</v>
      </c>
      <c r="E66" s="6" t="s">
        <v>1694</v>
      </c>
      <c r="F66" s="2" t="s">
        <v>1730</v>
      </c>
      <c r="G66" s="73">
        <v>98965618</v>
      </c>
      <c r="H66" t="s">
        <v>1744</v>
      </c>
      <c r="I66" s="6" t="s">
        <v>1697</v>
      </c>
      <c r="J66">
        <v>16</v>
      </c>
    </row>
    <row r="67" spans="1:10" x14ac:dyDescent="0.2">
      <c r="B67" t="s">
        <v>1747</v>
      </c>
      <c r="C67" s="60" t="s">
        <v>1673</v>
      </c>
      <c r="D67" s="2" t="s">
        <v>1693</v>
      </c>
      <c r="E67" s="6" t="s">
        <v>1694</v>
      </c>
      <c r="F67" s="2" t="s">
        <v>1730</v>
      </c>
      <c r="G67" s="73">
        <v>98965619</v>
      </c>
      <c r="H67" t="s">
        <v>1748</v>
      </c>
      <c r="I67" s="6" t="s">
        <v>1697</v>
      </c>
      <c r="J67">
        <v>24</v>
      </c>
    </row>
    <row r="68" spans="1:10" x14ac:dyDescent="0.2">
      <c r="B68" t="s">
        <v>1749</v>
      </c>
      <c r="C68" s="60" t="s">
        <v>1675</v>
      </c>
      <c r="D68" s="2" t="s">
        <v>1693</v>
      </c>
      <c r="E68" s="6" t="s">
        <v>1694</v>
      </c>
      <c r="F68" s="2" t="s">
        <v>1730</v>
      </c>
      <c r="G68" s="73">
        <v>98965619</v>
      </c>
      <c r="H68" t="s">
        <v>1748</v>
      </c>
      <c r="I68" s="6" t="s">
        <v>1697</v>
      </c>
      <c r="J68">
        <v>24</v>
      </c>
    </row>
    <row r="69" spans="1:10" x14ac:dyDescent="0.2">
      <c r="B69" t="s">
        <v>1750</v>
      </c>
      <c r="C69" s="60" t="s">
        <v>740</v>
      </c>
      <c r="D69" s="2" t="s">
        <v>1693</v>
      </c>
      <c r="E69" s="6" t="s">
        <v>1694</v>
      </c>
      <c r="F69" s="2" t="s">
        <v>1730</v>
      </c>
      <c r="G69" s="73">
        <v>98965619</v>
      </c>
      <c r="H69" t="s">
        <v>1748</v>
      </c>
      <c r="I69" s="6" t="s">
        <v>1697</v>
      </c>
      <c r="J69">
        <v>24</v>
      </c>
    </row>
    <row r="70" spans="1:10" x14ac:dyDescent="0.2">
      <c r="B70" t="s">
        <v>1751</v>
      </c>
      <c r="C70" s="60" t="s">
        <v>1678</v>
      </c>
      <c r="D70" s="2" t="s">
        <v>1693</v>
      </c>
      <c r="E70" s="6" t="s">
        <v>1694</v>
      </c>
      <c r="F70" s="2" t="s">
        <v>1730</v>
      </c>
      <c r="G70" s="73">
        <v>98965619</v>
      </c>
      <c r="H70" t="s">
        <v>1748</v>
      </c>
      <c r="I70" s="6" t="s">
        <v>1697</v>
      </c>
      <c r="J70">
        <v>24</v>
      </c>
    </row>
    <row r="71" spans="1:10" x14ac:dyDescent="0.2">
      <c r="B71" t="s">
        <v>1752</v>
      </c>
      <c r="C71" s="60" t="s">
        <v>1680</v>
      </c>
      <c r="D71" s="2" t="s">
        <v>1693</v>
      </c>
      <c r="E71" s="6" t="s">
        <v>1694</v>
      </c>
      <c r="F71" s="2" t="s">
        <v>1730</v>
      </c>
      <c r="G71" s="73">
        <v>98965621</v>
      </c>
      <c r="H71" t="s">
        <v>1753</v>
      </c>
      <c r="I71" s="6" t="s">
        <v>1697</v>
      </c>
      <c r="J71">
        <v>30</v>
      </c>
    </row>
    <row r="72" spans="1:10" x14ac:dyDescent="0.2">
      <c r="B72" t="s">
        <v>1754</v>
      </c>
      <c r="C72" s="60" t="s">
        <v>1682</v>
      </c>
      <c r="D72" s="2" t="s">
        <v>1693</v>
      </c>
      <c r="E72" s="6" t="s">
        <v>1694</v>
      </c>
      <c r="F72" s="2" t="s">
        <v>1730</v>
      </c>
      <c r="G72" s="73">
        <v>98965621</v>
      </c>
      <c r="H72" t="s">
        <v>1753</v>
      </c>
      <c r="I72" s="6" t="s">
        <v>1697</v>
      </c>
      <c r="J72">
        <v>30</v>
      </c>
    </row>
    <row r="73" spans="1:10" x14ac:dyDescent="0.2">
      <c r="B73" t="s">
        <v>1755</v>
      </c>
      <c r="C73" s="60" t="s">
        <v>1684</v>
      </c>
      <c r="D73" s="2" t="s">
        <v>1693</v>
      </c>
      <c r="E73" s="6" t="s">
        <v>1694</v>
      </c>
      <c r="F73" s="2" t="s">
        <v>1730</v>
      </c>
      <c r="G73" s="73">
        <v>98965621</v>
      </c>
      <c r="H73" t="s">
        <v>1753</v>
      </c>
      <c r="I73" s="6" t="s">
        <v>1697</v>
      </c>
      <c r="J73">
        <v>30</v>
      </c>
    </row>
    <row r="74" spans="1:10" x14ac:dyDescent="0.2">
      <c r="B74" t="s">
        <v>1756</v>
      </c>
      <c r="C74" s="60" t="s">
        <v>1686</v>
      </c>
      <c r="D74" s="2" t="s">
        <v>1693</v>
      </c>
      <c r="E74" s="6" t="s">
        <v>1694</v>
      </c>
      <c r="F74" s="2" t="s">
        <v>1730</v>
      </c>
      <c r="G74" s="73">
        <v>98965621</v>
      </c>
      <c r="H74" t="s">
        <v>1753</v>
      </c>
      <c r="I74" s="6" t="s">
        <v>1697</v>
      </c>
      <c r="J74">
        <v>30</v>
      </c>
    </row>
    <row r="75" spans="1:10" x14ac:dyDescent="0.2">
      <c r="B75" t="s">
        <v>1757</v>
      </c>
      <c r="C75" s="60" t="s">
        <v>795</v>
      </c>
      <c r="D75" s="2" t="s">
        <v>1693</v>
      </c>
      <c r="E75" s="6" t="s">
        <v>1694</v>
      </c>
      <c r="F75" s="2" t="s">
        <v>1730</v>
      </c>
      <c r="G75" s="73">
        <v>98965622</v>
      </c>
      <c r="H75" t="s">
        <v>1758</v>
      </c>
      <c r="I75" s="6" t="s">
        <v>1697</v>
      </c>
      <c r="J75">
        <v>52</v>
      </c>
    </row>
    <row r="76" spans="1:10" x14ac:dyDescent="0.2">
      <c r="B76" t="s">
        <v>1759</v>
      </c>
      <c r="C76" s="60" t="s">
        <v>805</v>
      </c>
      <c r="D76" s="2" t="s">
        <v>1693</v>
      </c>
      <c r="E76" s="6" t="s">
        <v>1694</v>
      </c>
      <c r="F76" s="2" t="s">
        <v>1730</v>
      </c>
      <c r="G76" s="73">
        <v>98965622</v>
      </c>
      <c r="H76" t="s">
        <v>1758</v>
      </c>
      <c r="I76" s="6" t="s">
        <v>1697</v>
      </c>
      <c r="J76">
        <v>52</v>
      </c>
    </row>
    <row r="77" spans="1:10" x14ac:dyDescent="0.2">
      <c r="B77" t="s">
        <v>1760</v>
      </c>
      <c r="C77" s="60" t="s">
        <v>814</v>
      </c>
      <c r="D77" s="2" t="s">
        <v>1693</v>
      </c>
      <c r="E77" s="6" t="s">
        <v>1694</v>
      </c>
      <c r="F77" s="2" t="s">
        <v>1730</v>
      </c>
      <c r="G77" s="73">
        <v>98965623</v>
      </c>
      <c r="H77" t="s">
        <v>1761</v>
      </c>
      <c r="I77" s="6" t="s">
        <v>1697</v>
      </c>
      <c r="J77">
        <v>62</v>
      </c>
    </row>
    <row r="78" spans="1:10" x14ac:dyDescent="0.2">
      <c r="B78" t="s">
        <v>1762</v>
      </c>
      <c r="C78" s="60" t="s">
        <v>823</v>
      </c>
      <c r="D78" s="2" t="s">
        <v>1693</v>
      </c>
      <c r="E78" s="6" t="s">
        <v>1694</v>
      </c>
      <c r="F78" s="2" t="s">
        <v>1730</v>
      </c>
      <c r="G78" s="73">
        <v>98965623</v>
      </c>
      <c r="H78" t="s">
        <v>1761</v>
      </c>
      <c r="I78" s="6" t="s">
        <v>1697</v>
      </c>
      <c r="J78">
        <v>62</v>
      </c>
    </row>
    <row r="79" spans="1:10" x14ac:dyDescent="0.2">
      <c r="A79" s="22" t="s">
        <v>213</v>
      </c>
    </row>
  </sheetData>
  <autoFilter ref="B6:J79" xr:uid="{00000000-0009-0000-0000-000009000000}"/>
  <dataValidations disablePrompts="1" count="2">
    <dataValidation type="list" allowBlank="1" showInputMessage="1" showErrorMessage="1" errorTitle="Invalid Attribute Type" error="Please select an attribute type from the dropdown list." sqref="E4:G4 C4 J4" xr:uid="{00000000-0002-0000-0900-000000000000}">
      <formula1>"text, double, short, calculation, compatibility rule, string expression, boolean, description, pointer"</formula1>
    </dataValidation>
    <dataValidation type="list" allowBlank="1" showInputMessage="1" showErrorMessage="1" errorTitle="Invalid Attribute Type" error="Please select an attribute type from the dropdown list" sqref="H4:I4 D4 B4" xr:uid="{00000000-0002-0000-0900-000001000000}">
      <formula1>"text, double, short, calculation, compatibility rule, string expression, boolean, description, pointer, pointer-merge"</formula1>
    </dataValidation>
  </dataValidations>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4">
    <pageSetUpPr fitToPage="1"/>
  </sheetPr>
  <dimension ref="A1:U94"/>
  <sheetViews>
    <sheetView zoomScaleNormal="108" workbookViewId="0">
      <selection activeCell="H30" sqref="H30"/>
    </sheetView>
  </sheetViews>
  <sheetFormatPr defaultColWidth="9.140625" defaultRowHeight="12.75" outlineLevelRow="1" x14ac:dyDescent="0.2"/>
  <cols>
    <col min="1" max="1" width="36.7109375" style="56" bestFit="1" customWidth="1"/>
    <col min="2" max="28" width="11.7109375" style="44" customWidth="1"/>
    <col min="29" max="30" width="9.140625" style="44" customWidth="1"/>
    <col min="31" max="16384" width="9.140625" style="44"/>
  </cols>
  <sheetData>
    <row r="1" spans="1:20" x14ac:dyDescent="0.2">
      <c r="A1" s="4"/>
      <c r="B1" s="4"/>
    </row>
    <row r="2" spans="1:20" outlineLevel="1" x14ac:dyDescent="0.2">
      <c r="A2" s="51"/>
      <c r="B2" s="51"/>
    </row>
    <row r="3" spans="1:20" outlineLevel="1" x14ac:dyDescent="0.2">
      <c r="A3" s="51"/>
      <c r="B3" s="51"/>
    </row>
    <row r="4" spans="1:20" outlineLevel="1" x14ac:dyDescent="0.2">
      <c r="A4" s="51"/>
      <c r="B4" s="51"/>
    </row>
    <row r="5" spans="1:20" outlineLevel="1" x14ac:dyDescent="0.2">
      <c r="A5" s="51"/>
      <c r="B5" s="52"/>
    </row>
    <row r="6" spans="1:20" x14ac:dyDescent="0.2">
      <c r="A6" s="44"/>
      <c r="C6" s="4"/>
      <c r="D6" s="4"/>
      <c r="E6" s="4"/>
      <c r="F6" s="4"/>
      <c r="G6" s="4"/>
      <c r="H6" s="4"/>
      <c r="I6" s="53"/>
      <c r="J6" s="4"/>
      <c r="K6" s="4"/>
      <c r="L6" s="4"/>
      <c r="M6" s="4"/>
      <c r="N6" s="4"/>
      <c r="O6" s="112"/>
      <c r="P6" s="4"/>
      <c r="Q6" s="4"/>
      <c r="R6" s="4"/>
      <c r="S6" s="4"/>
      <c r="T6" s="4"/>
    </row>
    <row r="7" spans="1:20" x14ac:dyDescent="0.2">
      <c r="A7" s="44" t="s">
        <v>1763</v>
      </c>
      <c r="I7" s="54"/>
    </row>
    <row r="8" spans="1:20" x14ac:dyDescent="0.2">
      <c r="A8" s="44"/>
    </row>
    <row r="9" spans="1:20" x14ac:dyDescent="0.2">
      <c r="A9" s="44"/>
      <c r="I9" s="54"/>
    </row>
    <row r="10" spans="1:20" x14ac:dyDescent="0.2">
      <c r="A10" s="44"/>
      <c r="I10" s="54"/>
    </row>
    <row r="11" spans="1:20" x14ac:dyDescent="0.2">
      <c r="A11" s="44"/>
    </row>
    <row r="12" spans="1:20" x14ac:dyDescent="0.2">
      <c r="A12" s="44"/>
      <c r="I12" s="54"/>
    </row>
    <row r="13" spans="1:20" x14ac:dyDescent="0.2">
      <c r="A13" s="44"/>
    </row>
    <row r="14" spans="1:20" x14ac:dyDescent="0.2">
      <c r="A14" s="44"/>
    </row>
    <row r="15" spans="1:20" x14ac:dyDescent="0.2">
      <c r="A15" s="44"/>
      <c r="I15" s="54"/>
    </row>
    <row r="16" spans="1:20" x14ac:dyDescent="0.2">
      <c r="A16" s="44"/>
      <c r="I16" s="54"/>
    </row>
    <row r="17" spans="1:9" x14ac:dyDescent="0.2">
      <c r="A17" s="44"/>
    </row>
    <row r="18" spans="1:9" x14ac:dyDescent="0.2">
      <c r="A18" s="44"/>
      <c r="I18" s="54"/>
    </row>
    <row r="19" spans="1:9" x14ac:dyDescent="0.2">
      <c r="A19" s="44"/>
      <c r="I19" s="54"/>
    </row>
    <row r="20" spans="1:9" x14ac:dyDescent="0.2">
      <c r="A20" s="44"/>
      <c r="I20" s="55"/>
    </row>
    <row r="21" spans="1:9" x14ac:dyDescent="0.2">
      <c r="A21" s="44"/>
      <c r="I21" s="54"/>
    </row>
    <row r="22" spans="1:9" x14ac:dyDescent="0.2">
      <c r="A22" s="44"/>
      <c r="I22" s="54"/>
    </row>
    <row r="23" spans="1:9" x14ac:dyDescent="0.2">
      <c r="A23" s="44"/>
    </row>
    <row r="24" spans="1:9" x14ac:dyDescent="0.2">
      <c r="A24" s="44"/>
      <c r="I24" s="54"/>
    </row>
    <row r="25" spans="1:9" ht="11.25" customHeight="1" x14ac:dyDescent="0.2">
      <c r="A25" s="44"/>
      <c r="I25" s="54"/>
    </row>
    <row r="26" spans="1:9" x14ac:dyDescent="0.2">
      <c r="A26" s="44"/>
    </row>
    <row r="27" spans="1:9" x14ac:dyDescent="0.2">
      <c r="A27" s="44"/>
    </row>
    <row r="28" spans="1:9" x14ac:dyDescent="0.2">
      <c r="A28" s="44"/>
    </row>
    <row r="29" spans="1:9" x14ac:dyDescent="0.2">
      <c r="A29" s="44"/>
    </row>
    <row r="30" spans="1:9" x14ac:dyDescent="0.2">
      <c r="A30" s="44"/>
    </row>
    <row r="31" spans="1:9" x14ac:dyDescent="0.2">
      <c r="A31" s="44"/>
    </row>
    <row r="32" spans="1:9" x14ac:dyDescent="0.2">
      <c r="A32" s="44"/>
    </row>
    <row r="33" spans="1:9" x14ac:dyDescent="0.2">
      <c r="A33" s="44"/>
      <c r="I33" s="54"/>
    </row>
    <row r="34" spans="1:9" x14ac:dyDescent="0.2">
      <c r="A34" s="44"/>
      <c r="I34" s="54"/>
    </row>
    <row r="35" spans="1:9" x14ac:dyDescent="0.2">
      <c r="A35" s="44"/>
    </row>
    <row r="36" spans="1:9" x14ac:dyDescent="0.2">
      <c r="A36" s="44"/>
      <c r="I36" s="54"/>
    </row>
    <row r="37" spans="1:9" x14ac:dyDescent="0.2">
      <c r="A37" s="44"/>
    </row>
    <row r="38" spans="1:9" x14ac:dyDescent="0.2">
      <c r="A38" s="44"/>
      <c r="I38" s="55"/>
    </row>
    <row r="39" spans="1:9" x14ac:dyDescent="0.2">
      <c r="A39" s="44"/>
      <c r="I39" s="54"/>
    </row>
    <row r="40" spans="1:9" x14ac:dyDescent="0.2">
      <c r="A40" s="44"/>
      <c r="I40" s="54"/>
    </row>
    <row r="41" spans="1:9" x14ac:dyDescent="0.2">
      <c r="A41" s="44"/>
      <c r="I41" s="54"/>
    </row>
    <row r="42" spans="1:9" x14ac:dyDescent="0.2">
      <c r="A42" s="44"/>
      <c r="I42" s="54"/>
    </row>
    <row r="43" spans="1:9" x14ac:dyDescent="0.2">
      <c r="A43" s="44"/>
      <c r="I43" s="54"/>
    </row>
    <row r="44" spans="1:9" x14ac:dyDescent="0.2">
      <c r="A44" s="44"/>
    </row>
    <row r="45" spans="1:9" x14ac:dyDescent="0.2">
      <c r="A45" s="44"/>
      <c r="I45" s="54"/>
    </row>
    <row r="46" spans="1:9" x14ac:dyDescent="0.2">
      <c r="A46" s="44"/>
      <c r="I46" s="54"/>
    </row>
    <row r="47" spans="1:9" x14ac:dyDescent="0.2">
      <c r="A47" s="44"/>
    </row>
    <row r="48" spans="1:9" x14ac:dyDescent="0.2">
      <c r="A48" s="44"/>
    </row>
    <row r="49" spans="1:9" x14ac:dyDescent="0.2">
      <c r="A49" s="44"/>
    </row>
    <row r="50" spans="1:9" x14ac:dyDescent="0.2">
      <c r="A50" s="44"/>
    </row>
    <row r="51" spans="1:9" x14ac:dyDescent="0.2">
      <c r="A51" s="44"/>
      <c r="I51" s="54"/>
    </row>
    <row r="52" spans="1:9" x14ac:dyDescent="0.2">
      <c r="A52" s="44"/>
      <c r="I52" s="54"/>
    </row>
    <row r="53" spans="1:9" x14ac:dyDescent="0.2">
      <c r="A53" s="44"/>
    </row>
    <row r="54" spans="1:9" x14ac:dyDescent="0.2">
      <c r="A54" s="44"/>
      <c r="I54" s="54"/>
    </row>
    <row r="55" spans="1:9" x14ac:dyDescent="0.2">
      <c r="A55" s="44"/>
    </row>
    <row r="56" spans="1:9" x14ac:dyDescent="0.2">
      <c r="A56" s="44"/>
      <c r="I56" s="55"/>
    </row>
    <row r="57" spans="1:9" x14ac:dyDescent="0.2">
      <c r="A57" s="44"/>
      <c r="I57" s="54"/>
    </row>
    <row r="58" spans="1:9" x14ac:dyDescent="0.2">
      <c r="A58" s="44"/>
      <c r="I58" s="54"/>
    </row>
    <row r="59" spans="1:9" x14ac:dyDescent="0.2">
      <c r="A59" s="44"/>
      <c r="I59" s="54"/>
    </row>
    <row r="60" spans="1:9" x14ac:dyDescent="0.2">
      <c r="A60" s="44"/>
      <c r="I60" s="54"/>
    </row>
    <row r="61" spans="1:9" x14ac:dyDescent="0.2">
      <c r="A61" s="44"/>
      <c r="I61" s="54"/>
    </row>
    <row r="62" spans="1:9" x14ac:dyDescent="0.2">
      <c r="A62" s="44"/>
    </row>
    <row r="63" spans="1:9" x14ac:dyDescent="0.2">
      <c r="A63" s="44"/>
    </row>
    <row r="64" spans="1:9" x14ac:dyDescent="0.2">
      <c r="A64" s="44"/>
    </row>
    <row r="65" spans="1:9" x14ac:dyDescent="0.2">
      <c r="A65" s="44"/>
    </row>
    <row r="66" spans="1:9" x14ac:dyDescent="0.2">
      <c r="A66" s="44"/>
    </row>
    <row r="67" spans="1:9" x14ac:dyDescent="0.2">
      <c r="A67" s="44"/>
    </row>
    <row r="68" spans="1:9" x14ac:dyDescent="0.2">
      <c r="A68" s="44"/>
    </row>
    <row r="69" spans="1:9" x14ac:dyDescent="0.2">
      <c r="A69" s="44"/>
      <c r="I69" s="54"/>
    </row>
    <row r="70" spans="1:9" x14ac:dyDescent="0.2">
      <c r="A70" s="44"/>
      <c r="I70" s="54"/>
    </row>
    <row r="71" spans="1:9" x14ac:dyDescent="0.2">
      <c r="A71" s="44"/>
    </row>
    <row r="72" spans="1:9" x14ac:dyDescent="0.2">
      <c r="A72" s="44"/>
      <c r="I72" s="54"/>
    </row>
    <row r="73" spans="1:9" x14ac:dyDescent="0.2">
      <c r="A73" s="44"/>
    </row>
    <row r="74" spans="1:9" x14ac:dyDescent="0.2">
      <c r="A74" s="44"/>
      <c r="I74" s="55"/>
    </row>
    <row r="75" spans="1:9" x14ac:dyDescent="0.2">
      <c r="A75" s="44"/>
    </row>
    <row r="76" spans="1:9" x14ac:dyDescent="0.2">
      <c r="A76" s="44"/>
    </row>
    <row r="77" spans="1:9" x14ac:dyDescent="0.2">
      <c r="A77" s="44"/>
      <c r="I77" s="55"/>
    </row>
    <row r="78" spans="1:9" x14ac:dyDescent="0.2">
      <c r="A78" s="44"/>
    </row>
    <row r="79" spans="1:9" x14ac:dyDescent="0.2">
      <c r="A79" s="44"/>
    </row>
    <row r="80" spans="1:9" x14ac:dyDescent="0.2">
      <c r="A80" s="44"/>
    </row>
    <row r="81" spans="1:21" x14ac:dyDescent="0.2">
      <c r="A81" s="44"/>
    </row>
    <row r="82" spans="1:21" x14ac:dyDescent="0.2">
      <c r="H82" s="2"/>
      <c r="I82" s="2"/>
      <c r="M82" s="57"/>
      <c r="O82" s="57"/>
      <c r="P82" s="57"/>
      <c r="Q82" s="57"/>
      <c r="R82" s="57"/>
      <c r="S82" s="57"/>
      <c r="U82" s="57"/>
    </row>
    <row r="83" spans="1:21" x14ac:dyDescent="0.2">
      <c r="H83" s="2"/>
    </row>
    <row r="84" spans="1:21" x14ac:dyDescent="0.2">
      <c r="H84" s="2"/>
    </row>
    <row r="85" spans="1:21" x14ac:dyDescent="0.2">
      <c r="H85" s="2"/>
    </row>
    <row r="86" spans="1:21" x14ac:dyDescent="0.2">
      <c r="H86" s="2"/>
    </row>
    <row r="88" spans="1:21" x14ac:dyDescent="0.2">
      <c r="H88" s="2"/>
      <c r="I88" s="58"/>
    </row>
    <row r="89" spans="1:21" x14ac:dyDescent="0.2">
      <c r="I89" s="58"/>
    </row>
    <row r="90" spans="1:21" x14ac:dyDescent="0.2">
      <c r="I90" s="58"/>
    </row>
    <row r="91" spans="1:21" x14ac:dyDescent="0.2">
      <c r="I91" s="58"/>
    </row>
    <row r="92" spans="1:21" x14ac:dyDescent="0.2">
      <c r="I92" s="58"/>
    </row>
    <row r="93" spans="1:21" x14ac:dyDescent="0.2">
      <c r="I93" s="58"/>
    </row>
    <row r="94" spans="1:21" x14ac:dyDescent="0.2">
      <c r="I94" s="58"/>
    </row>
  </sheetData>
  <dataValidations count="3">
    <dataValidation type="list" allowBlank="1" showInputMessage="1" showErrorMessage="1" errorTitle="Invalid Attribute Type" error="Please select an attribute type from the dropdown list." sqref="E4 G4:M4 O4:S4 U4" xr:uid="{00000000-0002-0000-0A00-000000000000}">
      <formula1>"text, double, short, calculation, compatibility rule, string expression, boolean, description, pointer"</formula1>
    </dataValidation>
    <dataValidation type="list" allowBlank="1" showInputMessage="1" showErrorMessage="1" errorTitle="Invalid Attribute Type" error="Please select an attribute type from the dropdown list" sqref="C4:D4 F4 N4 T4" xr:uid="{00000000-0002-0000-0A00-000001000000}">
      <formula1>"text, double, short, calculation, compatibility rule, string expression, boolean, description, pointer, pointer-merge"</formula1>
    </dataValidation>
    <dataValidation type="list" allowBlank="1" showInputMessage="1" showErrorMessage="1" sqref="A6" xr:uid="{00000000-0002-0000-0A00-000002000000}">
      <formula1>"Full Data, Quick Price"</formula1>
    </dataValidation>
  </dataValidations>
  <printOptions gridLines="1"/>
  <pageMargins left="0.74791666666666667" right="0.74791666666666667" top="0.98402777777777772" bottom="0.98402777777777772" header="0.51180555555555551" footer="0.51180555555555551"/>
  <pageSetup scale="28" firstPageNumber="0" orientation="landscape"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7">
    <pageSetUpPr fitToPage="1"/>
  </sheetPr>
  <dimension ref="A1:AN979"/>
  <sheetViews>
    <sheetView tabSelected="1" topLeftCell="A574" workbookViewId="0">
      <selection activeCell="D610" sqref="D610"/>
    </sheetView>
  </sheetViews>
  <sheetFormatPr defaultColWidth="9.140625" defaultRowHeight="12.75" outlineLevelRow="1" x14ac:dyDescent="0.2"/>
  <cols>
    <col min="1" max="1" width="28" style="21" customWidth="1"/>
    <col min="2" max="2" width="12" customWidth="1"/>
    <col min="3" max="3" width="27.5703125" customWidth="1"/>
    <col min="4" max="4" width="145.140625" customWidth="1"/>
    <col min="5" max="5" width="9.7109375" customWidth="1"/>
    <col min="6" max="6" width="41.28515625" customWidth="1"/>
    <col min="7" max="7" width="38.140625" customWidth="1"/>
    <col min="8" max="8" width="17.140625" bestFit="1" customWidth="1"/>
    <col min="9" max="9" width="41.42578125" customWidth="1"/>
    <col min="10" max="10" width="12.42578125" customWidth="1"/>
    <col min="11" max="11" width="23.42578125" bestFit="1" customWidth="1"/>
    <col min="12" max="12" width="9.7109375" customWidth="1"/>
    <col min="13" max="13" width="22.140625" customWidth="1"/>
    <col min="14" max="14" width="9.7109375" customWidth="1"/>
    <col min="15" max="15" width="16.85546875" bestFit="1" customWidth="1"/>
    <col min="16" max="16" width="13.5703125" bestFit="1" customWidth="1"/>
  </cols>
  <sheetData>
    <row r="1" spans="1:23" s="15" customFormat="1" ht="13.5" customHeight="1" thickBot="1" x14ac:dyDescent="0.25">
      <c r="A1" s="12" t="s">
        <v>199</v>
      </c>
      <c r="B1" s="37" t="s">
        <v>2747</v>
      </c>
      <c r="C1" s="37"/>
      <c r="D1" s="13"/>
      <c r="E1" s="13"/>
      <c r="F1" s="14"/>
      <c r="G1" s="14"/>
      <c r="H1" s="14"/>
      <c r="I1" s="14"/>
      <c r="J1" s="14"/>
      <c r="K1" s="14"/>
      <c r="L1" s="14"/>
      <c r="M1" s="14"/>
      <c r="N1" s="14"/>
      <c r="O1" s="14"/>
      <c r="P1" s="14"/>
      <c r="Q1" s="14"/>
      <c r="W1" s="15" t="s">
        <v>201</v>
      </c>
    </row>
    <row r="2" spans="1:23" ht="13.5" customHeight="1" outlineLevel="1" thickTop="1" x14ac:dyDescent="0.2">
      <c r="A2" s="50" t="s">
        <v>1764</v>
      </c>
      <c r="B2" s="41"/>
      <c r="C2" s="27" t="str">
        <f>IF($A$6="Full Data", "ID", "")</f>
        <v>ID</v>
      </c>
      <c r="D2" s="27" t="str">
        <f>IF($A$6="Full Data", "Model", "")</f>
        <v>Model</v>
      </c>
      <c r="E2" s="27" t="s">
        <v>204</v>
      </c>
      <c r="F2" s="27"/>
      <c r="G2" s="27" t="str">
        <f>IF($A$6="Full Data", "ImpellerMaterial", "")</f>
        <v>ImpellerMaterial</v>
      </c>
      <c r="H2" s="27" t="str">
        <f>IF($A$6="Full Data", "PacoMatlCode", "")</f>
        <v>PacoMatlCode</v>
      </c>
      <c r="I2" s="27" t="str">
        <f>IF($A$6="Full Data", "Coating", "")</f>
        <v>Coating</v>
      </c>
      <c r="J2" s="27" t="str">
        <f>IF($A$6="Full Data", "CapScrewandWasher", "")</f>
        <v>CapScrewandWasher</v>
      </c>
      <c r="K2" s="27" t="str">
        <f>IF($A$6="Full Data", "ImpellerKey", "")</f>
        <v>ImpellerKey</v>
      </c>
      <c r="L2" s="27" t="str">
        <f>IF($A$6="Full Data", "BOM", "")</f>
        <v>BOM</v>
      </c>
      <c r="M2" s="27"/>
      <c r="N2" s="26" t="s">
        <v>205</v>
      </c>
      <c r="O2" s="27"/>
      <c r="P2" s="27" t="str">
        <f>IF($A$6="Full Data", "LeadtimeID", "")</f>
        <v>LeadtimeID</v>
      </c>
      <c r="Q2" s="27"/>
    </row>
    <row r="3" spans="1:23" outlineLevel="1" x14ac:dyDescent="0.2">
      <c r="A3" s="16" t="str">
        <f>IF($A$6="Full Data", "PumpOptions", "BasicOptionsDynamicDesc")</f>
        <v>PumpOptions</v>
      </c>
      <c r="B3" s="41"/>
      <c r="C3" s="27" t="str">
        <f>IF($A$6="Full Data", "PriceList", "")</f>
        <v>PriceList</v>
      </c>
      <c r="D3" s="27"/>
      <c r="E3" s="27"/>
      <c r="F3" s="27" t="s">
        <v>203</v>
      </c>
      <c r="G3" s="27"/>
      <c r="H3" s="27"/>
      <c r="I3" s="27"/>
      <c r="J3" s="27"/>
      <c r="K3" s="27"/>
      <c r="L3" s="27"/>
      <c r="M3" s="27"/>
      <c r="N3" s="26"/>
      <c r="O3" s="27"/>
      <c r="P3" s="27"/>
      <c r="Q3" s="27"/>
    </row>
    <row r="4" spans="1:23" s="19" customFormat="1" outlineLevel="1" x14ac:dyDescent="0.2">
      <c r="A4" s="17" t="s">
        <v>209</v>
      </c>
      <c r="B4" s="42"/>
      <c r="C4" s="38" t="str">
        <f>IF($A$6="Full Data", "pointer-merge", "")</f>
        <v>pointer-merge</v>
      </c>
      <c r="D4" s="38" t="str">
        <f>IF($A$6="Full Data", "text", "")</f>
        <v>text</v>
      </c>
      <c r="E4" s="38" t="s">
        <v>211</v>
      </c>
      <c r="F4" s="38" t="str">
        <f>IF($A$6="Full Data", "pointer-merge", "pointer")</f>
        <v>pointer-merge</v>
      </c>
      <c r="G4" s="38" t="str">
        <f t="shared" ref="G4:L4" si="0">IF($A$6="Full Data", "text", "")</f>
        <v>text</v>
      </c>
      <c r="H4" s="38" t="str">
        <f t="shared" si="0"/>
        <v>text</v>
      </c>
      <c r="I4" s="38" t="str">
        <f t="shared" si="0"/>
        <v>text</v>
      </c>
      <c r="J4" s="38" t="str">
        <f t="shared" si="0"/>
        <v>text</v>
      </c>
      <c r="K4" s="38" t="str">
        <f t="shared" si="0"/>
        <v>text</v>
      </c>
      <c r="L4" s="38" t="str">
        <f t="shared" si="0"/>
        <v>text</v>
      </c>
      <c r="M4" s="38"/>
      <c r="N4" s="38" t="s">
        <v>210</v>
      </c>
      <c r="O4" s="38"/>
      <c r="P4" s="47" t="s">
        <v>210</v>
      </c>
      <c r="Q4" s="38"/>
      <c r="R4" s="18" t="s">
        <v>213</v>
      </c>
    </row>
    <row r="5" spans="1:23" s="15" customFormat="1" ht="13.5" customHeight="1" outlineLevel="1" thickBot="1" x14ac:dyDescent="0.25">
      <c r="A5" s="20" t="s">
        <v>214</v>
      </c>
      <c r="B5" s="40"/>
      <c r="C5" s="39"/>
      <c r="D5" s="39"/>
      <c r="E5" s="39"/>
      <c r="F5" s="39"/>
      <c r="G5" s="39"/>
      <c r="H5" s="39"/>
      <c r="I5" s="39"/>
      <c r="J5" s="39"/>
      <c r="K5" s="39"/>
      <c r="L5" s="39"/>
      <c r="M5" s="39"/>
      <c r="N5" s="39"/>
      <c r="O5" s="39"/>
      <c r="P5" s="39"/>
      <c r="Q5" s="39"/>
    </row>
    <row r="6" spans="1:23" ht="13.5" customHeight="1" thickTop="1" x14ac:dyDescent="0.2">
      <c r="A6" s="115" t="s">
        <v>215</v>
      </c>
      <c r="B6" s="115" t="s">
        <v>591</v>
      </c>
      <c r="C6" s="115" t="s">
        <v>203</v>
      </c>
      <c r="D6" s="115" t="s">
        <v>216</v>
      </c>
      <c r="E6" s="115" t="s">
        <v>204</v>
      </c>
      <c r="F6" s="115" t="s">
        <v>593</v>
      </c>
      <c r="G6" s="115" t="s">
        <v>891</v>
      </c>
      <c r="H6" s="115" t="s">
        <v>1765</v>
      </c>
      <c r="I6" s="115" t="s">
        <v>597</v>
      </c>
      <c r="J6" s="115" t="s">
        <v>1766</v>
      </c>
      <c r="K6" s="115" t="s">
        <v>1767</v>
      </c>
      <c r="L6" s="115" t="s">
        <v>598</v>
      </c>
      <c r="M6" s="116" t="s">
        <v>3</v>
      </c>
      <c r="N6" s="115" t="s">
        <v>217</v>
      </c>
      <c r="O6" s="116" t="s">
        <v>1768</v>
      </c>
      <c r="P6" s="115" t="s">
        <v>219</v>
      </c>
      <c r="Q6" s="116" t="s">
        <v>599</v>
      </c>
      <c r="R6" s="115" t="s">
        <v>1769</v>
      </c>
      <c r="S6" s="115" t="s">
        <v>1770</v>
      </c>
      <c r="T6" s="115" t="s">
        <v>1771</v>
      </c>
      <c r="U6" s="115" t="s">
        <v>1772</v>
      </c>
      <c r="V6" s="115" t="s">
        <v>1773</v>
      </c>
      <c r="W6" s="115" t="s">
        <v>1774</v>
      </c>
    </row>
    <row r="7" spans="1:23" x14ac:dyDescent="0.2">
      <c r="A7" s="22" t="s">
        <v>221</v>
      </c>
      <c r="B7" s="10"/>
      <c r="C7" s="6" t="s">
        <v>1775</v>
      </c>
      <c r="D7" s="60" t="s">
        <v>601</v>
      </c>
      <c r="E7" s="2" t="s">
        <v>45</v>
      </c>
      <c r="F7" s="2" t="s">
        <v>1776</v>
      </c>
      <c r="G7" s="6" t="s">
        <v>1777</v>
      </c>
      <c r="H7" s="6" t="s">
        <v>1778</v>
      </c>
      <c r="I7" s="6" t="s">
        <v>607</v>
      </c>
      <c r="J7" s="6" t="s">
        <v>1277</v>
      </c>
      <c r="K7" s="6" t="s">
        <v>1779</v>
      </c>
      <c r="L7" s="2" t="s">
        <v>614</v>
      </c>
      <c r="M7" s="6"/>
      <c r="N7" t="s">
        <v>1780</v>
      </c>
      <c r="O7">
        <v>0</v>
      </c>
      <c r="P7" s="6" t="s">
        <v>610</v>
      </c>
      <c r="Q7" s="63">
        <v>0</v>
      </c>
      <c r="S7" s="63"/>
    </row>
    <row r="8" spans="1:23" x14ac:dyDescent="0.2">
      <c r="B8" s="10"/>
      <c r="C8" s="6" t="s">
        <v>1781</v>
      </c>
      <c r="D8" s="60" t="s">
        <v>635</v>
      </c>
      <c r="E8" s="2" t="s">
        <v>45</v>
      </c>
      <c r="F8" s="2" t="s">
        <v>1782</v>
      </c>
      <c r="G8" s="6" t="s">
        <v>1783</v>
      </c>
      <c r="H8" s="6" t="s">
        <v>1784</v>
      </c>
      <c r="I8" s="6" t="s">
        <v>625</v>
      </c>
      <c r="J8" s="6" t="s">
        <v>1277</v>
      </c>
      <c r="K8" s="6" t="s">
        <v>1785</v>
      </c>
      <c r="L8" s="1" t="s">
        <v>614</v>
      </c>
      <c r="M8" s="6"/>
      <c r="N8" s="6" t="s">
        <v>1786</v>
      </c>
      <c r="O8" s="6">
        <v>82</v>
      </c>
      <c r="P8" s="6" t="s">
        <v>615</v>
      </c>
      <c r="Q8">
        <v>56</v>
      </c>
      <c r="S8" s="63"/>
    </row>
    <row r="9" spans="1:23" x14ac:dyDescent="0.2">
      <c r="B9" s="10"/>
      <c r="C9" s="6" t="s">
        <v>1787</v>
      </c>
      <c r="D9" s="60" t="s">
        <v>635</v>
      </c>
      <c r="E9" s="2" t="s">
        <v>45</v>
      </c>
      <c r="F9" s="2" t="s">
        <v>1782</v>
      </c>
      <c r="G9" s="6" t="s">
        <v>1783</v>
      </c>
      <c r="H9" s="6" t="s">
        <v>1784</v>
      </c>
      <c r="I9" s="6" t="s">
        <v>613</v>
      </c>
      <c r="J9" s="6" t="s">
        <v>1277</v>
      </c>
      <c r="K9" s="6" t="s">
        <v>1785</v>
      </c>
      <c r="L9" s="1" t="s">
        <v>1788</v>
      </c>
      <c r="M9" s="6"/>
      <c r="N9" s="6" t="s">
        <v>1786</v>
      </c>
      <c r="O9" s="6">
        <v>82</v>
      </c>
      <c r="P9" s="6" t="s">
        <v>615</v>
      </c>
      <c r="Q9" s="6">
        <v>56</v>
      </c>
      <c r="S9" s="63"/>
    </row>
    <row r="10" spans="1:23" x14ac:dyDescent="0.2">
      <c r="B10" s="10"/>
      <c r="C10" s="6" t="s">
        <v>1789</v>
      </c>
      <c r="D10" s="60" t="s">
        <v>635</v>
      </c>
      <c r="E10" s="2" t="s">
        <v>45</v>
      </c>
      <c r="F10" s="2" t="s">
        <v>1782</v>
      </c>
      <c r="G10" s="6" t="s">
        <v>1783</v>
      </c>
      <c r="H10" s="6" t="s">
        <v>1784</v>
      </c>
      <c r="I10" s="6" t="s">
        <v>617</v>
      </c>
      <c r="J10" s="6" t="s">
        <v>1277</v>
      </c>
      <c r="K10" s="6" t="s">
        <v>1785</v>
      </c>
      <c r="L10" s="1" t="s">
        <v>1788</v>
      </c>
      <c r="M10" s="6"/>
      <c r="N10" s="6" t="s">
        <v>1786</v>
      </c>
      <c r="O10" s="6">
        <v>82</v>
      </c>
      <c r="P10" s="6" t="s">
        <v>615</v>
      </c>
      <c r="Q10">
        <v>56</v>
      </c>
      <c r="S10" s="63"/>
    </row>
    <row r="11" spans="1:23" x14ac:dyDescent="0.2">
      <c r="B11" s="10"/>
      <c r="C11" s="6" t="s">
        <v>1790</v>
      </c>
      <c r="D11" s="60" t="s">
        <v>635</v>
      </c>
      <c r="E11" s="2" t="s">
        <v>45</v>
      </c>
      <c r="F11" s="2" t="s">
        <v>1782</v>
      </c>
      <c r="G11" s="6" t="s">
        <v>1783</v>
      </c>
      <c r="H11" s="6" t="s">
        <v>1784</v>
      </c>
      <c r="I11" s="6" t="s">
        <v>619</v>
      </c>
      <c r="J11" s="6" t="s">
        <v>1277</v>
      </c>
      <c r="K11" s="6" t="s">
        <v>1785</v>
      </c>
      <c r="L11" s="1" t="s">
        <v>614</v>
      </c>
      <c r="M11" s="6"/>
      <c r="N11" s="6" t="s">
        <v>1786</v>
      </c>
      <c r="O11" s="6">
        <v>82</v>
      </c>
      <c r="P11" s="6" t="s">
        <v>615</v>
      </c>
      <c r="Q11">
        <v>56</v>
      </c>
      <c r="S11" s="63"/>
    </row>
    <row r="12" spans="1:23" x14ac:dyDescent="0.2">
      <c r="B12" s="10"/>
      <c r="C12" s="6" t="s">
        <v>1791</v>
      </c>
      <c r="D12" s="60" t="s">
        <v>635</v>
      </c>
      <c r="E12" s="2" t="s">
        <v>45</v>
      </c>
      <c r="F12" s="2" t="s">
        <v>1782</v>
      </c>
      <c r="G12" s="6" t="s">
        <v>1783</v>
      </c>
      <c r="H12" s="6" t="s">
        <v>1784</v>
      </c>
      <c r="I12" s="6" t="s">
        <v>621</v>
      </c>
      <c r="J12" s="6" t="s">
        <v>1277</v>
      </c>
      <c r="K12" s="6" t="s">
        <v>1785</v>
      </c>
      <c r="L12" s="1" t="s">
        <v>614</v>
      </c>
      <c r="M12" s="6"/>
      <c r="N12" s="6" t="s">
        <v>1786</v>
      </c>
      <c r="O12" s="6">
        <v>82</v>
      </c>
      <c r="P12" s="6" t="s">
        <v>615</v>
      </c>
      <c r="Q12">
        <v>56</v>
      </c>
      <c r="S12" s="63"/>
    </row>
    <row r="13" spans="1:23" x14ac:dyDescent="0.2">
      <c r="B13" s="10"/>
      <c r="C13" s="6" t="s">
        <v>1792</v>
      </c>
      <c r="D13" s="60" t="s">
        <v>635</v>
      </c>
      <c r="E13" s="2" t="s">
        <v>45</v>
      </c>
      <c r="F13" s="2" t="s">
        <v>1782</v>
      </c>
      <c r="G13" s="6" t="s">
        <v>1783</v>
      </c>
      <c r="H13" s="6" t="s">
        <v>1784</v>
      </c>
      <c r="I13" s="6" t="s">
        <v>623</v>
      </c>
      <c r="J13" s="6" t="s">
        <v>1277</v>
      </c>
      <c r="K13" s="6" t="s">
        <v>1785</v>
      </c>
      <c r="L13" s="1" t="s">
        <v>614</v>
      </c>
      <c r="M13" s="6"/>
      <c r="N13" s="6" t="s">
        <v>1786</v>
      </c>
      <c r="O13" s="6">
        <v>82</v>
      </c>
      <c r="P13" s="6" t="s">
        <v>615</v>
      </c>
      <c r="Q13">
        <v>56</v>
      </c>
      <c r="S13" s="63"/>
    </row>
    <row r="14" spans="1:23" x14ac:dyDescent="0.2">
      <c r="B14" s="10"/>
      <c r="C14" s="6" t="s">
        <v>1793</v>
      </c>
      <c r="D14" s="60" t="s">
        <v>635</v>
      </c>
      <c r="E14" s="2" t="s">
        <v>45</v>
      </c>
      <c r="F14" s="2" t="s">
        <v>1782</v>
      </c>
      <c r="G14" s="6" t="s">
        <v>1783</v>
      </c>
      <c r="H14" s="6" t="s">
        <v>1784</v>
      </c>
      <c r="I14" s="6" t="s">
        <v>607</v>
      </c>
      <c r="J14" s="6" t="s">
        <v>1277</v>
      </c>
      <c r="K14" s="6" t="s">
        <v>1785</v>
      </c>
      <c r="L14" s="1" t="s">
        <v>1788</v>
      </c>
      <c r="M14" s="6"/>
      <c r="N14" s="6" t="s">
        <v>1786</v>
      </c>
      <c r="O14" s="6">
        <v>82</v>
      </c>
      <c r="P14" s="6" t="s">
        <v>615</v>
      </c>
      <c r="Q14" s="6">
        <v>56</v>
      </c>
      <c r="S14" s="63"/>
    </row>
    <row r="15" spans="1:23" x14ac:dyDescent="0.2">
      <c r="B15" s="10"/>
      <c r="C15" s="6" t="s">
        <v>1794</v>
      </c>
      <c r="D15" s="60" t="s">
        <v>635</v>
      </c>
      <c r="E15" s="2" t="s">
        <v>45</v>
      </c>
      <c r="F15" t="s">
        <v>1776</v>
      </c>
      <c r="G15" s="6" t="s">
        <v>1777</v>
      </c>
      <c r="H15" s="6" t="s">
        <v>1778</v>
      </c>
      <c r="I15" s="6" t="s">
        <v>607</v>
      </c>
      <c r="J15" s="6" t="s">
        <v>1277</v>
      </c>
      <c r="K15" s="6" t="s">
        <v>1779</v>
      </c>
      <c r="L15" s="1" t="s">
        <v>1795</v>
      </c>
      <c r="M15" s="1" t="s">
        <v>1796</v>
      </c>
      <c r="N15" t="s">
        <v>1797</v>
      </c>
      <c r="O15" s="1">
        <v>0</v>
      </c>
      <c r="P15" s="6" t="s">
        <v>610</v>
      </c>
      <c r="Q15">
        <v>0</v>
      </c>
      <c r="S15" s="63"/>
    </row>
    <row r="16" spans="1:23" x14ac:dyDescent="0.2">
      <c r="B16" s="10"/>
      <c r="C16" t="s">
        <v>1798</v>
      </c>
      <c r="D16" s="60" t="s">
        <v>642</v>
      </c>
      <c r="E16" s="2" t="s">
        <v>45</v>
      </c>
      <c r="F16" t="s">
        <v>1799</v>
      </c>
      <c r="G16" s="6" t="s">
        <v>1800</v>
      </c>
      <c r="H16" s="6" t="s">
        <v>1801</v>
      </c>
      <c r="I16" s="6" t="s">
        <v>625</v>
      </c>
      <c r="J16" s="6" t="s">
        <v>1277</v>
      </c>
      <c r="K16" s="6" t="s">
        <v>1785</v>
      </c>
      <c r="L16" s="1" t="s">
        <v>614</v>
      </c>
      <c r="M16" s="1"/>
      <c r="N16" t="s">
        <v>1802</v>
      </c>
      <c r="O16" s="1">
        <v>0</v>
      </c>
      <c r="P16" s="6" t="s">
        <v>615</v>
      </c>
      <c r="Q16" s="6">
        <v>56</v>
      </c>
      <c r="S16" s="63"/>
    </row>
    <row r="17" spans="2:19" x14ac:dyDescent="0.2">
      <c r="B17" s="10"/>
      <c r="C17" t="s">
        <v>1803</v>
      </c>
      <c r="D17" s="60" t="s">
        <v>642</v>
      </c>
      <c r="E17" s="2" t="s">
        <v>45</v>
      </c>
      <c r="F17" t="s">
        <v>1799</v>
      </c>
      <c r="G17" s="6" t="s">
        <v>1800</v>
      </c>
      <c r="H17" s="6" t="s">
        <v>1801</v>
      </c>
      <c r="I17" s="6" t="s">
        <v>613</v>
      </c>
      <c r="J17" s="6" t="s">
        <v>1277</v>
      </c>
      <c r="K17" s="6" t="s">
        <v>1785</v>
      </c>
      <c r="L17" s="1" t="s">
        <v>614</v>
      </c>
      <c r="M17" s="1"/>
      <c r="N17" t="s">
        <v>1802</v>
      </c>
      <c r="O17" s="1">
        <v>0</v>
      </c>
      <c r="P17" s="6" t="s">
        <v>615</v>
      </c>
      <c r="Q17">
        <v>56</v>
      </c>
      <c r="S17" s="63"/>
    </row>
    <row r="18" spans="2:19" x14ac:dyDescent="0.2">
      <c r="B18" s="10"/>
      <c r="C18" t="s">
        <v>1804</v>
      </c>
      <c r="D18" s="60" t="s">
        <v>642</v>
      </c>
      <c r="E18" s="2" t="s">
        <v>45</v>
      </c>
      <c r="F18" t="s">
        <v>1799</v>
      </c>
      <c r="G18" s="6" t="s">
        <v>1800</v>
      </c>
      <c r="H18" s="6" t="s">
        <v>1801</v>
      </c>
      <c r="I18" s="6" t="s">
        <v>617</v>
      </c>
      <c r="J18" s="6" t="s">
        <v>1277</v>
      </c>
      <c r="K18" s="6" t="s">
        <v>1785</v>
      </c>
      <c r="L18" s="1" t="s">
        <v>614</v>
      </c>
      <c r="M18" s="1"/>
      <c r="N18" t="s">
        <v>1802</v>
      </c>
      <c r="O18" s="1">
        <v>0</v>
      </c>
      <c r="P18" s="6" t="s">
        <v>615</v>
      </c>
      <c r="Q18">
        <v>56</v>
      </c>
      <c r="S18" s="63"/>
    </row>
    <row r="19" spans="2:19" x14ac:dyDescent="0.2">
      <c r="B19" s="10"/>
      <c r="C19" t="s">
        <v>1805</v>
      </c>
      <c r="D19" s="60" t="s">
        <v>642</v>
      </c>
      <c r="E19" s="2" t="s">
        <v>45</v>
      </c>
      <c r="F19" t="s">
        <v>1799</v>
      </c>
      <c r="G19" s="6" t="s">
        <v>1800</v>
      </c>
      <c r="H19" s="6" t="s">
        <v>1801</v>
      </c>
      <c r="I19" s="6" t="s">
        <v>619</v>
      </c>
      <c r="J19" s="6" t="s">
        <v>1277</v>
      </c>
      <c r="K19" s="6" t="s">
        <v>1785</v>
      </c>
      <c r="L19" s="1" t="s">
        <v>614</v>
      </c>
      <c r="M19" s="1"/>
      <c r="N19" t="s">
        <v>1802</v>
      </c>
      <c r="O19" s="1">
        <v>0</v>
      </c>
      <c r="P19" s="6" t="s">
        <v>615</v>
      </c>
      <c r="Q19">
        <v>56</v>
      </c>
      <c r="S19" s="63"/>
    </row>
    <row r="20" spans="2:19" x14ac:dyDescent="0.2">
      <c r="B20" s="10"/>
      <c r="C20" t="s">
        <v>1806</v>
      </c>
      <c r="D20" s="60" t="s">
        <v>642</v>
      </c>
      <c r="E20" s="2" t="s">
        <v>45</v>
      </c>
      <c r="F20" t="s">
        <v>1799</v>
      </c>
      <c r="G20" s="6" t="s">
        <v>1800</v>
      </c>
      <c r="H20" s="6" t="s">
        <v>1801</v>
      </c>
      <c r="I20" s="6" t="s">
        <v>621</v>
      </c>
      <c r="J20" s="6" t="s">
        <v>1277</v>
      </c>
      <c r="K20" s="6" t="s">
        <v>1785</v>
      </c>
      <c r="L20" s="1" t="s">
        <v>614</v>
      </c>
      <c r="M20" s="1"/>
      <c r="N20" t="s">
        <v>1802</v>
      </c>
      <c r="O20" s="1">
        <v>0</v>
      </c>
      <c r="P20" s="6" t="s">
        <v>615</v>
      </c>
      <c r="Q20">
        <v>56</v>
      </c>
      <c r="S20" s="63"/>
    </row>
    <row r="21" spans="2:19" x14ac:dyDescent="0.2">
      <c r="B21" s="10"/>
      <c r="C21" t="s">
        <v>1807</v>
      </c>
      <c r="D21" s="60" t="s">
        <v>642</v>
      </c>
      <c r="E21" s="2" t="s">
        <v>45</v>
      </c>
      <c r="F21" t="s">
        <v>1799</v>
      </c>
      <c r="G21" s="6" t="s">
        <v>1800</v>
      </c>
      <c r="H21" s="6" t="s">
        <v>1801</v>
      </c>
      <c r="I21" s="6" t="s">
        <v>623</v>
      </c>
      <c r="J21" s="6" t="s">
        <v>1277</v>
      </c>
      <c r="K21" s="6" t="s">
        <v>1785</v>
      </c>
      <c r="L21" t="s">
        <v>614</v>
      </c>
      <c r="M21" s="1"/>
      <c r="N21" t="s">
        <v>1802</v>
      </c>
      <c r="O21" s="1">
        <v>0</v>
      </c>
      <c r="P21" s="6" t="s">
        <v>615</v>
      </c>
      <c r="Q21" s="6">
        <v>56</v>
      </c>
      <c r="S21" s="63"/>
    </row>
    <row r="22" spans="2:19" x14ac:dyDescent="0.2">
      <c r="B22" s="10"/>
      <c r="C22" t="s">
        <v>1808</v>
      </c>
      <c r="D22" s="60" t="s">
        <v>642</v>
      </c>
      <c r="E22" s="2" t="s">
        <v>45</v>
      </c>
      <c r="F22" s="2" t="s">
        <v>1799</v>
      </c>
      <c r="G22" s="6" t="s">
        <v>1800</v>
      </c>
      <c r="H22" s="6" t="s">
        <v>1801</v>
      </c>
      <c r="I22" s="6" t="s">
        <v>607</v>
      </c>
      <c r="J22" s="6" t="s">
        <v>1277</v>
      </c>
      <c r="K22" s="6" t="s">
        <v>1785</v>
      </c>
      <c r="L22" s="1" t="s">
        <v>1809</v>
      </c>
      <c r="M22" s="6" t="s">
        <v>1810</v>
      </c>
      <c r="N22" s="6" t="s">
        <v>1802</v>
      </c>
      <c r="O22" s="6">
        <v>0</v>
      </c>
      <c r="P22" s="6" t="s">
        <v>610</v>
      </c>
      <c r="Q22">
        <v>0</v>
      </c>
      <c r="S22" s="63"/>
    </row>
    <row r="23" spans="2:19" x14ac:dyDescent="0.2">
      <c r="B23" s="10"/>
      <c r="C23" t="s">
        <v>1811</v>
      </c>
      <c r="D23" s="60" t="s">
        <v>642</v>
      </c>
      <c r="E23" s="2" t="s">
        <v>45</v>
      </c>
      <c r="F23" s="2" t="s">
        <v>1782</v>
      </c>
      <c r="G23" s="6" t="s">
        <v>1783</v>
      </c>
      <c r="H23" s="6" t="s">
        <v>1784</v>
      </c>
      <c r="I23" s="6" t="s">
        <v>625</v>
      </c>
      <c r="J23" s="6" t="s">
        <v>1277</v>
      </c>
      <c r="K23" s="6" t="s">
        <v>1785</v>
      </c>
      <c r="L23" s="1" t="s">
        <v>614</v>
      </c>
      <c r="M23" s="6"/>
      <c r="N23" s="6" t="s">
        <v>1812</v>
      </c>
      <c r="O23" s="6">
        <v>192</v>
      </c>
      <c r="P23" s="6" t="s">
        <v>615</v>
      </c>
      <c r="Q23" s="6">
        <v>56</v>
      </c>
      <c r="S23" s="63"/>
    </row>
    <row r="24" spans="2:19" x14ac:dyDescent="0.2">
      <c r="B24" s="10"/>
      <c r="C24" t="s">
        <v>1813</v>
      </c>
      <c r="D24" s="60" t="s">
        <v>642</v>
      </c>
      <c r="E24" s="2" t="s">
        <v>45</v>
      </c>
      <c r="F24" s="2" t="s">
        <v>1782</v>
      </c>
      <c r="G24" s="6" t="s">
        <v>1783</v>
      </c>
      <c r="H24" s="6" t="s">
        <v>1784</v>
      </c>
      <c r="I24" s="6" t="s">
        <v>613</v>
      </c>
      <c r="J24" s="6" t="s">
        <v>1277</v>
      </c>
      <c r="K24" s="6" t="s">
        <v>1785</v>
      </c>
      <c r="L24" s="1" t="s">
        <v>614</v>
      </c>
      <c r="M24" s="6"/>
      <c r="N24" s="6" t="s">
        <v>1812</v>
      </c>
      <c r="O24" s="6">
        <v>192</v>
      </c>
      <c r="P24" s="6" t="s">
        <v>615</v>
      </c>
      <c r="Q24">
        <v>56</v>
      </c>
      <c r="S24" s="63"/>
    </row>
    <row r="25" spans="2:19" x14ac:dyDescent="0.2">
      <c r="B25" s="10"/>
      <c r="C25" t="s">
        <v>1814</v>
      </c>
      <c r="D25" s="60" t="s">
        <v>642</v>
      </c>
      <c r="E25" s="2" t="s">
        <v>45</v>
      </c>
      <c r="F25" s="2" t="s">
        <v>1782</v>
      </c>
      <c r="G25" s="6" t="s">
        <v>1783</v>
      </c>
      <c r="H25" s="6" t="s">
        <v>1784</v>
      </c>
      <c r="I25" s="6" t="s">
        <v>617</v>
      </c>
      <c r="J25" s="6" t="s">
        <v>1277</v>
      </c>
      <c r="K25" s="6" t="s">
        <v>1785</v>
      </c>
      <c r="L25" s="1" t="s">
        <v>614</v>
      </c>
      <c r="M25" s="6"/>
      <c r="N25" s="6" t="s">
        <v>1812</v>
      </c>
      <c r="O25" s="6">
        <v>192</v>
      </c>
      <c r="P25" s="6" t="s">
        <v>615</v>
      </c>
      <c r="Q25">
        <v>56</v>
      </c>
      <c r="S25" s="63"/>
    </row>
    <row r="26" spans="2:19" x14ac:dyDescent="0.2">
      <c r="B26" s="10"/>
      <c r="C26" t="s">
        <v>1815</v>
      </c>
      <c r="D26" s="60" t="s">
        <v>642</v>
      </c>
      <c r="E26" s="2" t="s">
        <v>45</v>
      </c>
      <c r="F26" s="2" t="s">
        <v>1782</v>
      </c>
      <c r="G26" s="6" t="s">
        <v>1783</v>
      </c>
      <c r="H26" s="6" t="s">
        <v>1784</v>
      </c>
      <c r="I26" s="6" t="s">
        <v>619</v>
      </c>
      <c r="J26" s="6" t="s">
        <v>1277</v>
      </c>
      <c r="K26" s="6" t="s">
        <v>1785</v>
      </c>
      <c r="L26" s="1" t="s">
        <v>614</v>
      </c>
      <c r="M26" s="6"/>
      <c r="N26" s="6" t="s">
        <v>1812</v>
      </c>
      <c r="O26" s="6">
        <v>192</v>
      </c>
      <c r="P26" s="6" t="s">
        <v>615</v>
      </c>
      <c r="Q26">
        <v>56</v>
      </c>
      <c r="S26" s="63"/>
    </row>
    <row r="27" spans="2:19" x14ac:dyDescent="0.2">
      <c r="B27" s="10"/>
      <c r="C27" t="s">
        <v>1816</v>
      </c>
      <c r="D27" s="60" t="s">
        <v>642</v>
      </c>
      <c r="E27" s="2" t="s">
        <v>45</v>
      </c>
      <c r="F27" s="2" t="s">
        <v>1782</v>
      </c>
      <c r="G27" s="6" t="s">
        <v>1783</v>
      </c>
      <c r="H27" s="6" t="s">
        <v>1784</v>
      </c>
      <c r="I27" s="6" t="s">
        <v>621</v>
      </c>
      <c r="J27" s="6" t="s">
        <v>1277</v>
      </c>
      <c r="K27" s="6" t="s">
        <v>1785</v>
      </c>
      <c r="L27" s="1" t="s">
        <v>614</v>
      </c>
      <c r="M27" s="6"/>
      <c r="N27" s="6" t="s">
        <v>1812</v>
      </c>
      <c r="O27" s="6">
        <v>192</v>
      </c>
      <c r="P27" s="6" t="s">
        <v>615</v>
      </c>
      <c r="Q27">
        <v>56</v>
      </c>
      <c r="S27" s="63"/>
    </row>
    <row r="28" spans="2:19" x14ac:dyDescent="0.2">
      <c r="B28" s="10"/>
      <c r="C28" t="s">
        <v>1817</v>
      </c>
      <c r="D28" s="60" t="s">
        <v>642</v>
      </c>
      <c r="E28" s="2" t="s">
        <v>45</v>
      </c>
      <c r="F28" s="2" t="s">
        <v>1782</v>
      </c>
      <c r="G28" s="6" t="s">
        <v>1783</v>
      </c>
      <c r="H28" s="6" t="s">
        <v>1784</v>
      </c>
      <c r="I28" s="6" t="s">
        <v>623</v>
      </c>
      <c r="J28" s="6" t="s">
        <v>1277</v>
      </c>
      <c r="K28" s="6" t="s">
        <v>1785</v>
      </c>
      <c r="L28" s="1" t="s">
        <v>614</v>
      </c>
      <c r="M28" s="6"/>
      <c r="N28" s="6" t="s">
        <v>1812</v>
      </c>
      <c r="O28" s="6">
        <v>192</v>
      </c>
      <c r="P28" s="6" t="s">
        <v>615</v>
      </c>
      <c r="Q28" s="6">
        <v>56</v>
      </c>
      <c r="S28" s="63"/>
    </row>
    <row r="29" spans="2:19" x14ac:dyDescent="0.2">
      <c r="B29" s="10"/>
      <c r="C29" t="s">
        <v>1818</v>
      </c>
      <c r="D29" s="60" t="s">
        <v>642</v>
      </c>
      <c r="E29" s="2" t="s">
        <v>45</v>
      </c>
      <c r="F29" t="s">
        <v>1782</v>
      </c>
      <c r="G29" s="6" t="s">
        <v>1783</v>
      </c>
      <c r="H29" s="6" t="s">
        <v>1784</v>
      </c>
      <c r="I29" s="6" t="s">
        <v>607</v>
      </c>
      <c r="J29" s="6" t="s">
        <v>1277</v>
      </c>
      <c r="K29" s="6" t="s">
        <v>1785</v>
      </c>
      <c r="L29" s="1" t="s">
        <v>1819</v>
      </c>
      <c r="M29" s="1"/>
      <c r="N29" t="s">
        <v>1812</v>
      </c>
      <c r="O29" s="1">
        <v>192</v>
      </c>
      <c r="P29" s="6" t="s">
        <v>615</v>
      </c>
      <c r="Q29">
        <v>56</v>
      </c>
      <c r="S29" s="63"/>
    </row>
    <row r="30" spans="2:19" x14ac:dyDescent="0.2">
      <c r="B30" s="10"/>
      <c r="C30" t="s">
        <v>1820</v>
      </c>
      <c r="D30" s="60" t="s">
        <v>642</v>
      </c>
      <c r="E30" s="2" t="s">
        <v>45</v>
      </c>
      <c r="F30" t="s">
        <v>1776</v>
      </c>
      <c r="G30" s="6" t="s">
        <v>1777</v>
      </c>
      <c r="H30" s="6" t="s">
        <v>1778</v>
      </c>
      <c r="I30" s="6" t="s">
        <v>607</v>
      </c>
      <c r="J30" s="6" t="s">
        <v>1277</v>
      </c>
      <c r="K30" s="6" t="s">
        <v>1779</v>
      </c>
      <c r="L30" s="1" t="s">
        <v>1821</v>
      </c>
      <c r="M30" s="1" t="s">
        <v>1822</v>
      </c>
      <c r="N30" t="s">
        <v>1823</v>
      </c>
      <c r="O30" s="1">
        <v>0</v>
      </c>
      <c r="P30" s="6" t="s">
        <v>610</v>
      </c>
      <c r="Q30" s="6">
        <v>0</v>
      </c>
      <c r="S30" s="63"/>
    </row>
    <row r="31" spans="2:19" x14ac:dyDescent="0.2">
      <c r="B31" s="10"/>
      <c r="C31" t="s">
        <v>1824</v>
      </c>
      <c r="D31" s="60" t="s">
        <v>921</v>
      </c>
      <c r="E31" s="2" t="s">
        <v>45</v>
      </c>
      <c r="F31" t="s">
        <v>1799</v>
      </c>
      <c r="G31" s="6" t="s">
        <v>1800</v>
      </c>
      <c r="H31" s="6" t="s">
        <v>1801</v>
      </c>
      <c r="I31" s="6" t="s">
        <v>625</v>
      </c>
      <c r="J31" s="6" t="s">
        <v>1277</v>
      </c>
      <c r="K31" s="6" t="s">
        <v>1785</v>
      </c>
      <c r="L31" s="1" t="s">
        <v>614</v>
      </c>
      <c r="M31" s="1"/>
      <c r="N31" t="s">
        <v>1825</v>
      </c>
      <c r="O31" s="1">
        <v>0</v>
      </c>
      <c r="P31" s="6" t="s">
        <v>615</v>
      </c>
      <c r="Q31">
        <v>56</v>
      </c>
      <c r="S31" s="63"/>
    </row>
    <row r="32" spans="2:19" x14ac:dyDescent="0.2">
      <c r="B32" s="10"/>
      <c r="C32" t="s">
        <v>1826</v>
      </c>
      <c r="D32" s="60" t="s">
        <v>921</v>
      </c>
      <c r="E32" s="2" t="s">
        <v>45</v>
      </c>
      <c r="F32" t="s">
        <v>1799</v>
      </c>
      <c r="G32" s="6" t="s">
        <v>1800</v>
      </c>
      <c r="H32" s="6" t="s">
        <v>1801</v>
      </c>
      <c r="I32" s="6" t="s">
        <v>613</v>
      </c>
      <c r="J32" s="6" t="s">
        <v>1277</v>
      </c>
      <c r="K32" s="6" t="s">
        <v>1785</v>
      </c>
      <c r="L32" s="1" t="s">
        <v>614</v>
      </c>
      <c r="M32" s="1"/>
      <c r="N32" t="s">
        <v>1825</v>
      </c>
      <c r="O32" s="1">
        <v>0</v>
      </c>
      <c r="P32" s="6" t="s">
        <v>615</v>
      </c>
      <c r="Q32">
        <v>56</v>
      </c>
      <c r="S32" s="63"/>
    </row>
    <row r="33" spans="2:19" x14ac:dyDescent="0.2">
      <c r="B33" s="10"/>
      <c r="C33" t="s">
        <v>1827</v>
      </c>
      <c r="D33" s="60" t="s">
        <v>921</v>
      </c>
      <c r="E33" s="2" t="s">
        <v>45</v>
      </c>
      <c r="F33" t="s">
        <v>1799</v>
      </c>
      <c r="G33" s="6" t="s">
        <v>1800</v>
      </c>
      <c r="H33" s="6" t="s">
        <v>1801</v>
      </c>
      <c r="I33" s="6" t="s">
        <v>617</v>
      </c>
      <c r="J33" s="6" t="s">
        <v>1277</v>
      </c>
      <c r="K33" s="6" t="s">
        <v>1785</v>
      </c>
      <c r="L33" s="1" t="s">
        <v>614</v>
      </c>
      <c r="M33" s="1"/>
      <c r="N33" t="s">
        <v>1825</v>
      </c>
      <c r="O33" s="1">
        <v>0</v>
      </c>
      <c r="P33" s="6" t="s">
        <v>615</v>
      </c>
      <c r="Q33">
        <v>56</v>
      </c>
      <c r="S33" s="63"/>
    </row>
    <row r="34" spans="2:19" x14ac:dyDescent="0.2">
      <c r="B34" s="10"/>
      <c r="C34" t="s">
        <v>1828</v>
      </c>
      <c r="D34" s="60" t="s">
        <v>921</v>
      </c>
      <c r="E34" s="2" t="s">
        <v>45</v>
      </c>
      <c r="F34" t="s">
        <v>1799</v>
      </c>
      <c r="G34" s="6" t="s">
        <v>1800</v>
      </c>
      <c r="H34" s="6" t="s">
        <v>1801</v>
      </c>
      <c r="I34" s="6" t="s">
        <v>619</v>
      </c>
      <c r="J34" s="6" t="s">
        <v>1277</v>
      </c>
      <c r="K34" s="6" t="s">
        <v>1785</v>
      </c>
      <c r="L34" s="1" t="s">
        <v>614</v>
      </c>
      <c r="M34" s="1"/>
      <c r="N34" t="s">
        <v>1825</v>
      </c>
      <c r="O34" s="1">
        <v>0</v>
      </c>
      <c r="P34" s="6" t="s">
        <v>615</v>
      </c>
      <c r="Q34">
        <v>56</v>
      </c>
      <c r="S34" s="63"/>
    </row>
    <row r="35" spans="2:19" x14ac:dyDescent="0.2">
      <c r="B35" s="10"/>
      <c r="C35" t="s">
        <v>1829</v>
      </c>
      <c r="D35" s="60" t="s">
        <v>921</v>
      </c>
      <c r="E35" s="2" t="s">
        <v>45</v>
      </c>
      <c r="F35" t="s">
        <v>1799</v>
      </c>
      <c r="G35" s="6" t="s">
        <v>1800</v>
      </c>
      <c r="H35" s="6" t="s">
        <v>1801</v>
      </c>
      <c r="I35" s="6" t="s">
        <v>621</v>
      </c>
      <c r="J35" s="6" t="s">
        <v>1277</v>
      </c>
      <c r="K35" s="6" t="s">
        <v>1785</v>
      </c>
      <c r="L35" t="s">
        <v>614</v>
      </c>
      <c r="M35" s="1"/>
      <c r="N35" t="s">
        <v>1825</v>
      </c>
      <c r="O35" s="1">
        <v>0</v>
      </c>
      <c r="P35" s="6" t="s">
        <v>615</v>
      </c>
      <c r="Q35" s="6">
        <v>56</v>
      </c>
      <c r="S35" s="63"/>
    </row>
    <row r="36" spans="2:19" x14ac:dyDescent="0.2">
      <c r="B36" s="10"/>
      <c r="C36" t="s">
        <v>1830</v>
      </c>
      <c r="D36" s="60" t="s">
        <v>921</v>
      </c>
      <c r="E36" s="2" t="s">
        <v>45</v>
      </c>
      <c r="F36" s="2" t="s">
        <v>1799</v>
      </c>
      <c r="G36" s="6" t="s">
        <v>1800</v>
      </c>
      <c r="H36" s="6" t="s">
        <v>1801</v>
      </c>
      <c r="I36" s="6" t="s">
        <v>623</v>
      </c>
      <c r="J36" s="6" t="s">
        <v>1277</v>
      </c>
      <c r="K36" s="6" t="s">
        <v>1785</v>
      </c>
      <c r="L36" s="1" t="s">
        <v>614</v>
      </c>
      <c r="M36" s="6"/>
      <c r="N36" s="6" t="s">
        <v>1825</v>
      </c>
      <c r="O36" s="6">
        <v>0</v>
      </c>
      <c r="P36" s="6" t="s">
        <v>615</v>
      </c>
      <c r="Q36">
        <v>56</v>
      </c>
      <c r="S36" s="63"/>
    </row>
    <row r="37" spans="2:19" x14ac:dyDescent="0.2">
      <c r="B37" s="10"/>
      <c r="C37" t="s">
        <v>1831</v>
      </c>
      <c r="D37" s="60" t="s">
        <v>921</v>
      </c>
      <c r="E37" s="2" t="s">
        <v>45</v>
      </c>
      <c r="F37" s="2" t="s">
        <v>1799</v>
      </c>
      <c r="G37" s="6" t="s">
        <v>1800</v>
      </c>
      <c r="H37" s="6" t="s">
        <v>1801</v>
      </c>
      <c r="I37" s="6" t="s">
        <v>607</v>
      </c>
      <c r="J37" s="6" t="s">
        <v>1277</v>
      </c>
      <c r="K37" s="6" t="s">
        <v>1785</v>
      </c>
      <c r="L37" s="1" t="s">
        <v>1832</v>
      </c>
      <c r="M37" s="6" t="s">
        <v>1833</v>
      </c>
      <c r="N37" s="6" t="s">
        <v>1825</v>
      </c>
      <c r="O37" s="6">
        <v>0</v>
      </c>
      <c r="P37" s="6" t="s">
        <v>610</v>
      </c>
      <c r="Q37" s="6">
        <v>0</v>
      </c>
      <c r="S37" s="63"/>
    </row>
    <row r="38" spans="2:19" x14ac:dyDescent="0.2">
      <c r="B38" s="10"/>
      <c r="C38" t="s">
        <v>1834</v>
      </c>
      <c r="D38" s="60" t="s">
        <v>921</v>
      </c>
      <c r="E38" s="2" t="s">
        <v>45</v>
      </c>
      <c r="F38" s="2" t="s">
        <v>1782</v>
      </c>
      <c r="G38" s="6" t="s">
        <v>1783</v>
      </c>
      <c r="H38" s="6" t="s">
        <v>1784</v>
      </c>
      <c r="I38" s="6" t="s">
        <v>625</v>
      </c>
      <c r="J38" s="6" t="s">
        <v>1277</v>
      </c>
      <c r="K38" s="6" t="s">
        <v>1785</v>
      </c>
      <c r="L38" s="1" t="s">
        <v>614</v>
      </c>
      <c r="M38" s="6"/>
      <c r="N38" s="6" t="s">
        <v>1835</v>
      </c>
      <c r="O38" s="6">
        <v>128</v>
      </c>
      <c r="P38" s="6" t="s">
        <v>615</v>
      </c>
      <c r="Q38">
        <v>56</v>
      </c>
      <c r="S38" s="63"/>
    </row>
    <row r="39" spans="2:19" x14ac:dyDescent="0.2">
      <c r="B39" s="10"/>
      <c r="C39" t="s">
        <v>1836</v>
      </c>
      <c r="D39" s="60" t="s">
        <v>921</v>
      </c>
      <c r="E39" s="2" t="s">
        <v>45</v>
      </c>
      <c r="F39" s="2" t="s">
        <v>1782</v>
      </c>
      <c r="G39" s="6" t="s">
        <v>1783</v>
      </c>
      <c r="H39" s="6" t="s">
        <v>1784</v>
      </c>
      <c r="I39" s="6" t="s">
        <v>613</v>
      </c>
      <c r="J39" s="6" t="s">
        <v>1277</v>
      </c>
      <c r="K39" s="6" t="s">
        <v>1785</v>
      </c>
      <c r="L39" s="1" t="s">
        <v>614</v>
      </c>
      <c r="M39" s="6"/>
      <c r="N39" s="6" t="s">
        <v>1835</v>
      </c>
      <c r="O39" s="6">
        <v>128</v>
      </c>
      <c r="P39" s="6" t="s">
        <v>615</v>
      </c>
      <c r="Q39">
        <v>56</v>
      </c>
      <c r="S39" s="63"/>
    </row>
    <row r="40" spans="2:19" x14ac:dyDescent="0.2">
      <c r="B40" s="10"/>
      <c r="C40" t="s">
        <v>1837</v>
      </c>
      <c r="D40" s="60" t="s">
        <v>921</v>
      </c>
      <c r="E40" s="2" t="s">
        <v>45</v>
      </c>
      <c r="F40" s="2" t="s">
        <v>1782</v>
      </c>
      <c r="G40" s="6" t="s">
        <v>1783</v>
      </c>
      <c r="H40" s="6" t="s">
        <v>1784</v>
      </c>
      <c r="I40" s="6" t="s">
        <v>617</v>
      </c>
      <c r="J40" s="6" t="s">
        <v>1277</v>
      </c>
      <c r="K40" s="6" t="s">
        <v>1785</v>
      </c>
      <c r="L40" s="1" t="s">
        <v>614</v>
      </c>
      <c r="M40" s="6"/>
      <c r="N40" s="6" t="s">
        <v>1835</v>
      </c>
      <c r="O40" s="6">
        <v>128</v>
      </c>
      <c r="P40" s="6" t="s">
        <v>615</v>
      </c>
      <c r="Q40">
        <v>56</v>
      </c>
      <c r="S40" s="63"/>
    </row>
    <row r="41" spans="2:19" x14ac:dyDescent="0.2">
      <c r="B41" s="10"/>
      <c r="C41" t="s">
        <v>1838</v>
      </c>
      <c r="D41" s="60" t="s">
        <v>921</v>
      </c>
      <c r="E41" s="2" t="s">
        <v>45</v>
      </c>
      <c r="F41" s="2" t="s">
        <v>1782</v>
      </c>
      <c r="G41" s="6" t="s">
        <v>1783</v>
      </c>
      <c r="H41" s="6" t="s">
        <v>1784</v>
      </c>
      <c r="I41" s="6" t="s">
        <v>619</v>
      </c>
      <c r="J41" s="6" t="s">
        <v>1277</v>
      </c>
      <c r="K41" s="6" t="s">
        <v>1785</v>
      </c>
      <c r="L41" s="1" t="s">
        <v>614</v>
      </c>
      <c r="M41" s="6"/>
      <c r="N41" s="6" t="s">
        <v>1835</v>
      </c>
      <c r="O41" s="6">
        <v>128</v>
      </c>
      <c r="P41" s="6" t="s">
        <v>615</v>
      </c>
      <c r="Q41">
        <v>56</v>
      </c>
      <c r="S41" s="63"/>
    </row>
    <row r="42" spans="2:19" x14ac:dyDescent="0.2">
      <c r="B42" s="10"/>
      <c r="C42" t="s">
        <v>1839</v>
      </c>
      <c r="D42" s="60" t="s">
        <v>921</v>
      </c>
      <c r="E42" s="2" t="s">
        <v>45</v>
      </c>
      <c r="F42" s="2" t="s">
        <v>1782</v>
      </c>
      <c r="G42" s="6" t="s">
        <v>1783</v>
      </c>
      <c r="H42" s="6" t="s">
        <v>1784</v>
      </c>
      <c r="I42" s="6" t="s">
        <v>621</v>
      </c>
      <c r="J42" s="6" t="s">
        <v>1277</v>
      </c>
      <c r="K42" s="6" t="s">
        <v>1785</v>
      </c>
      <c r="L42" s="1" t="s">
        <v>614</v>
      </c>
      <c r="M42" s="6"/>
      <c r="N42" s="6" t="s">
        <v>1835</v>
      </c>
      <c r="O42" s="6">
        <v>128</v>
      </c>
      <c r="P42" s="6" t="s">
        <v>615</v>
      </c>
      <c r="Q42" s="6">
        <v>56</v>
      </c>
      <c r="S42" s="63"/>
    </row>
    <row r="43" spans="2:19" x14ac:dyDescent="0.2">
      <c r="B43" s="10"/>
      <c r="C43" t="s">
        <v>1840</v>
      </c>
      <c r="D43" s="60" t="s">
        <v>921</v>
      </c>
      <c r="E43" s="2" t="s">
        <v>45</v>
      </c>
      <c r="F43" t="s">
        <v>1782</v>
      </c>
      <c r="G43" s="6" t="s">
        <v>1783</v>
      </c>
      <c r="H43" s="6" t="s">
        <v>1784</v>
      </c>
      <c r="I43" s="6" t="s">
        <v>623</v>
      </c>
      <c r="J43" s="6" t="s">
        <v>1277</v>
      </c>
      <c r="K43" s="6" t="s">
        <v>1785</v>
      </c>
      <c r="L43" s="1" t="s">
        <v>614</v>
      </c>
      <c r="M43" s="1"/>
      <c r="N43" t="s">
        <v>1835</v>
      </c>
      <c r="O43" s="1">
        <v>128</v>
      </c>
      <c r="P43" s="6" t="s">
        <v>615</v>
      </c>
      <c r="Q43">
        <v>56</v>
      </c>
      <c r="S43" s="63"/>
    </row>
    <row r="44" spans="2:19" x14ac:dyDescent="0.2">
      <c r="B44" s="10"/>
      <c r="C44" t="s">
        <v>1841</v>
      </c>
      <c r="D44" s="60" t="s">
        <v>921</v>
      </c>
      <c r="E44" s="2" t="s">
        <v>45</v>
      </c>
      <c r="F44" t="s">
        <v>1782</v>
      </c>
      <c r="G44" s="6" t="s">
        <v>1783</v>
      </c>
      <c r="H44" s="6" t="s">
        <v>1784</v>
      </c>
      <c r="I44" s="6" t="s">
        <v>607</v>
      </c>
      <c r="J44" s="6" t="s">
        <v>1277</v>
      </c>
      <c r="K44" s="6" t="s">
        <v>1785</v>
      </c>
      <c r="L44" t="s">
        <v>1842</v>
      </c>
      <c r="M44" s="1"/>
      <c r="N44" t="s">
        <v>1835</v>
      </c>
      <c r="O44" s="1">
        <v>128</v>
      </c>
      <c r="P44" s="6" t="s">
        <v>615</v>
      </c>
      <c r="Q44" s="6">
        <v>56</v>
      </c>
      <c r="S44" s="63"/>
    </row>
    <row r="45" spans="2:19" x14ac:dyDescent="0.2">
      <c r="B45" s="10"/>
      <c r="C45" t="s">
        <v>1843</v>
      </c>
      <c r="D45" s="60" t="s">
        <v>921</v>
      </c>
      <c r="E45" s="2" t="s">
        <v>45</v>
      </c>
      <c r="F45" t="s">
        <v>1776</v>
      </c>
      <c r="G45" s="6" t="s">
        <v>1777</v>
      </c>
      <c r="H45" s="6" t="s">
        <v>1778</v>
      </c>
      <c r="I45" s="6" t="s">
        <v>607</v>
      </c>
      <c r="J45" s="6" t="s">
        <v>1277</v>
      </c>
      <c r="K45" s="6" t="s">
        <v>1779</v>
      </c>
      <c r="L45" t="s">
        <v>1844</v>
      </c>
      <c r="M45" s="1" t="s">
        <v>1845</v>
      </c>
      <c r="N45" t="s">
        <v>1846</v>
      </c>
      <c r="O45" s="1">
        <v>0</v>
      </c>
      <c r="P45" s="6" t="s">
        <v>610</v>
      </c>
      <c r="Q45">
        <v>0</v>
      </c>
      <c r="S45" s="63"/>
    </row>
    <row r="46" spans="2:19" x14ac:dyDescent="0.2">
      <c r="B46" s="10"/>
      <c r="C46" t="s">
        <v>1847</v>
      </c>
      <c r="D46" s="60" t="s">
        <v>1119</v>
      </c>
      <c r="E46" s="2" t="s">
        <v>81</v>
      </c>
      <c r="F46" t="s">
        <v>1799</v>
      </c>
      <c r="G46" s="6" t="s">
        <v>1800</v>
      </c>
      <c r="H46" s="6" t="s">
        <v>1801</v>
      </c>
      <c r="I46" s="6" t="s">
        <v>625</v>
      </c>
      <c r="J46" s="6" t="s">
        <v>1277</v>
      </c>
      <c r="K46" s="6" t="s">
        <v>1785</v>
      </c>
      <c r="L46" s="1" t="s">
        <v>614</v>
      </c>
      <c r="M46" s="1"/>
      <c r="N46" t="s">
        <v>1848</v>
      </c>
      <c r="O46" s="1">
        <v>0</v>
      </c>
      <c r="P46" s="6" t="s">
        <v>615</v>
      </c>
      <c r="Q46">
        <v>56</v>
      </c>
      <c r="S46" s="63"/>
    </row>
    <row r="47" spans="2:19" x14ac:dyDescent="0.2">
      <c r="B47" s="10"/>
      <c r="C47" t="s">
        <v>1849</v>
      </c>
      <c r="D47" s="60" t="s">
        <v>1119</v>
      </c>
      <c r="E47" s="2" t="s">
        <v>81</v>
      </c>
      <c r="F47" t="s">
        <v>1799</v>
      </c>
      <c r="G47" s="6" t="s">
        <v>1800</v>
      </c>
      <c r="H47" s="6" t="s">
        <v>1801</v>
      </c>
      <c r="I47" s="6" t="s">
        <v>613</v>
      </c>
      <c r="J47" s="6" t="s">
        <v>1277</v>
      </c>
      <c r="K47" s="6" t="s">
        <v>1785</v>
      </c>
      <c r="L47" s="1" t="s">
        <v>614</v>
      </c>
      <c r="M47" s="1"/>
      <c r="N47" t="s">
        <v>1848</v>
      </c>
      <c r="O47" s="1">
        <v>0</v>
      </c>
      <c r="P47" s="6" t="s">
        <v>615</v>
      </c>
      <c r="Q47">
        <v>56</v>
      </c>
      <c r="S47" s="63"/>
    </row>
    <row r="48" spans="2:19" x14ac:dyDescent="0.2">
      <c r="B48" s="10"/>
      <c r="C48" t="s">
        <v>1850</v>
      </c>
      <c r="D48" s="60" t="s">
        <v>1119</v>
      </c>
      <c r="E48" s="2" t="s">
        <v>81</v>
      </c>
      <c r="F48" t="s">
        <v>1799</v>
      </c>
      <c r="G48" s="6" t="s">
        <v>1800</v>
      </c>
      <c r="H48" s="6" t="s">
        <v>1801</v>
      </c>
      <c r="I48" s="6" t="s">
        <v>617</v>
      </c>
      <c r="J48" s="6" t="s">
        <v>1277</v>
      </c>
      <c r="K48" s="6" t="s">
        <v>1785</v>
      </c>
      <c r="L48" s="1" t="s">
        <v>614</v>
      </c>
      <c r="M48" s="1"/>
      <c r="N48" t="s">
        <v>1848</v>
      </c>
      <c r="O48" s="1">
        <v>0</v>
      </c>
      <c r="P48" s="6" t="s">
        <v>615</v>
      </c>
      <c r="Q48">
        <v>56</v>
      </c>
      <c r="S48" s="63"/>
    </row>
    <row r="49" spans="2:19" x14ac:dyDescent="0.2">
      <c r="B49" s="10"/>
      <c r="C49" t="s">
        <v>1851</v>
      </c>
      <c r="D49" s="60" t="s">
        <v>1119</v>
      </c>
      <c r="E49" s="2" t="s">
        <v>81</v>
      </c>
      <c r="F49" t="s">
        <v>1799</v>
      </c>
      <c r="G49" s="6" t="s">
        <v>1800</v>
      </c>
      <c r="H49" s="6" t="s">
        <v>1801</v>
      </c>
      <c r="I49" s="6" t="s">
        <v>619</v>
      </c>
      <c r="J49" s="6" t="s">
        <v>1277</v>
      </c>
      <c r="K49" s="6" t="s">
        <v>1785</v>
      </c>
      <c r="L49" t="s">
        <v>614</v>
      </c>
      <c r="M49" s="1"/>
      <c r="N49" t="s">
        <v>1848</v>
      </c>
      <c r="O49" s="1">
        <v>0</v>
      </c>
      <c r="P49" s="6" t="s">
        <v>615</v>
      </c>
      <c r="Q49" s="6">
        <v>56</v>
      </c>
      <c r="S49" s="63"/>
    </row>
    <row r="50" spans="2:19" x14ac:dyDescent="0.2">
      <c r="B50" s="10"/>
      <c r="C50" t="s">
        <v>1852</v>
      </c>
      <c r="D50" s="60" t="s">
        <v>1119</v>
      </c>
      <c r="E50" s="2" t="s">
        <v>81</v>
      </c>
      <c r="F50" s="2" t="s">
        <v>1799</v>
      </c>
      <c r="G50" s="6" t="s">
        <v>1800</v>
      </c>
      <c r="H50" s="6" t="s">
        <v>1801</v>
      </c>
      <c r="I50" s="6" t="s">
        <v>621</v>
      </c>
      <c r="J50" s="6" t="s">
        <v>1277</v>
      </c>
      <c r="K50" s="6" t="s">
        <v>1785</v>
      </c>
      <c r="L50" s="90" t="s">
        <v>614</v>
      </c>
      <c r="M50" s="90"/>
      <c r="N50" s="6" t="s">
        <v>1848</v>
      </c>
      <c r="O50">
        <v>0</v>
      </c>
      <c r="P50" s="6" t="s">
        <v>615</v>
      </c>
      <c r="Q50" s="63">
        <v>56</v>
      </c>
      <c r="S50" s="63"/>
    </row>
    <row r="51" spans="2:19" x14ac:dyDescent="0.2">
      <c r="B51" s="10"/>
      <c r="C51" t="s">
        <v>1853</v>
      </c>
      <c r="D51" s="60" t="s">
        <v>1119</v>
      </c>
      <c r="E51" s="2" t="s">
        <v>81</v>
      </c>
      <c r="F51" s="2" t="s">
        <v>1799</v>
      </c>
      <c r="G51" s="6" t="s">
        <v>1800</v>
      </c>
      <c r="H51" s="6" t="s">
        <v>1801</v>
      </c>
      <c r="I51" s="6" t="s">
        <v>623</v>
      </c>
      <c r="J51" s="6" t="s">
        <v>1277</v>
      </c>
      <c r="K51" s="6" t="s">
        <v>1785</v>
      </c>
      <c r="L51" s="1" t="s">
        <v>614</v>
      </c>
      <c r="M51" s="6"/>
      <c r="N51" s="6" t="s">
        <v>1848</v>
      </c>
      <c r="O51" s="6">
        <v>0</v>
      </c>
      <c r="P51" s="6" t="s">
        <v>615</v>
      </c>
      <c r="Q51">
        <v>56</v>
      </c>
      <c r="S51" s="63"/>
    </row>
    <row r="52" spans="2:19" x14ac:dyDescent="0.2">
      <c r="B52" s="10"/>
      <c r="C52" t="s">
        <v>1854</v>
      </c>
      <c r="D52" s="60" t="s">
        <v>1119</v>
      </c>
      <c r="E52" s="2" t="s">
        <v>81</v>
      </c>
      <c r="F52" s="2" t="s">
        <v>1799</v>
      </c>
      <c r="G52" s="6" t="s">
        <v>1800</v>
      </c>
      <c r="H52" s="6" t="s">
        <v>1801</v>
      </c>
      <c r="I52" s="6" t="s">
        <v>607</v>
      </c>
      <c r="J52" s="6" t="s">
        <v>1277</v>
      </c>
      <c r="K52" s="6" t="s">
        <v>1785</v>
      </c>
      <c r="L52" s="1" t="s">
        <v>1855</v>
      </c>
      <c r="M52" s="6" t="s">
        <v>1856</v>
      </c>
      <c r="N52" s="6" t="s">
        <v>1848</v>
      </c>
      <c r="O52" s="6">
        <v>0</v>
      </c>
      <c r="P52" s="6" t="s">
        <v>610</v>
      </c>
      <c r="Q52" s="6">
        <v>0</v>
      </c>
      <c r="S52" s="63"/>
    </row>
    <row r="53" spans="2:19" x14ac:dyDescent="0.2">
      <c r="B53" s="10"/>
      <c r="C53" t="s">
        <v>1857</v>
      </c>
      <c r="D53" s="60" t="s">
        <v>1119</v>
      </c>
      <c r="E53" s="2" t="s">
        <v>81</v>
      </c>
      <c r="F53" s="2" t="s">
        <v>1782</v>
      </c>
      <c r="G53" s="6" t="s">
        <v>1783</v>
      </c>
      <c r="H53" s="6" t="s">
        <v>1784</v>
      </c>
      <c r="I53" s="6" t="s">
        <v>625</v>
      </c>
      <c r="J53" s="6" t="s">
        <v>1277</v>
      </c>
      <c r="K53" s="6" t="s">
        <v>1785</v>
      </c>
      <c r="L53" s="1" t="s">
        <v>614</v>
      </c>
      <c r="M53" s="6"/>
      <c r="N53" s="6" t="s">
        <v>1858</v>
      </c>
      <c r="O53" s="6">
        <v>128</v>
      </c>
      <c r="P53" s="6" t="s">
        <v>615</v>
      </c>
      <c r="Q53">
        <v>56</v>
      </c>
      <c r="S53" s="63"/>
    </row>
    <row r="54" spans="2:19" x14ac:dyDescent="0.2">
      <c r="B54" s="10"/>
      <c r="C54" t="s">
        <v>1859</v>
      </c>
      <c r="D54" s="60" t="s">
        <v>1119</v>
      </c>
      <c r="E54" s="2" t="s">
        <v>81</v>
      </c>
      <c r="F54" s="2" t="s">
        <v>1782</v>
      </c>
      <c r="G54" s="6" t="s">
        <v>1783</v>
      </c>
      <c r="H54" s="6" t="s">
        <v>1784</v>
      </c>
      <c r="I54" s="6" t="s">
        <v>613</v>
      </c>
      <c r="J54" s="6" t="s">
        <v>1277</v>
      </c>
      <c r="K54" s="6" t="s">
        <v>1785</v>
      </c>
      <c r="L54" s="1" t="s">
        <v>614</v>
      </c>
      <c r="M54" s="6"/>
      <c r="N54" s="6" t="s">
        <v>1858</v>
      </c>
      <c r="O54" s="6">
        <v>128</v>
      </c>
      <c r="P54" s="6" t="s">
        <v>615</v>
      </c>
      <c r="Q54">
        <v>56</v>
      </c>
      <c r="S54" s="63"/>
    </row>
    <row r="55" spans="2:19" x14ac:dyDescent="0.2">
      <c r="B55" s="10"/>
      <c r="C55" t="s">
        <v>1860</v>
      </c>
      <c r="D55" s="60" t="s">
        <v>1119</v>
      </c>
      <c r="E55" s="2" t="s">
        <v>81</v>
      </c>
      <c r="F55" s="2" t="s">
        <v>1782</v>
      </c>
      <c r="G55" s="6" t="s">
        <v>1783</v>
      </c>
      <c r="H55" s="6" t="s">
        <v>1784</v>
      </c>
      <c r="I55" s="6" t="s">
        <v>617</v>
      </c>
      <c r="J55" s="6" t="s">
        <v>1277</v>
      </c>
      <c r="K55" s="6" t="s">
        <v>1785</v>
      </c>
      <c r="L55" s="1" t="s">
        <v>614</v>
      </c>
      <c r="M55" s="6"/>
      <c r="N55" s="6" t="s">
        <v>1858</v>
      </c>
      <c r="O55" s="6">
        <v>128</v>
      </c>
      <c r="P55" s="6" t="s">
        <v>615</v>
      </c>
      <c r="Q55">
        <v>56</v>
      </c>
      <c r="S55" s="63"/>
    </row>
    <row r="56" spans="2:19" x14ac:dyDescent="0.2">
      <c r="B56" s="10"/>
      <c r="C56" t="s">
        <v>1861</v>
      </c>
      <c r="D56" s="60" t="s">
        <v>1119</v>
      </c>
      <c r="E56" s="2" t="s">
        <v>81</v>
      </c>
      <c r="F56" s="2" t="s">
        <v>1782</v>
      </c>
      <c r="G56" s="6" t="s">
        <v>1783</v>
      </c>
      <c r="H56" s="6" t="s">
        <v>1784</v>
      </c>
      <c r="I56" s="6" t="s">
        <v>619</v>
      </c>
      <c r="J56" s="6" t="s">
        <v>1277</v>
      </c>
      <c r="K56" s="6" t="s">
        <v>1785</v>
      </c>
      <c r="L56" s="1" t="s">
        <v>614</v>
      </c>
      <c r="M56" s="6"/>
      <c r="N56" s="6" t="s">
        <v>1858</v>
      </c>
      <c r="O56" s="6">
        <v>128</v>
      </c>
      <c r="P56" s="6" t="s">
        <v>615</v>
      </c>
      <c r="Q56">
        <v>56</v>
      </c>
      <c r="S56" s="63"/>
    </row>
    <row r="57" spans="2:19" x14ac:dyDescent="0.2">
      <c r="B57" s="10"/>
      <c r="C57" t="s">
        <v>1862</v>
      </c>
      <c r="D57" s="60" t="s">
        <v>1119</v>
      </c>
      <c r="E57" s="2" t="s">
        <v>81</v>
      </c>
      <c r="F57" s="2" t="s">
        <v>1782</v>
      </c>
      <c r="G57" s="6" t="s">
        <v>1783</v>
      </c>
      <c r="H57" s="6" t="s">
        <v>1784</v>
      </c>
      <c r="I57" s="6" t="s">
        <v>621</v>
      </c>
      <c r="J57" s="6" t="s">
        <v>1277</v>
      </c>
      <c r="K57" s="6" t="s">
        <v>1785</v>
      </c>
      <c r="L57" s="1" t="s">
        <v>614</v>
      </c>
      <c r="M57" s="6"/>
      <c r="N57" s="6" t="s">
        <v>1858</v>
      </c>
      <c r="O57" s="6">
        <v>128</v>
      </c>
      <c r="P57" s="6" t="s">
        <v>615</v>
      </c>
      <c r="Q57" s="6">
        <v>56</v>
      </c>
      <c r="S57" s="63"/>
    </row>
    <row r="58" spans="2:19" x14ac:dyDescent="0.2">
      <c r="B58" s="10"/>
      <c r="C58" t="s">
        <v>1863</v>
      </c>
      <c r="D58" s="60" t="s">
        <v>1119</v>
      </c>
      <c r="E58" s="2" t="s">
        <v>81</v>
      </c>
      <c r="F58" t="s">
        <v>1782</v>
      </c>
      <c r="G58" s="6" t="s">
        <v>1783</v>
      </c>
      <c r="H58" s="6" t="s">
        <v>1784</v>
      </c>
      <c r="I58" s="6" t="s">
        <v>623</v>
      </c>
      <c r="J58" s="6" t="s">
        <v>1277</v>
      </c>
      <c r="K58" s="6" t="s">
        <v>1785</v>
      </c>
      <c r="L58" s="1" t="s">
        <v>614</v>
      </c>
      <c r="M58" s="1"/>
      <c r="N58" t="s">
        <v>1858</v>
      </c>
      <c r="O58" s="1">
        <v>128</v>
      </c>
      <c r="P58" s="6" t="s">
        <v>615</v>
      </c>
      <c r="Q58">
        <v>56</v>
      </c>
      <c r="S58" s="63"/>
    </row>
    <row r="59" spans="2:19" x14ac:dyDescent="0.2">
      <c r="B59" s="10"/>
      <c r="C59" t="s">
        <v>1864</v>
      </c>
      <c r="D59" s="60" t="s">
        <v>1119</v>
      </c>
      <c r="E59" s="2" t="s">
        <v>81</v>
      </c>
      <c r="F59" t="s">
        <v>1782</v>
      </c>
      <c r="G59" s="6" t="s">
        <v>1783</v>
      </c>
      <c r="H59" s="6" t="s">
        <v>1784</v>
      </c>
      <c r="I59" s="6" t="s">
        <v>607</v>
      </c>
      <c r="J59" s="6" t="s">
        <v>1277</v>
      </c>
      <c r="K59" s="6" t="s">
        <v>1785</v>
      </c>
      <c r="L59" s="1" t="s">
        <v>1865</v>
      </c>
      <c r="M59" s="1"/>
      <c r="N59" t="s">
        <v>1858</v>
      </c>
      <c r="O59" s="1">
        <v>128</v>
      </c>
      <c r="P59" s="6" t="s">
        <v>615</v>
      </c>
      <c r="Q59" s="6">
        <v>56</v>
      </c>
      <c r="S59" s="63"/>
    </row>
    <row r="60" spans="2:19" x14ac:dyDescent="0.2">
      <c r="B60" s="10"/>
      <c r="C60" t="s">
        <v>1866</v>
      </c>
      <c r="D60" s="60" t="s">
        <v>1119</v>
      </c>
      <c r="E60" s="2" t="s">
        <v>81</v>
      </c>
      <c r="F60" t="s">
        <v>1776</v>
      </c>
      <c r="G60" s="6" t="s">
        <v>1777</v>
      </c>
      <c r="H60" s="6" t="s">
        <v>1778</v>
      </c>
      <c r="I60" s="6" t="s">
        <v>607</v>
      </c>
      <c r="J60" s="6" t="s">
        <v>1277</v>
      </c>
      <c r="K60" s="6" t="s">
        <v>1779</v>
      </c>
      <c r="L60" s="1" t="s">
        <v>1867</v>
      </c>
      <c r="M60" s="1" t="s">
        <v>1868</v>
      </c>
      <c r="N60" t="s">
        <v>1869</v>
      </c>
      <c r="O60" s="1">
        <v>0</v>
      </c>
      <c r="P60" s="6" t="s">
        <v>610</v>
      </c>
      <c r="Q60">
        <v>0</v>
      </c>
      <c r="S60" s="63"/>
    </row>
    <row r="61" spans="2:19" x14ac:dyDescent="0.2">
      <c r="B61" s="10"/>
      <c r="C61" t="s">
        <v>1870</v>
      </c>
      <c r="D61" s="60" t="s">
        <v>924</v>
      </c>
      <c r="E61" s="2" t="s">
        <v>45</v>
      </c>
      <c r="F61" t="s">
        <v>1799</v>
      </c>
      <c r="G61" s="6" t="s">
        <v>1800</v>
      </c>
      <c r="H61" s="6" t="s">
        <v>1801</v>
      </c>
      <c r="I61" s="6" t="s">
        <v>625</v>
      </c>
      <c r="J61" s="6" t="s">
        <v>1277</v>
      </c>
      <c r="K61" s="6" t="s">
        <v>1785</v>
      </c>
      <c r="L61" s="1" t="s">
        <v>614</v>
      </c>
      <c r="M61" s="1"/>
      <c r="N61" t="s">
        <v>1871</v>
      </c>
      <c r="O61" s="1">
        <v>0</v>
      </c>
      <c r="P61" s="6" t="s">
        <v>615</v>
      </c>
      <c r="Q61">
        <v>56</v>
      </c>
      <c r="S61" s="63"/>
    </row>
    <row r="62" spans="2:19" x14ac:dyDescent="0.2">
      <c r="B62" s="10"/>
      <c r="C62" t="s">
        <v>1872</v>
      </c>
      <c r="D62" s="60" t="s">
        <v>924</v>
      </c>
      <c r="E62" s="2" t="s">
        <v>45</v>
      </c>
      <c r="F62" t="s">
        <v>1799</v>
      </c>
      <c r="G62" s="6" t="s">
        <v>1800</v>
      </c>
      <c r="H62" s="6" t="s">
        <v>1801</v>
      </c>
      <c r="I62" s="6" t="s">
        <v>613</v>
      </c>
      <c r="J62" s="6" t="s">
        <v>1277</v>
      </c>
      <c r="K62" s="6" t="s">
        <v>1785</v>
      </c>
      <c r="L62" s="1" t="s">
        <v>614</v>
      </c>
      <c r="M62" s="1"/>
      <c r="N62" t="s">
        <v>1871</v>
      </c>
      <c r="O62" s="1">
        <v>0</v>
      </c>
      <c r="P62" s="6" t="s">
        <v>615</v>
      </c>
      <c r="Q62">
        <v>56</v>
      </c>
      <c r="S62" s="63"/>
    </row>
    <row r="63" spans="2:19" x14ac:dyDescent="0.2">
      <c r="B63" s="10"/>
      <c r="C63" t="s">
        <v>1873</v>
      </c>
      <c r="D63" s="60" t="s">
        <v>924</v>
      </c>
      <c r="E63" s="2" t="s">
        <v>45</v>
      </c>
      <c r="F63" t="s">
        <v>1799</v>
      </c>
      <c r="G63" s="6" t="s">
        <v>1800</v>
      </c>
      <c r="H63" s="6" t="s">
        <v>1801</v>
      </c>
      <c r="I63" s="6" t="s">
        <v>617</v>
      </c>
      <c r="J63" s="6" t="s">
        <v>1277</v>
      </c>
      <c r="K63" s="6" t="s">
        <v>1785</v>
      </c>
      <c r="L63" s="1" t="s">
        <v>614</v>
      </c>
      <c r="M63" s="1"/>
      <c r="N63" t="s">
        <v>1871</v>
      </c>
      <c r="O63" s="1">
        <v>0</v>
      </c>
      <c r="P63" s="6" t="s">
        <v>615</v>
      </c>
      <c r="Q63">
        <v>56</v>
      </c>
      <c r="S63" s="63"/>
    </row>
    <row r="64" spans="2:19" x14ac:dyDescent="0.2">
      <c r="B64" s="10"/>
      <c r="C64" t="s">
        <v>1874</v>
      </c>
      <c r="D64" s="60" t="s">
        <v>924</v>
      </c>
      <c r="E64" s="2" t="s">
        <v>45</v>
      </c>
      <c r="F64" t="s">
        <v>1799</v>
      </c>
      <c r="G64" s="6" t="s">
        <v>1800</v>
      </c>
      <c r="H64" s="6" t="s">
        <v>1801</v>
      </c>
      <c r="I64" s="6" t="s">
        <v>619</v>
      </c>
      <c r="J64" s="6" t="s">
        <v>1277</v>
      </c>
      <c r="K64" s="6" t="s">
        <v>1785</v>
      </c>
      <c r="L64" t="s">
        <v>614</v>
      </c>
      <c r="M64" s="1"/>
      <c r="N64" t="s">
        <v>1871</v>
      </c>
      <c r="O64" s="1">
        <v>0</v>
      </c>
      <c r="P64" s="6" t="s">
        <v>615</v>
      </c>
      <c r="Q64" s="6">
        <v>56</v>
      </c>
      <c r="S64" s="63"/>
    </row>
    <row r="65" spans="2:19" x14ac:dyDescent="0.2">
      <c r="B65" s="10"/>
      <c r="C65" t="s">
        <v>1875</v>
      </c>
      <c r="D65" s="60" t="s">
        <v>924</v>
      </c>
      <c r="E65" s="2" t="s">
        <v>45</v>
      </c>
      <c r="F65" s="2" t="s">
        <v>1799</v>
      </c>
      <c r="G65" s="6" t="s">
        <v>1800</v>
      </c>
      <c r="H65" s="6" t="s">
        <v>1801</v>
      </c>
      <c r="I65" s="6" t="s">
        <v>621</v>
      </c>
      <c r="J65" s="6" t="s">
        <v>1277</v>
      </c>
      <c r="K65" s="6" t="s">
        <v>1785</v>
      </c>
      <c r="L65" s="90" t="s">
        <v>614</v>
      </c>
      <c r="M65" s="90"/>
      <c r="N65" t="s">
        <v>1871</v>
      </c>
      <c r="O65">
        <v>0</v>
      </c>
      <c r="P65" s="6" t="s">
        <v>615</v>
      </c>
      <c r="Q65" s="63">
        <v>56</v>
      </c>
      <c r="S65" s="63"/>
    </row>
    <row r="66" spans="2:19" x14ac:dyDescent="0.2">
      <c r="B66" s="10"/>
      <c r="C66" t="s">
        <v>1876</v>
      </c>
      <c r="D66" s="60" t="s">
        <v>924</v>
      </c>
      <c r="E66" s="2" t="s">
        <v>45</v>
      </c>
      <c r="F66" s="2" t="s">
        <v>1799</v>
      </c>
      <c r="G66" s="6" t="s">
        <v>1800</v>
      </c>
      <c r="H66" s="6" t="s">
        <v>1801</v>
      </c>
      <c r="I66" s="6" t="s">
        <v>623</v>
      </c>
      <c r="J66" s="6" t="s">
        <v>1277</v>
      </c>
      <c r="K66" s="6" t="s">
        <v>1785</v>
      </c>
      <c r="L66" s="1" t="s">
        <v>614</v>
      </c>
      <c r="M66" s="6"/>
      <c r="N66" s="6" t="s">
        <v>1871</v>
      </c>
      <c r="O66" s="6">
        <v>0</v>
      </c>
      <c r="P66" s="6" t="s">
        <v>615</v>
      </c>
      <c r="Q66">
        <v>56</v>
      </c>
      <c r="S66" s="63"/>
    </row>
    <row r="67" spans="2:19" x14ac:dyDescent="0.2">
      <c r="B67" s="10"/>
      <c r="C67" t="s">
        <v>1877</v>
      </c>
      <c r="D67" s="60" t="s">
        <v>924</v>
      </c>
      <c r="E67" s="2" t="s">
        <v>45</v>
      </c>
      <c r="F67" s="2" t="s">
        <v>1799</v>
      </c>
      <c r="G67" s="6" t="s">
        <v>1800</v>
      </c>
      <c r="H67" s="6" t="s">
        <v>1801</v>
      </c>
      <c r="I67" s="6" t="s">
        <v>607</v>
      </c>
      <c r="J67" s="6" t="s">
        <v>1277</v>
      </c>
      <c r="K67" s="6" t="s">
        <v>1785</v>
      </c>
      <c r="L67" s="1" t="s">
        <v>1878</v>
      </c>
      <c r="M67" s="6" t="s">
        <v>1879</v>
      </c>
      <c r="N67" s="6" t="s">
        <v>1871</v>
      </c>
      <c r="O67" s="6">
        <v>0</v>
      </c>
      <c r="P67" s="6" t="s">
        <v>610</v>
      </c>
      <c r="Q67" s="6">
        <v>0</v>
      </c>
      <c r="S67" s="63"/>
    </row>
    <row r="68" spans="2:19" x14ac:dyDescent="0.2">
      <c r="B68" s="10"/>
      <c r="C68" t="s">
        <v>1880</v>
      </c>
      <c r="D68" s="60" t="s">
        <v>924</v>
      </c>
      <c r="E68" s="2" t="s">
        <v>45</v>
      </c>
      <c r="F68" s="2" t="s">
        <v>1782</v>
      </c>
      <c r="G68" s="6" t="s">
        <v>1783</v>
      </c>
      <c r="H68" s="6" t="s">
        <v>1784</v>
      </c>
      <c r="I68" s="6" t="s">
        <v>625</v>
      </c>
      <c r="J68" s="6" t="s">
        <v>1277</v>
      </c>
      <c r="K68" s="6" t="s">
        <v>1785</v>
      </c>
      <c r="L68" s="1" t="s">
        <v>614</v>
      </c>
      <c r="M68" s="6"/>
      <c r="N68" s="6" t="s">
        <v>1881</v>
      </c>
      <c r="O68" s="6">
        <v>128</v>
      </c>
      <c r="P68" s="6" t="s">
        <v>615</v>
      </c>
      <c r="Q68">
        <v>56</v>
      </c>
      <c r="S68" s="63"/>
    </row>
    <row r="69" spans="2:19" x14ac:dyDescent="0.2">
      <c r="B69" s="10"/>
      <c r="C69" t="s">
        <v>1882</v>
      </c>
      <c r="D69" s="60" t="s">
        <v>924</v>
      </c>
      <c r="E69" s="2" t="s">
        <v>45</v>
      </c>
      <c r="F69" s="2" t="s">
        <v>1782</v>
      </c>
      <c r="G69" s="6" t="s">
        <v>1783</v>
      </c>
      <c r="H69" s="6" t="s">
        <v>1784</v>
      </c>
      <c r="I69" s="6" t="s">
        <v>613</v>
      </c>
      <c r="J69" s="6" t="s">
        <v>1277</v>
      </c>
      <c r="K69" s="6" t="s">
        <v>1785</v>
      </c>
      <c r="L69" s="1" t="s">
        <v>1883</v>
      </c>
      <c r="M69" s="6"/>
      <c r="N69" s="6" t="s">
        <v>1881</v>
      </c>
      <c r="O69" s="6">
        <v>128</v>
      </c>
      <c r="P69" s="6" t="s">
        <v>615</v>
      </c>
      <c r="Q69">
        <v>56</v>
      </c>
      <c r="S69" s="63"/>
    </row>
    <row r="70" spans="2:19" x14ac:dyDescent="0.2">
      <c r="B70" s="10"/>
      <c r="C70" t="s">
        <v>1884</v>
      </c>
      <c r="D70" s="60" t="s">
        <v>924</v>
      </c>
      <c r="E70" s="2" t="s">
        <v>45</v>
      </c>
      <c r="F70" s="2" t="s">
        <v>1782</v>
      </c>
      <c r="G70" s="6" t="s">
        <v>1783</v>
      </c>
      <c r="H70" s="6" t="s">
        <v>1784</v>
      </c>
      <c r="I70" s="6" t="s">
        <v>617</v>
      </c>
      <c r="J70" s="6" t="s">
        <v>1277</v>
      </c>
      <c r="K70" s="6" t="s">
        <v>1785</v>
      </c>
      <c r="L70" s="1" t="s">
        <v>1883</v>
      </c>
      <c r="M70" s="6"/>
      <c r="N70" s="6" t="s">
        <v>1881</v>
      </c>
      <c r="O70" s="6">
        <v>128</v>
      </c>
      <c r="P70" s="6" t="s">
        <v>615</v>
      </c>
      <c r="Q70">
        <v>56</v>
      </c>
      <c r="S70" s="63"/>
    </row>
    <row r="71" spans="2:19" x14ac:dyDescent="0.2">
      <c r="B71" s="10"/>
      <c r="C71" t="s">
        <v>1885</v>
      </c>
      <c r="D71" s="60" t="s">
        <v>924</v>
      </c>
      <c r="E71" s="2" t="s">
        <v>45</v>
      </c>
      <c r="F71" s="2" t="s">
        <v>1782</v>
      </c>
      <c r="G71" s="6" t="s">
        <v>1783</v>
      </c>
      <c r="H71" s="6" t="s">
        <v>1784</v>
      </c>
      <c r="I71" s="6" t="s">
        <v>619</v>
      </c>
      <c r="J71" s="6" t="s">
        <v>1277</v>
      </c>
      <c r="K71" s="6" t="s">
        <v>1785</v>
      </c>
      <c r="L71" s="1" t="s">
        <v>614</v>
      </c>
      <c r="M71" s="6"/>
      <c r="N71" s="6" t="s">
        <v>1881</v>
      </c>
      <c r="O71" s="6">
        <v>128</v>
      </c>
      <c r="P71" s="6" t="s">
        <v>615</v>
      </c>
      <c r="Q71">
        <v>56</v>
      </c>
      <c r="S71" s="63"/>
    </row>
    <row r="72" spans="2:19" x14ac:dyDescent="0.2">
      <c r="B72" s="10"/>
      <c r="C72" t="s">
        <v>1886</v>
      </c>
      <c r="D72" s="60" t="s">
        <v>924</v>
      </c>
      <c r="E72" s="2" t="s">
        <v>45</v>
      </c>
      <c r="F72" s="2" t="s">
        <v>1782</v>
      </c>
      <c r="G72" s="6" t="s">
        <v>1783</v>
      </c>
      <c r="H72" s="6" t="s">
        <v>1784</v>
      </c>
      <c r="I72" s="6" t="s">
        <v>621</v>
      </c>
      <c r="J72" s="6" t="s">
        <v>1277</v>
      </c>
      <c r="K72" s="6" t="s">
        <v>1785</v>
      </c>
      <c r="L72" s="1" t="s">
        <v>614</v>
      </c>
      <c r="M72" s="6"/>
      <c r="N72" s="6" t="s">
        <v>1881</v>
      </c>
      <c r="O72" s="6">
        <v>128</v>
      </c>
      <c r="P72" s="6" t="s">
        <v>615</v>
      </c>
      <c r="Q72" s="6">
        <v>56</v>
      </c>
      <c r="S72" s="63"/>
    </row>
    <row r="73" spans="2:19" x14ac:dyDescent="0.2">
      <c r="B73" s="10"/>
      <c r="C73" t="s">
        <v>1887</v>
      </c>
      <c r="D73" s="60" t="s">
        <v>924</v>
      </c>
      <c r="E73" s="2" t="s">
        <v>45</v>
      </c>
      <c r="F73" t="s">
        <v>1782</v>
      </c>
      <c r="G73" s="6" t="s">
        <v>1783</v>
      </c>
      <c r="H73" s="6" t="s">
        <v>1784</v>
      </c>
      <c r="I73" s="6" t="s">
        <v>623</v>
      </c>
      <c r="J73" s="6" t="s">
        <v>1277</v>
      </c>
      <c r="K73" s="6" t="s">
        <v>1785</v>
      </c>
      <c r="L73" s="1" t="s">
        <v>614</v>
      </c>
      <c r="M73" s="1"/>
      <c r="N73" t="s">
        <v>1881</v>
      </c>
      <c r="O73" s="1">
        <v>128</v>
      </c>
      <c r="P73" s="6" t="s">
        <v>615</v>
      </c>
      <c r="Q73">
        <v>56</v>
      </c>
      <c r="S73" s="63"/>
    </row>
    <row r="74" spans="2:19" x14ac:dyDescent="0.2">
      <c r="B74" s="10"/>
      <c r="C74" t="s">
        <v>1888</v>
      </c>
      <c r="D74" s="60" t="s">
        <v>924</v>
      </c>
      <c r="E74" s="2" t="s">
        <v>45</v>
      </c>
      <c r="F74" t="s">
        <v>1782</v>
      </c>
      <c r="G74" s="6" t="s">
        <v>1783</v>
      </c>
      <c r="H74" s="6" t="s">
        <v>1784</v>
      </c>
      <c r="I74" s="6" t="s">
        <v>607</v>
      </c>
      <c r="J74" s="6" t="s">
        <v>1277</v>
      </c>
      <c r="K74" s="6" t="s">
        <v>1785</v>
      </c>
      <c r="L74" s="1" t="s">
        <v>1883</v>
      </c>
      <c r="M74" s="1"/>
      <c r="N74" t="s">
        <v>1881</v>
      </c>
      <c r="O74" s="1">
        <v>128</v>
      </c>
      <c r="P74" s="6" t="s">
        <v>615</v>
      </c>
      <c r="Q74" s="6">
        <v>56</v>
      </c>
      <c r="S74" s="63"/>
    </row>
    <row r="75" spans="2:19" x14ac:dyDescent="0.2">
      <c r="B75" s="10"/>
      <c r="C75" t="s">
        <v>1889</v>
      </c>
      <c r="D75" s="60" t="s">
        <v>924</v>
      </c>
      <c r="E75" s="2" t="s">
        <v>45</v>
      </c>
      <c r="F75" t="s">
        <v>1776</v>
      </c>
      <c r="G75" s="6" t="s">
        <v>1777</v>
      </c>
      <c r="H75" s="6" t="s">
        <v>1778</v>
      </c>
      <c r="I75" s="6" t="s">
        <v>607</v>
      </c>
      <c r="J75" s="6" t="s">
        <v>1277</v>
      </c>
      <c r="K75" s="6" t="s">
        <v>1779</v>
      </c>
      <c r="L75" s="1" t="s">
        <v>1890</v>
      </c>
      <c r="M75" s="1" t="s">
        <v>1891</v>
      </c>
      <c r="N75" t="s">
        <v>1892</v>
      </c>
      <c r="O75" s="1">
        <v>0</v>
      </c>
      <c r="P75" s="6" t="s">
        <v>610</v>
      </c>
      <c r="Q75">
        <v>0</v>
      </c>
      <c r="S75" s="63"/>
    </row>
    <row r="76" spans="2:19" x14ac:dyDescent="0.2">
      <c r="B76" s="10"/>
      <c r="C76" t="s">
        <v>1893</v>
      </c>
      <c r="D76" s="60" t="s">
        <v>1124</v>
      </c>
      <c r="E76" s="2" t="s">
        <v>81</v>
      </c>
      <c r="F76" t="s">
        <v>1799</v>
      </c>
      <c r="G76" s="6" t="s">
        <v>1800</v>
      </c>
      <c r="H76" s="6" t="s">
        <v>1801</v>
      </c>
      <c r="I76" s="6" t="s">
        <v>625</v>
      </c>
      <c r="J76" s="6" t="s">
        <v>1277</v>
      </c>
      <c r="K76" s="6" t="s">
        <v>1785</v>
      </c>
      <c r="L76" s="1" t="s">
        <v>614</v>
      </c>
      <c r="M76" s="1"/>
      <c r="N76" t="s">
        <v>1894</v>
      </c>
      <c r="O76" s="1">
        <v>0</v>
      </c>
      <c r="P76" s="6" t="s">
        <v>615</v>
      </c>
      <c r="Q76">
        <v>56</v>
      </c>
      <c r="S76" s="63"/>
    </row>
    <row r="77" spans="2:19" x14ac:dyDescent="0.2">
      <c r="B77" s="10"/>
      <c r="C77" t="s">
        <v>1895</v>
      </c>
      <c r="D77" s="60" t="s">
        <v>1124</v>
      </c>
      <c r="E77" s="2" t="s">
        <v>81</v>
      </c>
      <c r="F77" t="s">
        <v>1799</v>
      </c>
      <c r="G77" s="6" t="s">
        <v>1800</v>
      </c>
      <c r="H77" s="6" t="s">
        <v>1801</v>
      </c>
      <c r="I77" s="6" t="s">
        <v>613</v>
      </c>
      <c r="J77" s="6" t="s">
        <v>1277</v>
      </c>
      <c r="K77" s="6" t="s">
        <v>1785</v>
      </c>
      <c r="L77" s="1" t="s">
        <v>614</v>
      </c>
      <c r="M77" s="1"/>
      <c r="N77" t="s">
        <v>1894</v>
      </c>
      <c r="O77" s="1">
        <v>0</v>
      </c>
      <c r="P77" s="6" t="s">
        <v>615</v>
      </c>
      <c r="Q77">
        <v>56</v>
      </c>
      <c r="S77" s="63"/>
    </row>
    <row r="78" spans="2:19" x14ac:dyDescent="0.2">
      <c r="B78" s="10"/>
      <c r="C78" t="s">
        <v>1896</v>
      </c>
      <c r="D78" s="60" t="s">
        <v>1124</v>
      </c>
      <c r="E78" s="2" t="s">
        <v>81</v>
      </c>
      <c r="F78" t="s">
        <v>1799</v>
      </c>
      <c r="G78" s="6" t="s">
        <v>1800</v>
      </c>
      <c r="H78" s="6" t="s">
        <v>1801</v>
      </c>
      <c r="I78" s="6" t="s">
        <v>617</v>
      </c>
      <c r="J78" s="6" t="s">
        <v>1277</v>
      </c>
      <c r="K78" s="6" t="s">
        <v>1785</v>
      </c>
      <c r="L78" s="1" t="s">
        <v>614</v>
      </c>
      <c r="M78" s="1"/>
      <c r="N78" t="s">
        <v>1894</v>
      </c>
      <c r="O78" s="1">
        <v>0</v>
      </c>
      <c r="P78" s="6" t="s">
        <v>615</v>
      </c>
      <c r="Q78">
        <v>56</v>
      </c>
      <c r="S78" s="63"/>
    </row>
    <row r="79" spans="2:19" x14ac:dyDescent="0.2">
      <c r="B79" s="10"/>
      <c r="C79" t="s">
        <v>1897</v>
      </c>
      <c r="D79" s="60" t="s">
        <v>1124</v>
      </c>
      <c r="E79" s="2" t="s">
        <v>81</v>
      </c>
      <c r="F79" t="s">
        <v>1799</v>
      </c>
      <c r="G79" s="6" t="s">
        <v>1800</v>
      </c>
      <c r="H79" s="6" t="s">
        <v>1801</v>
      </c>
      <c r="I79" s="6" t="s">
        <v>619</v>
      </c>
      <c r="J79" s="6" t="s">
        <v>1277</v>
      </c>
      <c r="K79" s="6" t="s">
        <v>1785</v>
      </c>
      <c r="L79" t="s">
        <v>614</v>
      </c>
      <c r="M79" s="1"/>
      <c r="N79" t="s">
        <v>1894</v>
      </c>
      <c r="O79" s="1">
        <v>0</v>
      </c>
      <c r="P79" s="6" t="s">
        <v>615</v>
      </c>
      <c r="Q79" s="6">
        <v>56</v>
      </c>
      <c r="S79" s="63"/>
    </row>
    <row r="80" spans="2:19" x14ac:dyDescent="0.2">
      <c r="B80" s="10"/>
      <c r="C80" t="s">
        <v>1898</v>
      </c>
      <c r="D80" s="60" t="s">
        <v>1124</v>
      </c>
      <c r="E80" s="2" t="s">
        <v>81</v>
      </c>
      <c r="F80" s="2" t="s">
        <v>1799</v>
      </c>
      <c r="G80" s="6" t="s">
        <v>1800</v>
      </c>
      <c r="H80" s="6" t="s">
        <v>1801</v>
      </c>
      <c r="I80" s="6" t="s">
        <v>621</v>
      </c>
      <c r="J80" s="6" t="s">
        <v>1277</v>
      </c>
      <c r="K80" s="6" t="s">
        <v>1785</v>
      </c>
      <c r="L80" s="90" t="s">
        <v>614</v>
      </c>
      <c r="M80" s="90"/>
      <c r="N80" t="s">
        <v>1894</v>
      </c>
      <c r="O80">
        <v>0</v>
      </c>
      <c r="P80" s="6" t="s">
        <v>615</v>
      </c>
      <c r="Q80" s="63">
        <v>56</v>
      </c>
      <c r="S80" s="63"/>
    </row>
    <row r="81" spans="2:19" x14ac:dyDescent="0.2">
      <c r="B81" s="10"/>
      <c r="C81" t="s">
        <v>1899</v>
      </c>
      <c r="D81" s="60" t="s">
        <v>1124</v>
      </c>
      <c r="E81" s="2" t="s">
        <v>81</v>
      </c>
      <c r="F81" s="2" t="s">
        <v>1799</v>
      </c>
      <c r="G81" s="6" t="s">
        <v>1800</v>
      </c>
      <c r="H81" s="6" t="s">
        <v>1801</v>
      </c>
      <c r="I81" s="6" t="s">
        <v>623</v>
      </c>
      <c r="J81" s="6" t="s">
        <v>1277</v>
      </c>
      <c r="K81" s="6" t="s">
        <v>1785</v>
      </c>
      <c r="L81" s="1" t="s">
        <v>614</v>
      </c>
      <c r="M81" s="6"/>
      <c r="N81" s="6" t="s">
        <v>1894</v>
      </c>
      <c r="O81" s="6">
        <v>0</v>
      </c>
      <c r="P81" s="6" t="s">
        <v>615</v>
      </c>
      <c r="Q81">
        <v>56</v>
      </c>
      <c r="S81" s="63"/>
    </row>
    <row r="82" spans="2:19" x14ac:dyDescent="0.2">
      <c r="B82" s="10"/>
      <c r="C82" t="s">
        <v>1900</v>
      </c>
      <c r="D82" s="60" t="s">
        <v>1124</v>
      </c>
      <c r="E82" s="2" t="s">
        <v>81</v>
      </c>
      <c r="F82" s="2" t="s">
        <v>1799</v>
      </c>
      <c r="G82" s="6" t="s">
        <v>1800</v>
      </c>
      <c r="H82" s="6" t="s">
        <v>1801</v>
      </c>
      <c r="I82" s="6" t="s">
        <v>607</v>
      </c>
      <c r="J82" s="6" t="s">
        <v>1277</v>
      </c>
      <c r="K82" s="6" t="s">
        <v>1785</v>
      </c>
      <c r="L82" s="1" t="s">
        <v>1901</v>
      </c>
      <c r="M82" s="6" t="s">
        <v>1902</v>
      </c>
      <c r="N82" s="6" t="s">
        <v>1894</v>
      </c>
      <c r="O82" s="6">
        <v>0</v>
      </c>
      <c r="P82" s="6" t="s">
        <v>610</v>
      </c>
      <c r="Q82" s="6">
        <v>0</v>
      </c>
      <c r="S82" s="63"/>
    </row>
    <row r="83" spans="2:19" x14ac:dyDescent="0.2">
      <c r="B83" s="10"/>
      <c r="C83" t="s">
        <v>1903</v>
      </c>
      <c r="D83" s="60" t="s">
        <v>1124</v>
      </c>
      <c r="E83" s="2" t="s">
        <v>81</v>
      </c>
      <c r="F83" s="2" t="s">
        <v>1782</v>
      </c>
      <c r="G83" s="6" t="s">
        <v>1783</v>
      </c>
      <c r="H83" s="6" t="s">
        <v>1784</v>
      </c>
      <c r="I83" s="6" t="s">
        <v>625</v>
      </c>
      <c r="J83" s="6" t="s">
        <v>1277</v>
      </c>
      <c r="K83" s="6" t="s">
        <v>1785</v>
      </c>
      <c r="L83" s="1" t="s">
        <v>614</v>
      </c>
      <c r="M83" s="6"/>
      <c r="N83" s="6" t="s">
        <v>1904</v>
      </c>
      <c r="O83" s="6">
        <v>128</v>
      </c>
      <c r="P83" s="6" t="s">
        <v>615</v>
      </c>
      <c r="Q83">
        <v>56</v>
      </c>
      <c r="S83" s="63"/>
    </row>
    <row r="84" spans="2:19" x14ac:dyDescent="0.2">
      <c r="B84" s="10"/>
      <c r="C84" t="s">
        <v>1905</v>
      </c>
      <c r="D84" s="60" t="s">
        <v>1124</v>
      </c>
      <c r="E84" s="2" t="s">
        <v>81</v>
      </c>
      <c r="F84" s="2" t="s">
        <v>1782</v>
      </c>
      <c r="G84" s="6" t="s">
        <v>1783</v>
      </c>
      <c r="H84" s="6" t="s">
        <v>1784</v>
      </c>
      <c r="I84" s="6" t="s">
        <v>613</v>
      </c>
      <c r="J84" s="6" t="s">
        <v>1277</v>
      </c>
      <c r="K84" s="6" t="s">
        <v>1785</v>
      </c>
      <c r="L84" s="1" t="s">
        <v>614</v>
      </c>
      <c r="M84" s="6"/>
      <c r="N84" s="6" t="s">
        <v>1904</v>
      </c>
      <c r="O84" s="6">
        <v>128</v>
      </c>
      <c r="P84" s="6" t="s">
        <v>615</v>
      </c>
      <c r="Q84">
        <v>56</v>
      </c>
      <c r="S84" s="63"/>
    </row>
    <row r="85" spans="2:19" x14ac:dyDescent="0.2">
      <c r="B85" s="10"/>
      <c r="C85" t="s">
        <v>1906</v>
      </c>
      <c r="D85" s="60" t="s">
        <v>1124</v>
      </c>
      <c r="E85" s="2" t="s">
        <v>81</v>
      </c>
      <c r="F85" s="2" t="s">
        <v>1782</v>
      </c>
      <c r="G85" s="6" t="s">
        <v>1783</v>
      </c>
      <c r="H85" s="6" t="s">
        <v>1784</v>
      </c>
      <c r="I85" s="6" t="s">
        <v>617</v>
      </c>
      <c r="J85" s="6" t="s">
        <v>1277</v>
      </c>
      <c r="K85" s="6" t="s">
        <v>1785</v>
      </c>
      <c r="L85" s="1" t="s">
        <v>614</v>
      </c>
      <c r="M85" s="6"/>
      <c r="N85" s="6" t="s">
        <v>1904</v>
      </c>
      <c r="O85" s="6">
        <v>128</v>
      </c>
      <c r="P85" s="6" t="s">
        <v>615</v>
      </c>
      <c r="Q85">
        <v>56</v>
      </c>
      <c r="S85" s="63"/>
    </row>
    <row r="86" spans="2:19" x14ac:dyDescent="0.2">
      <c r="B86" s="10"/>
      <c r="C86" t="s">
        <v>1907</v>
      </c>
      <c r="D86" s="60" t="s">
        <v>1124</v>
      </c>
      <c r="E86" s="2" t="s">
        <v>81</v>
      </c>
      <c r="F86" s="2" t="s">
        <v>1782</v>
      </c>
      <c r="G86" s="6" t="s">
        <v>1783</v>
      </c>
      <c r="H86" s="6" t="s">
        <v>1784</v>
      </c>
      <c r="I86" s="6" t="s">
        <v>619</v>
      </c>
      <c r="J86" s="6" t="s">
        <v>1277</v>
      </c>
      <c r="K86" s="6" t="s">
        <v>1785</v>
      </c>
      <c r="L86" s="1" t="s">
        <v>614</v>
      </c>
      <c r="M86" s="6"/>
      <c r="N86" s="6" t="s">
        <v>1904</v>
      </c>
      <c r="O86" s="6">
        <v>128</v>
      </c>
      <c r="P86" s="6" t="s">
        <v>615</v>
      </c>
      <c r="Q86">
        <v>56</v>
      </c>
      <c r="S86" s="63"/>
    </row>
    <row r="87" spans="2:19" x14ac:dyDescent="0.2">
      <c r="B87" s="10"/>
      <c r="C87" t="s">
        <v>1908</v>
      </c>
      <c r="D87" s="60" t="s">
        <v>1124</v>
      </c>
      <c r="E87" s="2" t="s">
        <v>81</v>
      </c>
      <c r="F87" s="2" t="s">
        <v>1782</v>
      </c>
      <c r="G87" s="6" t="s">
        <v>1783</v>
      </c>
      <c r="H87" s="6" t="s">
        <v>1784</v>
      </c>
      <c r="I87" s="6" t="s">
        <v>621</v>
      </c>
      <c r="J87" s="6" t="s">
        <v>1277</v>
      </c>
      <c r="K87" s="6" t="s">
        <v>1785</v>
      </c>
      <c r="L87" s="1" t="s">
        <v>614</v>
      </c>
      <c r="M87" s="6"/>
      <c r="N87" s="6" t="s">
        <v>1904</v>
      </c>
      <c r="O87" s="6">
        <v>128</v>
      </c>
      <c r="P87" s="6" t="s">
        <v>615</v>
      </c>
      <c r="Q87" s="6">
        <v>56</v>
      </c>
      <c r="S87" s="63"/>
    </row>
    <row r="88" spans="2:19" x14ac:dyDescent="0.2">
      <c r="B88" s="10"/>
      <c r="C88" t="s">
        <v>1909</v>
      </c>
      <c r="D88" s="60" t="s">
        <v>1124</v>
      </c>
      <c r="E88" s="2" t="s">
        <v>81</v>
      </c>
      <c r="F88" t="s">
        <v>1782</v>
      </c>
      <c r="G88" s="6" t="s">
        <v>1783</v>
      </c>
      <c r="H88" s="6" t="s">
        <v>1784</v>
      </c>
      <c r="I88" s="6" t="s">
        <v>623</v>
      </c>
      <c r="J88" s="6" t="s">
        <v>1277</v>
      </c>
      <c r="K88" s="6" t="s">
        <v>1785</v>
      </c>
      <c r="L88" s="1" t="s">
        <v>614</v>
      </c>
      <c r="M88" s="1"/>
      <c r="N88" t="s">
        <v>1904</v>
      </c>
      <c r="O88" s="1">
        <v>128</v>
      </c>
      <c r="P88" s="6" t="s">
        <v>615</v>
      </c>
      <c r="Q88">
        <v>56</v>
      </c>
      <c r="S88" s="63"/>
    </row>
    <row r="89" spans="2:19" x14ac:dyDescent="0.2">
      <c r="B89" s="10"/>
      <c r="C89" t="s">
        <v>1910</v>
      </c>
      <c r="D89" s="60" t="s">
        <v>1124</v>
      </c>
      <c r="E89" s="2" t="s">
        <v>81</v>
      </c>
      <c r="F89" t="s">
        <v>1782</v>
      </c>
      <c r="G89" s="6" t="s">
        <v>1783</v>
      </c>
      <c r="H89" s="6" t="s">
        <v>1784</v>
      </c>
      <c r="I89" s="6" t="s">
        <v>607</v>
      </c>
      <c r="J89" s="6" t="s">
        <v>1277</v>
      </c>
      <c r="K89" s="6" t="s">
        <v>1785</v>
      </c>
      <c r="L89" s="1" t="s">
        <v>1911</v>
      </c>
      <c r="M89" s="1"/>
      <c r="N89" t="s">
        <v>1904</v>
      </c>
      <c r="O89" s="1">
        <v>128</v>
      </c>
      <c r="P89" s="6" t="s">
        <v>615</v>
      </c>
      <c r="Q89" s="6">
        <v>56</v>
      </c>
      <c r="S89" s="63"/>
    </row>
    <row r="90" spans="2:19" x14ac:dyDescent="0.2">
      <c r="B90" s="10"/>
      <c r="C90" t="s">
        <v>1912</v>
      </c>
      <c r="D90" s="60" t="s">
        <v>1124</v>
      </c>
      <c r="E90" s="2" t="s">
        <v>81</v>
      </c>
      <c r="F90" t="s">
        <v>1776</v>
      </c>
      <c r="G90" s="6" t="s">
        <v>1777</v>
      </c>
      <c r="H90" s="6" t="s">
        <v>1778</v>
      </c>
      <c r="I90" s="6" t="s">
        <v>607</v>
      </c>
      <c r="J90" s="6" t="s">
        <v>1277</v>
      </c>
      <c r="K90" s="6" t="s">
        <v>1779</v>
      </c>
      <c r="L90" s="1" t="s">
        <v>1913</v>
      </c>
      <c r="M90" s="1" t="s">
        <v>1914</v>
      </c>
      <c r="N90" t="s">
        <v>1915</v>
      </c>
      <c r="O90" s="1">
        <v>0</v>
      </c>
      <c r="P90" s="6" t="s">
        <v>610</v>
      </c>
      <c r="Q90">
        <v>0</v>
      </c>
      <c r="S90" s="63"/>
    </row>
    <row r="91" spans="2:19" x14ac:dyDescent="0.2">
      <c r="B91" s="10"/>
      <c r="C91" t="s">
        <v>1926</v>
      </c>
      <c r="D91" s="60" t="s">
        <v>933</v>
      </c>
      <c r="E91" s="2" t="s">
        <v>45</v>
      </c>
      <c r="F91" t="s">
        <v>1782</v>
      </c>
      <c r="G91" s="6" t="s">
        <v>1783</v>
      </c>
      <c r="H91" s="6" t="s">
        <v>1784</v>
      </c>
      <c r="I91" s="6" t="s">
        <v>625</v>
      </c>
      <c r="J91" s="6" t="s">
        <v>1277</v>
      </c>
      <c r="K91" s="6" t="s">
        <v>1785</v>
      </c>
      <c r="L91" s="1" t="s">
        <v>614</v>
      </c>
      <c r="M91" s="1"/>
      <c r="N91" t="s">
        <v>1927</v>
      </c>
      <c r="O91" s="1">
        <v>289</v>
      </c>
      <c r="P91" s="6" t="s">
        <v>615</v>
      </c>
      <c r="Q91">
        <v>56</v>
      </c>
      <c r="S91" s="63"/>
    </row>
    <row r="92" spans="2:19" x14ac:dyDescent="0.2">
      <c r="B92" s="10"/>
      <c r="C92" t="s">
        <v>1928</v>
      </c>
      <c r="D92" s="60" t="s">
        <v>933</v>
      </c>
      <c r="E92" s="2" t="s">
        <v>45</v>
      </c>
      <c r="F92" t="s">
        <v>1782</v>
      </c>
      <c r="G92" s="6" t="s">
        <v>1783</v>
      </c>
      <c r="H92" s="6" t="s">
        <v>1784</v>
      </c>
      <c r="I92" s="6" t="s">
        <v>613</v>
      </c>
      <c r="J92" s="6" t="s">
        <v>1277</v>
      </c>
      <c r="K92" s="6" t="s">
        <v>1785</v>
      </c>
      <c r="L92" s="1" t="s">
        <v>614</v>
      </c>
      <c r="M92" s="1"/>
      <c r="N92" t="s">
        <v>1927</v>
      </c>
      <c r="O92" s="1">
        <v>289</v>
      </c>
      <c r="P92" s="6" t="s">
        <v>615</v>
      </c>
      <c r="Q92">
        <v>56</v>
      </c>
      <c r="S92" s="63"/>
    </row>
    <row r="93" spans="2:19" x14ac:dyDescent="0.2">
      <c r="B93" s="10"/>
      <c r="C93" t="s">
        <v>1929</v>
      </c>
      <c r="D93" s="60" t="s">
        <v>933</v>
      </c>
      <c r="E93" s="2" t="s">
        <v>45</v>
      </c>
      <c r="F93" t="s">
        <v>1782</v>
      </c>
      <c r="G93" s="6" t="s">
        <v>1783</v>
      </c>
      <c r="H93" s="6" t="s">
        <v>1784</v>
      </c>
      <c r="I93" s="6" t="s">
        <v>617</v>
      </c>
      <c r="J93" s="6" t="s">
        <v>1277</v>
      </c>
      <c r="K93" s="6" t="s">
        <v>1785</v>
      </c>
      <c r="L93" s="1" t="s">
        <v>614</v>
      </c>
      <c r="M93" s="1"/>
      <c r="N93" t="s">
        <v>1927</v>
      </c>
      <c r="O93" s="1">
        <v>289</v>
      </c>
      <c r="P93" s="6" t="s">
        <v>615</v>
      </c>
      <c r="Q93">
        <v>56</v>
      </c>
      <c r="S93" s="63"/>
    </row>
    <row r="94" spans="2:19" x14ac:dyDescent="0.2">
      <c r="B94" s="10"/>
      <c r="C94" t="s">
        <v>1930</v>
      </c>
      <c r="D94" s="60" t="s">
        <v>933</v>
      </c>
      <c r="E94" s="2" t="s">
        <v>45</v>
      </c>
      <c r="F94" t="s">
        <v>1782</v>
      </c>
      <c r="G94" s="6" t="s">
        <v>1783</v>
      </c>
      <c r="H94" s="6" t="s">
        <v>1784</v>
      </c>
      <c r="I94" s="6" t="s">
        <v>619</v>
      </c>
      <c r="J94" s="6" t="s">
        <v>1277</v>
      </c>
      <c r="K94" s="6" t="s">
        <v>1785</v>
      </c>
      <c r="L94" t="s">
        <v>614</v>
      </c>
      <c r="M94" s="1"/>
      <c r="N94" t="s">
        <v>1927</v>
      </c>
      <c r="O94" s="1">
        <v>289</v>
      </c>
      <c r="P94" s="6" t="s">
        <v>615</v>
      </c>
      <c r="Q94" s="6">
        <v>56</v>
      </c>
      <c r="S94" s="63"/>
    </row>
    <row r="95" spans="2:19" x14ac:dyDescent="0.2">
      <c r="B95" s="10"/>
      <c r="C95" t="s">
        <v>1931</v>
      </c>
      <c r="D95" s="60" t="s">
        <v>933</v>
      </c>
      <c r="E95" s="2" t="s">
        <v>45</v>
      </c>
      <c r="F95" s="2" t="s">
        <v>1782</v>
      </c>
      <c r="G95" s="6" t="s">
        <v>1783</v>
      </c>
      <c r="H95" s="6" t="s">
        <v>1784</v>
      </c>
      <c r="I95" s="6" t="s">
        <v>621</v>
      </c>
      <c r="J95" s="6" t="s">
        <v>1277</v>
      </c>
      <c r="K95" s="6" t="s">
        <v>1785</v>
      </c>
      <c r="L95" s="90" t="s">
        <v>614</v>
      </c>
      <c r="M95" s="90"/>
      <c r="N95" t="s">
        <v>1927</v>
      </c>
      <c r="O95">
        <v>289</v>
      </c>
      <c r="P95" s="6" t="s">
        <v>615</v>
      </c>
      <c r="Q95" s="63">
        <v>56</v>
      </c>
      <c r="S95" s="63"/>
    </row>
    <row r="96" spans="2:19" x14ac:dyDescent="0.2">
      <c r="B96" s="10"/>
      <c r="C96" t="s">
        <v>1932</v>
      </c>
      <c r="D96" s="60" t="s">
        <v>933</v>
      </c>
      <c r="E96" s="2" t="s">
        <v>45</v>
      </c>
      <c r="F96" s="2" t="s">
        <v>1782</v>
      </c>
      <c r="G96" s="6" t="s">
        <v>1783</v>
      </c>
      <c r="H96" s="6" t="s">
        <v>1784</v>
      </c>
      <c r="I96" s="6" t="s">
        <v>623</v>
      </c>
      <c r="J96" s="6" t="s">
        <v>1277</v>
      </c>
      <c r="K96" s="6" t="s">
        <v>1785</v>
      </c>
      <c r="L96" s="1" t="s">
        <v>614</v>
      </c>
      <c r="M96" s="6"/>
      <c r="N96" s="6" t="s">
        <v>1927</v>
      </c>
      <c r="O96" s="6">
        <v>289</v>
      </c>
      <c r="P96" s="6" t="s">
        <v>615</v>
      </c>
      <c r="Q96">
        <v>56</v>
      </c>
      <c r="S96" s="63"/>
    </row>
    <row r="97" spans="2:19" x14ac:dyDescent="0.2">
      <c r="B97" s="10"/>
      <c r="C97" t="s">
        <v>1933</v>
      </c>
      <c r="D97" s="60" t="s">
        <v>933</v>
      </c>
      <c r="E97" s="2" t="s">
        <v>45</v>
      </c>
      <c r="F97" s="2" t="s">
        <v>1782</v>
      </c>
      <c r="G97" s="6" t="s">
        <v>1783</v>
      </c>
      <c r="H97" s="6" t="s">
        <v>1784</v>
      </c>
      <c r="I97" s="6" t="s">
        <v>607</v>
      </c>
      <c r="J97" s="6" t="s">
        <v>1277</v>
      </c>
      <c r="K97" s="6" t="s">
        <v>1785</v>
      </c>
      <c r="L97" s="1" t="s">
        <v>1934</v>
      </c>
      <c r="M97" s="6"/>
      <c r="N97" s="6" t="s">
        <v>1927</v>
      </c>
      <c r="O97" s="6">
        <v>289</v>
      </c>
      <c r="P97" s="6" t="s">
        <v>615</v>
      </c>
      <c r="Q97" s="6">
        <v>56</v>
      </c>
      <c r="S97" s="63"/>
    </row>
    <row r="98" spans="2:19" x14ac:dyDescent="0.2">
      <c r="B98" s="10"/>
      <c r="C98" t="s">
        <v>1935</v>
      </c>
      <c r="D98" s="60" t="s">
        <v>933</v>
      </c>
      <c r="E98" s="2" t="s">
        <v>45</v>
      </c>
      <c r="F98" s="2" t="s">
        <v>1776</v>
      </c>
      <c r="G98" s="6" t="s">
        <v>1777</v>
      </c>
      <c r="H98" s="6" t="s">
        <v>1778</v>
      </c>
      <c r="I98" s="6" t="s">
        <v>607</v>
      </c>
      <c r="J98" s="6" t="s">
        <v>1277</v>
      </c>
      <c r="K98" s="6" t="s">
        <v>1779</v>
      </c>
      <c r="L98" s="1" t="s">
        <v>1936</v>
      </c>
      <c r="M98" s="6" t="s">
        <v>1937</v>
      </c>
      <c r="N98" s="6" t="s">
        <v>1938</v>
      </c>
      <c r="O98" s="6">
        <v>0</v>
      </c>
      <c r="P98" s="6" t="s">
        <v>610</v>
      </c>
      <c r="Q98">
        <v>0</v>
      </c>
      <c r="S98" s="63"/>
    </row>
    <row r="99" spans="2:19" x14ac:dyDescent="0.2">
      <c r="B99" s="10"/>
      <c r="C99" t="s">
        <v>1939</v>
      </c>
      <c r="D99" s="60" t="s">
        <v>1940</v>
      </c>
      <c r="E99" s="2" t="s">
        <v>45</v>
      </c>
      <c r="F99" s="2" t="s">
        <v>1799</v>
      </c>
      <c r="G99" s="6" t="s">
        <v>1800</v>
      </c>
      <c r="H99" s="6" t="s">
        <v>1801</v>
      </c>
      <c r="I99" s="6" t="s">
        <v>625</v>
      </c>
      <c r="J99" s="6" t="s">
        <v>1277</v>
      </c>
      <c r="K99" s="6" t="s">
        <v>1785</v>
      </c>
      <c r="L99" s="1" t="s">
        <v>614</v>
      </c>
      <c r="M99" s="6"/>
      <c r="N99" s="6" t="s">
        <v>1941</v>
      </c>
      <c r="O99" s="6">
        <v>0</v>
      </c>
      <c r="P99" s="6" t="s">
        <v>615</v>
      </c>
      <c r="Q99">
        <v>56</v>
      </c>
      <c r="S99" s="63"/>
    </row>
    <row r="100" spans="2:19" x14ac:dyDescent="0.2">
      <c r="B100" s="10"/>
      <c r="C100" t="s">
        <v>1942</v>
      </c>
      <c r="D100" s="60" t="s">
        <v>1940</v>
      </c>
      <c r="E100" s="2" t="s">
        <v>45</v>
      </c>
      <c r="F100" s="2" t="s">
        <v>1799</v>
      </c>
      <c r="G100" s="6" t="s">
        <v>1800</v>
      </c>
      <c r="H100" s="6" t="s">
        <v>1801</v>
      </c>
      <c r="I100" s="6" t="s">
        <v>613</v>
      </c>
      <c r="J100" s="6" t="s">
        <v>1277</v>
      </c>
      <c r="K100" s="6" t="s">
        <v>1785</v>
      </c>
      <c r="L100" s="1" t="s">
        <v>614</v>
      </c>
      <c r="M100" s="6"/>
      <c r="N100" s="6" t="s">
        <v>1941</v>
      </c>
      <c r="O100" s="6">
        <v>0</v>
      </c>
      <c r="P100" s="6" t="s">
        <v>615</v>
      </c>
      <c r="Q100">
        <v>56</v>
      </c>
      <c r="S100" s="63"/>
    </row>
    <row r="101" spans="2:19" x14ac:dyDescent="0.2">
      <c r="B101" s="10"/>
      <c r="C101" t="s">
        <v>1943</v>
      </c>
      <c r="D101" s="60" t="s">
        <v>1940</v>
      </c>
      <c r="E101" s="2" t="s">
        <v>45</v>
      </c>
      <c r="F101" s="2" t="s">
        <v>1799</v>
      </c>
      <c r="G101" s="6" t="s">
        <v>1800</v>
      </c>
      <c r="H101" s="6" t="s">
        <v>1801</v>
      </c>
      <c r="I101" s="6" t="s">
        <v>617</v>
      </c>
      <c r="J101" s="6" t="s">
        <v>1277</v>
      </c>
      <c r="K101" s="6" t="s">
        <v>1785</v>
      </c>
      <c r="L101" s="1" t="s">
        <v>614</v>
      </c>
      <c r="M101" s="6"/>
      <c r="N101" s="6" t="s">
        <v>1941</v>
      </c>
      <c r="O101" s="6">
        <v>0</v>
      </c>
      <c r="P101" s="6" t="s">
        <v>615</v>
      </c>
      <c r="Q101">
        <v>56</v>
      </c>
      <c r="S101" s="63"/>
    </row>
    <row r="102" spans="2:19" x14ac:dyDescent="0.2">
      <c r="B102" s="10"/>
      <c r="C102" t="s">
        <v>1944</v>
      </c>
      <c r="D102" s="60" t="s">
        <v>1940</v>
      </c>
      <c r="E102" s="2" t="s">
        <v>45</v>
      </c>
      <c r="F102" s="2" t="s">
        <v>1799</v>
      </c>
      <c r="G102" s="6" t="s">
        <v>1800</v>
      </c>
      <c r="H102" s="6" t="s">
        <v>1801</v>
      </c>
      <c r="I102" s="6" t="s">
        <v>619</v>
      </c>
      <c r="J102" s="6" t="s">
        <v>1277</v>
      </c>
      <c r="K102" s="6" t="s">
        <v>1785</v>
      </c>
      <c r="L102" s="1" t="s">
        <v>614</v>
      </c>
      <c r="M102" s="6"/>
      <c r="N102" s="6" t="s">
        <v>1941</v>
      </c>
      <c r="O102" s="6">
        <v>0</v>
      </c>
      <c r="P102" s="6" t="s">
        <v>615</v>
      </c>
      <c r="Q102" s="6">
        <v>56</v>
      </c>
      <c r="S102" s="63"/>
    </row>
    <row r="103" spans="2:19" x14ac:dyDescent="0.2">
      <c r="B103" s="10"/>
      <c r="C103" t="s">
        <v>1945</v>
      </c>
      <c r="D103" s="60" t="s">
        <v>1940</v>
      </c>
      <c r="E103" s="2" t="s">
        <v>45</v>
      </c>
      <c r="F103" t="s">
        <v>1799</v>
      </c>
      <c r="G103" s="6" t="s">
        <v>1800</v>
      </c>
      <c r="H103" s="6" t="s">
        <v>1801</v>
      </c>
      <c r="I103" s="6" t="s">
        <v>621</v>
      </c>
      <c r="J103" s="6" t="s">
        <v>1277</v>
      </c>
      <c r="K103" s="6" t="s">
        <v>1785</v>
      </c>
      <c r="L103" s="1" t="s">
        <v>614</v>
      </c>
      <c r="M103" s="1"/>
      <c r="N103" t="s">
        <v>1941</v>
      </c>
      <c r="O103" s="1">
        <v>0</v>
      </c>
      <c r="P103" s="6" t="s">
        <v>615</v>
      </c>
      <c r="Q103">
        <v>56</v>
      </c>
      <c r="S103" s="63"/>
    </row>
    <row r="104" spans="2:19" x14ac:dyDescent="0.2">
      <c r="B104" s="10"/>
      <c r="C104" t="s">
        <v>1946</v>
      </c>
      <c r="D104" s="60" t="s">
        <v>1940</v>
      </c>
      <c r="E104" s="2" t="s">
        <v>45</v>
      </c>
      <c r="F104" t="s">
        <v>1799</v>
      </c>
      <c r="G104" s="6" t="s">
        <v>1800</v>
      </c>
      <c r="H104" s="6" t="s">
        <v>1801</v>
      </c>
      <c r="I104" s="6" t="s">
        <v>623</v>
      </c>
      <c r="J104" s="6" t="s">
        <v>1277</v>
      </c>
      <c r="K104" s="6" t="s">
        <v>1785</v>
      </c>
      <c r="L104" t="s">
        <v>614</v>
      </c>
      <c r="M104" s="1"/>
      <c r="N104" t="s">
        <v>1941</v>
      </c>
      <c r="O104" s="1">
        <v>0</v>
      </c>
      <c r="P104" s="6" t="s">
        <v>615</v>
      </c>
      <c r="Q104" s="6">
        <v>56</v>
      </c>
      <c r="S104" s="63"/>
    </row>
    <row r="105" spans="2:19" x14ac:dyDescent="0.2">
      <c r="B105" s="10"/>
      <c r="C105" t="s">
        <v>1947</v>
      </c>
      <c r="D105" s="60" t="s">
        <v>1940</v>
      </c>
      <c r="E105" s="2" t="s">
        <v>45</v>
      </c>
      <c r="F105" t="s">
        <v>1799</v>
      </c>
      <c r="G105" s="6" t="s">
        <v>1800</v>
      </c>
      <c r="H105" s="6" t="s">
        <v>1801</v>
      </c>
      <c r="I105" s="6" t="s">
        <v>607</v>
      </c>
      <c r="J105" s="6" t="s">
        <v>1277</v>
      </c>
      <c r="K105" s="6" t="s">
        <v>1785</v>
      </c>
      <c r="L105" t="s">
        <v>1948</v>
      </c>
      <c r="M105" s="1" t="s">
        <v>1949</v>
      </c>
      <c r="N105" t="s">
        <v>1941</v>
      </c>
      <c r="O105" s="1">
        <v>0</v>
      </c>
      <c r="P105" s="6" t="s">
        <v>610</v>
      </c>
      <c r="Q105">
        <v>0</v>
      </c>
      <c r="S105" s="63"/>
    </row>
    <row r="106" spans="2:19" x14ac:dyDescent="0.2">
      <c r="B106" s="10"/>
      <c r="C106" t="s">
        <v>1950</v>
      </c>
      <c r="D106" s="60" t="s">
        <v>1940</v>
      </c>
      <c r="E106" s="2" t="s">
        <v>45</v>
      </c>
      <c r="F106" t="s">
        <v>1782</v>
      </c>
      <c r="G106" s="6" t="s">
        <v>1783</v>
      </c>
      <c r="H106" s="6" t="s">
        <v>1784</v>
      </c>
      <c r="I106" s="6" t="s">
        <v>625</v>
      </c>
      <c r="J106" s="6" t="s">
        <v>1277</v>
      </c>
      <c r="K106" s="6" t="s">
        <v>1785</v>
      </c>
      <c r="L106" s="1" t="s">
        <v>614</v>
      </c>
      <c r="M106" s="1"/>
      <c r="N106" t="s">
        <v>1951</v>
      </c>
      <c r="O106" s="1">
        <v>84</v>
      </c>
      <c r="P106" s="6" t="s">
        <v>615</v>
      </c>
      <c r="Q106">
        <v>56</v>
      </c>
      <c r="S106" s="63"/>
    </row>
    <row r="107" spans="2:19" x14ac:dyDescent="0.2">
      <c r="B107" s="10"/>
      <c r="C107" t="s">
        <v>1952</v>
      </c>
      <c r="D107" s="60" t="s">
        <v>1940</v>
      </c>
      <c r="E107" s="2" t="s">
        <v>45</v>
      </c>
      <c r="F107" t="s">
        <v>1782</v>
      </c>
      <c r="G107" s="6" t="s">
        <v>1783</v>
      </c>
      <c r="H107" s="6" t="s">
        <v>1784</v>
      </c>
      <c r="I107" s="6" t="s">
        <v>613</v>
      </c>
      <c r="J107" s="6" t="s">
        <v>1277</v>
      </c>
      <c r="K107" s="6" t="s">
        <v>1785</v>
      </c>
      <c r="L107" s="1" t="s">
        <v>614</v>
      </c>
      <c r="M107" s="1"/>
      <c r="N107" t="s">
        <v>1951</v>
      </c>
      <c r="O107" s="1">
        <v>84</v>
      </c>
      <c r="P107" s="6" t="s">
        <v>615</v>
      </c>
      <c r="Q107">
        <v>56</v>
      </c>
      <c r="S107" s="63"/>
    </row>
    <row r="108" spans="2:19" x14ac:dyDescent="0.2">
      <c r="B108" s="10"/>
      <c r="C108" t="s">
        <v>1953</v>
      </c>
      <c r="D108" s="60" t="s">
        <v>1940</v>
      </c>
      <c r="E108" s="2" t="s">
        <v>45</v>
      </c>
      <c r="F108" t="s">
        <v>1782</v>
      </c>
      <c r="G108" s="6" t="s">
        <v>1783</v>
      </c>
      <c r="H108" s="6" t="s">
        <v>1784</v>
      </c>
      <c r="I108" s="6" t="s">
        <v>617</v>
      </c>
      <c r="J108" s="6" t="s">
        <v>1277</v>
      </c>
      <c r="K108" s="6" t="s">
        <v>1785</v>
      </c>
      <c r="L108" s="1" t="s">
        <v>614</v>
      </c>
      <c r="M108" s="1"/>
      <c r="N108" t="s">
        <v>1951</v>
      </c>
      <c r="O108" s="1">
        <v>84</v>
      </c>
      <c r="P108" s="6" t="s">
        <v>615</v>
      </c>
      <c r="Q108">
        <v>56</v>
      </c>
      <c r="S108" s="63"/>
    </row>
    <row r="109" spans="2:19" x14ac:dyDescent="0.2">
      <c r="B109" s="10"/>
      <c r="C109" t="s">
        <v>1954</v>
      </c>
      <c r="D109" s="60" t="s">
        <v>1940</v>
      </c>
      <c r="E109" s="2" t="s">
        <v>45</v>
      </c>
      <c r="F109" t="s">
        <v>1782</v>
      </c>
      <c r="G109" s="6" t="s">
        <v>1783</v>
      </c>
      <c r="H109" s="6" t="s">
        <v>1784</v>
      </c>
      <c r="I109" s="6" t="s">
        <v>619</v>
      </c>
      <c r="J109" s="6" t="s">
        <v>1277</v>
      </c>
      <c r="K109" s="6" t="s">
        <v>1785</v>
      </c>
      <c r="L109" t="s">
        <v>614</v>
      </c>
      <c r="M109" s="1"/>
      <c r="N109" t="s">
        <v>1951</v>
      </c>
      <c r="O109" s="1">
        <v>84</v>
      </c>
      <c r="P109" s="6" t="s">
        <v>615</v>
      </c>
      <c r="Q109" s="6">
        <v>56</v>
      </c>
      <c r="S109" s="63"/>
    </row>
    <row r="110" spans="2:19" x14ac:dyDescent="0.2">
      <c r="B110" s="10"/>
      <c r="C110" t="s">
        <v>1955</v>
      </c>
      <c r="D110" s="60" t="s">
        <v>1940</v>
      </c>
      <c r="E110" s="2" t="s">
        <v>45</v>
      </c>
      <c r="F110" s="2" t="s">
        <v>1782</v>
      </c>
      <c r="G110" s="6" t="s">
        <v>1783</v>
      </c>
      <c r="H110" s="6" t="s">
        <v>1784</v>
      </c>
      <c r="I110" s="6" t="s">
        <v>621</v>
      </c>
      <c r="J110" s="6" t="s">
        <v>1277</v>
      </c>
      <c r="K110" s="6" t="s">
        <v>1785</v>
      </c>
      <c r="L110" s="90" t="s">
        <v>614</v>
      </c>
      <c r="M110" s="90"/>
      <c r="N110" s="6" t="s">
        <v>1951</v>
      </c>
      <c r="O110">
        <v>84</v>
      </c>
      <c r="P110" s="6" t="s">
        <v>615</v>
      </c>
      <c r="Q110" s="63">
        <v>56</v>
      </c>
      <c r="S110" s="63"/>
    </row>
    <row r="111" spans="2:19" x14ac:dyDescent="0.2">
      <c r="B111" s="10"/>
      <c r="C111" t="s">
        <v>1956</v>
      </c>
      <c r="D111" s="60" t="s">
        <v>1940</v>
      </c>
      <c r="E111" s="2" t="s">
        <v>45</v>
      </c>
      <c r="F111" s="2" t="s">
        <v>1782</v>
      </c>
      <c r="G111" s="6" t="s">
        <v>1783</v>
      </c>
      <c r="H111" s="6" t="s">
        <v>1784</v>
      </c>
      <c r="I111" s="6" t="s">
        <v>623</v>
      </c>
      <c r="J111" s="6" t="s">
        <v>1277</v>
      </c>
      <c r="K111" s="6" t="s">
        <v>1785</v>
      </c>
      <c r="L111" s="1" t="s">
        <v>614</v>
      </c>
      <c r="M111" s="6"/>
      <c r="N111" s="6" t="s">
        <v>1951</v>
      </c>
      <c r="O111" s="6">
        <v>84</v>
      </c>
      <c r="P111" s="6" t="s">
        <v>615</v>
      </c>
      <c r="Q111">
        <v>56</v>
      </c>
      <c r="S111" s="63"/>
    </row>
    <row r="112" spans="2:19" x14ac:dyDescent="0.2">
      <c r="B112" s="10"/>
      <c r="C112" t="s">
        <v>1957</v>
      </c>
      <c r="D112" s="60" t="s">
        <v>1940</v>
      </c>
      <c r="E112" s="2" t="s">
        <v>45</v>
      </c>
      <c r="F112" s="2" t="s">
        <v>1782</v>
      </c>
      <c r="G112" s="6" t="s">
        <v>1783</v>
      </c>
      <c r="H112" s="6" t="s">
        <v>1784</v>
      </c>
      <c r="I112" s="6" t="s">
        <v>607</v>
      </c>
      <c r="J112" s="6" t="s">
        <v>1277</v>
      </c>
      <c r="K112" s="6" t="s">
        <v>1785</v>
      </c>
      <c r="L112" s="1" t="s">
        <v>1958</v>
      </c>
      <c r="M112" s="6"/>
      <c r="N112" s="6" t="s">
        <v>1951</v>
      </c>
      <c r="O112" s="6">
        <v>84</v>
      </c>
      <c r="P112" s="6" t="s">
        <v>615</v>
      </c>
      <c r="Q112" s="6">
        <v>56</v>
      </c>
      <c r="S112" s="63"/>
    </row>
    <row r="113" spans="2:19" x14ac:dyDescent="0.2">
      <c r="B113" s="10"/>
      <c r="C113" t="s">
        <v>1959</v>
      </c>
      <c r="D113" s="60" t="s">
        <v>1960</v>
      </c>
      <c r="E113" s="2" t="s">
        <v>45</v>
      </c>
      <c r="F113" s="2" t="s">
        <v>1776</v>
      </c>
      <c r="G113" s="6" t="s">
        <v>1777</v>
      </c>
      <c r="H113" s="6" t="s">
        <v>1778</v>
      </c>
      <c r="I113" s="6" t="s">
        <v>607</v>
      </c>
      <c r="J113" s="6" t="s">
        <v>1277</v>
      </c>
      <c r="K113" s="6" t="s">
        <v>1779</v>
      </c>
      <c r="L113" s="1" t="s">
        <v>1961</v>
      </c>
      <c r="M113" s="6" t="s">
        <v>1962</v>
      </c>
      <c r="N113" s="6" t="s">
        <v>1963</v>
      </c>
      <c r="O113" s="6">
        <v>0</v>
      </c>
      <c r="P113" s="6" t="s">
        <v>610</v>
      </c>
      <c r="Q113">
        <v>0</v>
      </c>
      <c r="S113" s="63"/>
    </row>
    <row r="114" spans="2:19" x14ac:dyDescent="0.2">
      <c r="B114" s="10"/>
      <c r="C114" t="s">
        <v>1964</v>
      </c>
      <c r="D114" s="60" t="s">
        <v>1965</v>
      </c>
      <c r="E114" s="2" t="s">
        <v>81</v>
      </c>
      <c r="F114" s="2" t="s">
        <v>1799</v>
      </c>
      <c r="G114" s="6" t="s">
        <v>1800</v>
      </c>
      <c r="H114" s="6" t="s">
        <v>1801</v>
      </c>
      <c r="I114" s="6" t="s">
        <v>625</v>
      </c>
      <c r="J114" s="6" t="s">
        <v>1277</v>
      </c>
      <c r="K114" s="6" t="s">
        <v>1785</v>
      </c>
      <c r="L114" s="1" t="s">
        <v>614</v>
      </c>
      <c r="M114" s="6"/>
      <c r="N114" s="6" t="s">
        <v>1966</v>
      </c>
      <c r="O114" s="6">
        <v>0</v>
      </c>
      <c r="P114" s="6" t="s">
        <v>615</v>
      </c>
      <c r="Q114">
        <v>56</v>
      </c>
      <c r="S114" s="63"/>
    </row>
    <row r="115" spans="2:19" x14ac:dyDescent="0.2">
      <c r="B115" s="10"/>
      <c r="C115" t="s">
        <v>1967</v>
      </c>
      <c r="D115" s="60" t="s">
        <v>1965</v>
      </c>
      <c r="E115" s="2" t="s">
        <v>81</v>
      </c>
      <c r="F115" s="2" t="s">
        <v>1799</v>
      </c>
      <c r="G115" s="6" t="s">
        <v>1800</v>
      </c>
      <c r="H115" s="6" t="s">
        <v>1801</v>
      </c>
      <c r="I115" s="6" t="s">
        <v>613</v>
      </c>
      <c r="J115" s="6" t="s">
        <v>1277</v>
      </c>
      <c r="K115" s="6" t="s">
        <v>1785</v>
      </c>
      <c r="L115" s="1" t="s">
        <v>614</v>
      </c>
      <c r="M115" s="6"/>
      <c r="N115" s="6" t="s">
        <v>1966</v>
      </c>
      <c r="O115" s="6">
        <v>0</v>
      </c>
      <c r="P115" s="6" t="s">
        <v>615</v>
      </c>
      <c r="Q115">
        <v>56</v>
      </c>
      <c r="S115" s="63"/>
    </row>
    <row r="116" spans="2:19" x14ac:dyDescent="0.2">
      <c r="B116" s="10"/>
      <c r="C116" t="s">
        <v>1968</v>
      </c>
      <c r="D116" s="60" t="s">
        <v>1965</v>
      </c>
      <c r="E116" s="2" t="s">
        <v>81</v>
      </c>
      <c r="F116" s="2" t="s">
        <v>1799</v>
      </c>
      <c r="G116" s="6" t="s">
        <v>1800</v>
      </c>
      <c r="H116" s="6" t="s">
        <v>1801</v>
      </c>
      <c r="I116" s="6" t="s">
        <v>617</v>
      </c>
      <c r="J116" s="6" t="s">
        <v>1277</v>
      </c>
      <c r="K116" s="6" t="s">
        <v>1785</v>
      </c>
      <c r="L116" s="1" t="s">
        <v>614</v>
      </c>
      <c r="M116" s="6"/>
      <c r="N116" s="6" t="s">
        <v>1966</v>
      </c>
      <c r="O116" s="6">
        <v>0</v>
      </c>
      <c r="P116" s="6" t="s">
        <v>615</v>
      </c>
      <c r="Q116">
        <v>56</v>
      </c>
      <c r="S116" s="63"/>
    </row>
    <row r="117" spans="2:19" x14ac:dyDescent="0.2">
      <c r="B117" s="10"/>
      <c r="C117" t="s">
        <v>1969</v>
      </c>
      <c r="D117" s="60" t="s">
        <v>1965</v>
      </c>
      <c r="E117" s="2" t="s">
        <v>81</v>
      </c>
      <c r="F117" s="2" t="s">
        <v>1799</v>
      </c>
      <c r="G117" s="6" t="s">
        <v>1800</v>
      </c>
      <c r="H117" s="6" t="s">
        <v>1801</v>
      </c>
      <c r="I117" s="6" t="s">
        <v>619</v>
      </c>
      <c r="J117" s="6" t="s">
        <v>1277</v>
      </c>
      <c r="K117" s="6" t="s">
        <v>1785</v>
      </c>
      <c r="L117" s="1" t="s">
        <v>614</v>
      </c>
      <c r="M117" s="6"/>
      <c r="N117" s="6" t="s">
        <v>1966</v>
      </c>
      <c r="O117" s="6">
        <v>0</v>
      </c>
      <c r="P117" s="6" t="s">
        <v>615</v>
      </c>
      <c r="Q117" s="6">
        <v>56</v>
      </c>
      <c r="S117" s="63"/>
    </row>
    <row r="118" spans="2:19" x14ac:dyDescent="0.2">
      <c r="B118" s="10"/>
      <c r="C118" t="s">
        <v>1970</v>
      </c>
      <c r="D118" s="60" t="s">
        <v>1965</v>
      </c>
      <c r="E118" s="2" t="s">
        <v>81</v>
      </c>
      <c r="F118" t="s">
        <v>1799</v>
      </c>
      <c r="G118" s="6" t="s">
        <v>1800</v>
      </c>
      <c r="H118" s="6" t="s">
        <v>1801</v>
      </c>
      <c r="I118" s="6" t="s">
        <v>621</v>
      </c>
      <c r="J118" s="6" t="s">
        <v>1277</v>
      </c>
      <c r="K118" s="6" t="s">
        <v>1785</v>
      </c>
      <c r="L118" s="1" t="s">
        <v>614</v>
      </c>
      <c r="M118" s="1"/>
      <c r="N118" t="s">
        <v>1966</v>
      </c>
      <c r="O118" s="1">
        <v>0</v>
      </c>
      <c r="P118" s="6" t="s">
        <v>615</v>
      </c>
      <c r="Q118">
        <v>56</v>
      </c>
      <c r="S118" s="63"/>
    </row>
    <row r="119" spans="2:19" x14ac:dyDescent="0.2">
      <c r="B119" s="10"/>
      <c r="C119" t="s">
        <v>1971</v>
      </c>
      <c r="D119" s="60" t="s">
        <v>1965</v>
      </c>
      <c r="E119" s="2" t="s">
        <v>81</v>
      </c>
      <c r="F119" t="s">
        <v>1799</v>
      </c>
      <c r="G119" s="6" t="s">
        <v>1800</v>
      </c>
      <c r="H119" s="6" t="s">
        <v>1801</v>
      </c>
      <c r="I119" s="6" t="s">
        <v>623</v>
      </c>
      <c r="J119" s="6" t="s">
        <v>1277</v>
      </c>
      <c r="K119" s="6" t="s">
        <v>1785</v>
      </c>
      <c r="L119" s="1" t="s">
        <v>614</v>
      </c>
      <c r="M119" s="1"/>
      <c r="N119" t="s">
        <v>1966</v>
      </c>
      <c r="O119" s="1">
        <v>0</v>
      </c>
      <c r="P119" s="6" t="s">
        <v>615</v>
      </c>
      <c r="Q119" s="6">
        <v>56</v>
      </c>
      <c r="S119" s="63"/>
    </row>
    <row r="120" spans="2:19" x14ac:dyDescent="0.2">
      <c r="B120" s="10"/>
      <c r="C120" t="s">
        <v>1972</v>
      </c>
      <c r="D120" s="60" t="s">
        <v>1965</v>
      </c>
      <c r="E120" s="2" t="s">
        <v>81</v>
      </c>
      <c r="F120" t="s">
        <v>1799</v>
      </c>
      <c r="G120" s="6" t="s">
        <v>1800</v>
      </c>
      <c r="H120" s="6" t="s">
        <v>1801</v>
      </c>
      <c r="I120" s="6" t="s">
        <v>607</v>
      </c>
      <c r="J120" s="6" t="s">
        <v>1277</v>
      </c>
      <c r="K120" s="6" t="s">
        <v>1785</v>
      </c>
      <c r="L120" s="1" t="s">
        <v>1973</v>
      </c>
      <c r="M120" s="1" t="s">
        <v>1974</v>
      </c>
      <c r="N120" t="s">
        <v>1966</v>
      </c>
      <c r="O120" s="1">
        <v>0</v>
      </c>
      <c r="P120" s="6" t="s">
        <v>610</v>
      </c>
      <c r="Q120">
        <v>0</v>
      </c>
      <c r="S120" s="63"/>
    </row>
    <row r="121" spans="2:19" x14ac:dyDescent="0.2">
      <c r="B121" s="10"/>
      <c r="C121" t="s">
        <v>1975</v>
      </c>
      <c r="D121" s="60" t="s">
        <v>1965</v>
      </c>
      <c r="E121" s="2" t="s">
        <v>81</v>
      </c>
      <c r="F121" t="s">
        <v>1782</v>
      </c>
      <c r="G121" s="6" t="s">
        <v>1783</v>
      </c>
      <c r="H121" s="6" t="s">
        <v>1784</v>
      </c>
      <c r="I121" s="6" t="s">
        <v>625</v>
      </c>
      <c r="J121" s="6" t="s">
        <v>1277</v>
      </c>
      <c r="K121" s="6" t="s">
        <v>1785</v>
      </c>
      <c r="L121" s="1" t="s">
        <v>614</v>
      </c>
      <c r="M121" s="1"/>
      <c r="N121" t="s">
        <v>1976</v>
      </c>
      <c r="O121" s="1">
        <v>84</v>
      </c>
      <c r="P121" s="6" t="s">
        <v>615</v>
      </c>
      <c r="Q121">
        <v>56</v>
      </c>
      <c r="S121" s="63"/>
    </row>
    <row r="122" spans="2:19" x14ac:dyDescent="0.2">
      <c r="B122" s="10"/>
      <c r="C122" t="s">
        <v>1977</v>
      </c>
      <c r="D122" s="60" t="s">
        <v>1965</v>
      </c>
      <c r="E122" s="2" t="s">
        <v>81</v>
      </c>
      <c r="F122" t="s">
        <v>1782</v>
      </c>
      <c r="G122" s="6" t="s">
        <v>1783</v>
      </c>
      <c r="H122" s="6" t="s">
        <v>1784</v>
      </c>
      <c r="I122" s="6" t="s">
        <v>613</v>
      </c>
      <c r="J122" s="6" t="s">
        <v>1277</v>
      </c>
      <c r="K122" s="6" t="s">
        <v>1785</v>
      </c>
      <c r="L122" s="1" t="s">
        <v>614</v>
      </c>
      <c r="M122" s="1"/>
      <c r="N122" t="s">
        <v>1976</v>
      </c>
      <c r="O122" s="1">
        <v>84</v>
      </c>
      <c r="P122" s="6" t="s">
        <v>615</v>
      </c>
      <c r="Q122">
        <v>56</v>
      </c>
      <c r="S122" s="63"/>
    </row>
    <row r="123" spans="2:19" x14ac:dyDescent="0.2">
      <c r="B123" s="10"/>
      <c r="C123" t="s">
        <v>1978</v>
      </c>
      <c r="D123" s="60" t="s">
        <v>1965</v>
      </c>
      <c r="E123" s="2" t="s">
        <v>81</v>
      </c>
      <c r="F123" t="s">
        <v>1782</v>
      </c>
      <c r="G123" s="6" t="s">
        <v>1783</v>
      </c>
      <c r="H123" s="6" t="s">
        <v>1784</v>
      </c>
      <c r="I123" s="6" t="s">
        <v>617</v>
      </c>
      <c r="J123" s="6" t="s">
        <v>1277</v>
      </c>
      <c r="K123" s="6" t="s">
        <v>1785</v>
      </c>
      <c r="L123" s="1" t="s">
        <v>614</v>
      </c>
      <c r="M123" s="1"/>
      <c r="N123" t="s">
        <v>1976</v>
      </c>
      <c r="O123" s="1">
        <v>84</v>
      </c>
      <c r="P123" s="6" t="s">
        <v>615</v>
      </c>
      <c r="Q123">
        <v>56</v>
      </c>
      <c r="S123" s="63"/>
    </row>
    <row r="124" spans="2:19" x14ac:dyDescent="0.2">
      <c r="B124" s="10"/>
      <c r="C124" t="s">
        <v>1979</v>
      </c>
      <c r="D124" s="60" t="s">
        <v>1965</v>
      </c>
      <c r="E124" s="2" t="s">
        <v>81</v>
      </c>
      <c r="F124" t="s">
        <v>1782</v>
      </c>
      <c r="G124" s="6" t="s">
        <v>1783</v>
      </c>
      <c r="H124" s="6" t="s">
        <v>1784</v>
      </c>
      <c r="I124" s="6" t="s">
        <v>619</v>
      </c>
      <c r="J124" s="6" t="s">
        <v>1277</v>
      </c>
      <c r="K124" s="6" t="s">
        <v>1785</v>
      </c>
      <c r="L124" t="s">
        <v>614</v>
      </c>
      <c r="M124" s="1"/>
      <c r="N124" t="s">
        <v>1976</v>
      </c>
      <c r="O124" s="1">
        <v>84</v>
      </c>
      <c r="P124" s="6" t="s">
        <v>615</v>
      </c>
      <c r="Q124" s="6">
        <v>56</v>
      </c>
      <c r="S124" s="63"/>
    </row>
    <row r="125" spans="2:19" x14ac:dyDescent="0.2">
      <c r="B125" s="10"/>
      <c r="C125" t="s">
        <v>1980</v>
      </c>
      <c r="D125" s="60" t="s">
        <v>1965</v>
      </c>
      <c r="E125" s="2" t="s">
        <v>81</v>
      </c>
      <c r="F125" s="2" t="s">
        <v>1782</v>
      </c>
      <c r="G125" s="6" t="s">
        <v>1783</v>
      </c>
      <c r="H125" s="6" t="s">
        <v>1784</v>
      </c>
      <c r="I125" s="6" t="s">
        <v>621</v>
      </c>
      <c r="J125" s="6" t="s">
        <v>1277</v>
      </c>
      <c r="K125" s="6" t="s">
        <v>1785</v>
      </c>
      <c r="L125" s="90" t="s">
        <v>614</v>
      </c>
      <c r="M125" s="90"/>
      <c r="N125" s="6" t="s">
        <v>1976</v>
      </c>
      <c r="O125">
        <v>84</v>
      </c>
      <c r="P125" s="6" t="s">
        <v>615</v>
      </c>
      <c r="Q125" s="63">
        <v>56</v>
      </c>
      <c r="S125" s="63"/>
    </row>
    <row r="126" spans="2:19" x14ac:dyDescent="0.2">
      <c r="B126" s="10"/>
      <c r="C126" t="s">
        <v>1981</v>
      </c>
      <c r="D126" s="60" t="s">
        <v>1965</v>
      </c>
      <c r="E126" s="2" t="s">
        <v>81</v>
      </c>
      <c r="F126" s="2" t="s">
        <v>1782</v>
      </c>
      <c r="G126" s="6" t="s">
        <v>1783</v>
      </c>
      <c r="H126" s="6" t="s">
        <v>1784</v>
      </c>
      <c r="I126" s="6" t="s">
        <v>623</v>
      </c>
      <c r="J126" s="6" t="s">
        <v>1277</v>
      </c>
      <c r="K126" s="6" t="s">
        <v>1785</v>
      </c>
      <c r="L126" s="1" t="s">
        <v>614</v>
      </c>
      <c r="M126" s="6"/>
      <c r="N126" s="6" t="s">
        <v>1976</v>
      </c>
      <c r="O126" s="6">
        <v>84</v>
      </c>
      <c r="P126" s="6" t="s">
        <v>615</v>
      </c>
      <c r="Q126">
        <v>56</v>
      </c>
      <c r="S126" s="63"/>
    </row>
    <row r="127" spans="2:19" x14ac:dyDescent="0.2">
      <c r="B127" s="10"/>
      <c r="C127" t="s">
        <v>1982</v>
      </c>
      <c r="D127" s="60" t="s">
        <v>1965</v>
      </c>
      <c r="E127" s="2" t="s">
        <v>81</v>
      </c>
      <c r="F127" s="2" t="s">
        <v>1782</v>
      </c>
      <c r="G127" s="6" t="s">
        <v>1783</v>
      </c>
      <c r="H127" s="6" t="s">
        <v>1784</v>
      </c>
      <c r="I127" s="6" t="s">
        <v>607</v>
      </c>
      <c r="J127" s="6" t="s">
        <v>1277</v>
      </c>
      <c r="K127" s="6" t="s">
        <v>1785</v>
      </c>
      <c r="L127" s="1" t="s">
        <v>1983</v>
      </c>
      <c r="M127" s="6"/>
      <c r="N127" s="6" t="s">
        <v>1976</v>
      </c>
      <c r="O127" s="6">
        <v>84</v>
      </c>
      <c r="P127" s="6" t="s">
        <v>615</v>
      </c>
      <c r="Q127" s="6">
        <v>56</v>
      </c>
      <c r="S127" s="63"/>
    </row>
    <row r="128" spans="2:19" x14ac:dyDescent="0.2">
      <c r="B128" s="10"/>
      <c r="C128" t="s">
        <v>1984</v>
      </c>
      <c r="D128" s="60" t="s">
        <v>1130</v>
      </c>
      <c r="E128" s="2" t="s">
        <v>81</v>
      </c>
      <c r="F128" s="2" t="s">
        <v>1776</v>
      </c>
      <c r="G128" s="6" t="s">
        <v>1777</v>
      </c>
      <c r="H128" s="6" t="s">
        <v>1778</v>
      </c>
      <c r="I128" s="6" t="s">
        <v>607</v>
      </c>
      <c r="J128" s="6" t="s">
        <v>1277</v>
      </c>
      <c r="K128" s="6" t="s">
        <v>1779</v>
      </c>
      <c r="L128" s="1" t="s">
        <v>1985</v>
      </c>
      <c r="M128" s="6" t="s">
        <v>1986</v>
      </c>
      <c r="N128" s="6" t="s">
        <v>1987</v>
      </c>
      <c r="O128" s="6">
        <v>0</v>
      </c>
      <c r="P128" s="6" t="s">
        <v>610</v>
      </c>
      <c r="Q128">
        <v>0</v>
      </c>
      <c r="S128" s="63"/>
    </row>
    <row r="129" spans="2:19" x14ac:dyDescent="0.2">
      <c r="B129" s="10"/>
      <c r="C129" t="s">
        <v>1998</v>
      </c>
      <c r="D129" s="60" t="s">
        <v>927</v>
      </c>
      <c r="E129" s="2" t="s">
        <v>45</v>
      </c>
      <c r="F129" s="2" t="s">
        <v>1782</v>
      </c>
      <c r="G129" s="6" t="s">
        <v>1783</v>
      </c>
      <c r="H129" s="6" t="s">
        <v>1784</v>
      </c>
      <c r="I129" s="6" t="s">
        <v>625</v>
      </c>
      <c r="J129" s="6" t="s">
        <v>1277</v>
      </c>
      <c r="K129" s="6" t="s">
        <v>1785</v>
      </c>
      <c r="L129" s="1" t="s">
        <v>614</v>
      </c>
      <c r="M129" s="6"/>
      <c r="N129" s="6" t="s">
        <v>1999</v>
      </c>
      <c r="O129" s="6">
        <v>142</v>
      </c>
      <c r="P129" s="6" t="s">
        <v>615</v>
      </c>
      <c r="Q129">
        <v>56</v>
      </c>
      <c r="S129" s="63"/>
    </row>
    <row r="130" spans="2:19" x14ac:dyDescent="0.2">
      <c r="B130" s="10"/>
      <c r="C130" t="s">
        <v>2000</v>
      </c>
      <c r="D130" s="60" t="s">
        <v>927</v>
      </c>
      <c r="E130" s="2" t="s">
        <v>45</v>
      </c>
      <c r="F130" s="2" t="s">
        <v>1782</v>
      </c>
      <c r="G130" s="6" t="s">
        <v>1783</v>
      </c>
      <c r="H130" s="6" t="s">
        <v>1784</v>
      </c>
      <c r="I130" s="6" t="s">
        <v>613</v>
      </c>
      <c r="J130" s="6" t="s">
        <v>1277</v>
      </c>
      <c r="K130" s="6" t="s">
        <v>1785</v>
      </c>
      <c r="L130" s="1" t="s">
        <v>614</v>
      </c>
      <c r="M130" s="6"/>
      <c r="N130" s="6" t="s">
        <v>1999</v>
      </c>
      <c r="O130" s="6">
        <v>142</v>
      </c>
      <c r="P130" s="6" t="s">
        <v>615</v>
      </c>
      <c r="Q130">
        <v>56</v>
      </c>
      <c r="S130" s="63"/>
    </row>
    <row r="131" spans="2:19" x14ac:dyDescent="0.2">
      <c r="B131" s="10"/>
      <c r="C131" t="s">
        <v>2001</v>
      </c>
      <c r="D131" s="60" t="s">
        <v>927</v>
      </c>
      <c r="E131" s="2" t="s">
        <v>45</v>
      </c>
      <c r="F131" s="2" t="s">
        <v>1782</v>
      </c>
      <c r="G131" s="6" t="s">
        <v>1783</v>
      </c>
      <c r="H131" s="6" t="s">
        <v>1784</v>
      </c>
      <c r="I131" s="6" t="s">
        <v>617</v>
      </c>
      <c r="J131" s="6" t="s">
        <v>1277</v>
      </c>
      <c r="K131" s="6" t="s">
        <v>1785</v>
      </c>
      <c r="L131" s="1" t="s">
        <v>614</v>
      </c>
      <c r="M131" s="6"/>
      <c r="N131" s="6" t="s">
        <v>1999</v>
      </c>
      <c r="O131" s="6">
        <v>142</v>
      </c>
      <c r="P131" s="6" t="s">
        <v>615</v>
      </c>
      <c r="Q131">
        <v>56</v>
      </c>
      <c r="S131" s="63"/>
    </row>
    <row r="132" spans="2:19" x14ac:dyDescent="0.2">
      <c r="B132" s="10"/>
      <c r="C132" t="s">
        <v>2002</v>
      </c>
      <c r="D132" s="60" t="s">
        <v>927</v>
      </c>
      <c r="E132" s="2" t="s">
        <v>45</v>
      </c>
      <c r="F132" s="2" t="s">
        <v>1782</v>
      </c>
      <c r="G132" s="6" t="s">
        <v>1783</v>
      </c>
      <c r="H132" s="6" t="s">
        <v>1784</v>
      </c>
      <c r="I132" s="6" t="s">
        <v>619</v>
      </c>
      <c r="J132" s="6" t="s">
        <v>1277</v>
      </c>
      <c r="K132" s="6" t="s">
        <v>1785</v>
      </c>
      <c r="L132" s="6" t="s">
        <v>614</v>
      </c>
      <c r="M132" s="6"/>
      <c r="N132" s="6" t="s">
        <v>1999</v>
      </c>
      <c r="O132" s="6">
        <v>142</v>
      </c>
      <c r="P132" s="6" t="s">
        <v>615</v>
      </c>
      <c r="Q132" s="6">
        <v>56</v>
      </c>
      <c r="S132" s="63"/>
    </row>
    <row r="133" spans="2:19" x14ac:dyDescent="0.2">
      <c r="B133" s="10"/>
      <c r="C133" t="s">
        <v>2003</v>
      </c>
      <c r="D133" s="60" t="s">
        <v>927</v>
      </c>
      <c r="E133" s="2" t="s">
        <v>45</v>
      </c>
      <c r="F133" t="s">
        <v>1782</v>
      </c>
      <c r="G133" s="6" t="s">
        <v>1783</v>
      </c>
      <c r="H133" s="6" t="s">
        <v>1784</v>
      </c>
      <c r="I133" s="6" t="s">
        <v>621</v>
      </c>
      <c r="J133" s="6" t="s">
        <v>1277</v>
      </c>
      <c r="K133" s="6" t="s">
        <v>1785</v>
      </c>
      <c r="L133" s="1" t="s">
        <v>614</v>
      </c>
      <c r="M133" s="63"/>
      <c r="N133" t="s">
        <v>1999</v>
      </c>
      <c r="O133" s="1">
        <v>142</v>
      </c>
      <c r="P133" s="6" t="s">
        <v>615</v>
      </c>
      <c r="Q133">
        <v>56</v>
      </c>
      <c r="S133" s="63"/>
    </row>
    <row r="134" spans="2:19" x14ac:dyDescent="0.2">
      <c r="B134" s="10"/>
      <c r="C134" t="s">
        <v>2004</v>
      </c>
      <c r="D134" s="60" t="s">
        <v>927</v>
      </c>
      <c r="E134" s="2" t="s">
        <v>45</v>
      </c>
      <c r="F134" t="s">
        <v>1782</v>
      </c>
      <c r="G134" s="6" t="s">
        <v>1783</v>
      </c>
      <c r="H134" s="6" t="s">
        <v>1784</v>
      </c>
      <c r="I134" s="6" t="s">
        <v>623</v>
      </c>
      <c r="J134" s="6" t="s">
        <v>1277</v>
      </c>
      <c r="K134" s="6" t="s">
        <v>1785</v>
      </c>
      <c r="L134" s="1" t="s">
        <v>614</v>
      </c>
      <c r="M134" s="63"/>
      <c r="N134" t="s">
        <v>1999</v>
      </c>
      <c r="O134" s="1">
        <v>142</v>
      </c>
      <c r="P134" s="6" t="s">
        <v>615</v>
      </c>
      <c r="Q134" s="6">
        <v>56</v>
      </c>
      <c r="S134" s="63"/>
    </row>
    <row r="135" spans="2:19" x14ac:dyDescent="0.2">
      <c r="B135" s="10"/>
      <c r="C135" t="s">
        <v>2005</v>
      </c>
      <c r="D135" s="60" t="s">
        <v>927</v>
      </c>
      <c r="E135" s="2" t="s">
        <v>45</v>
      </c>
      <c r="F135" t="s">
        <v>1782</v>
      </c>
      <c r="G135" s="6" t="s">
        <v>1783</v>
      </c>
      <c r="H135" s="6" t="s">
        <v>1784</v>
      </c>
      <c r="I135" s="6" t="s">
        <v>607</v>
      </c>
      <c r="J135" s="6" t="s">
        <v>1277</v>
      </c>
      <c r="K135" s="6" t="s">
        <v>1785</v>
      </c>
      <c r="L135" s="1" t="s">
        <v>2006</v>
      </c>
      <c r="M135" s="63"/>
      <c r="N135" t="s">
        <v>1999</v>
      </c>
      <c r="O135" s="1">
        <v>142</v>
      </c>
      <c r="P135" s="6" t="s">
        <v>615</v>
      </c>
      <c r="Q135">
        <v>56</v>
      </c>
      <c r="S135" s="63"/>
    </row>
    <row r="136" spans="2:19" x14ac:dyDescent="0.2">
      <c r="B136" s="10"/>
      <c r="C136" t="s">
        <v>2007</v>
      </c>
      <c r="D136" s="60" t="s">
        <v>927</v>
      </c>
      <c r="E136" s="2" t="s">
        <v>45</v>
      </c>
      <c r="F136" t="s">
        <v>1776</v>
      </c>
      <c r="G136" s="6" t="s">
        <v>1777</v>
      </c>
      <c r="H136" s="6" t="s">
        <v>1778</v>
      </c>
      <c r="I136" s="6" t="s">
        <v>607</v>
      </c>
      <c r="J136" s="6" t="s">
        <v>1277</v>
      </c>
      <c r="K136" s="6" t="s">
        <v>1779</v>
      </c>
      <c r="L136" s="1" t="s">
        <v>2008</v>
      </c>
      <c r="M136" s="63" t="s">
        <v>2009</v>
      </c>
      <c r="N136" t="s">
        <v>2010</v>
      </c>
      <c r="O136" s="1">
        <v>0</v>
      </c>
      <c r="P136" s="6" t="s">
        <v>610</v>
      </c>
      <c r="Q136">
        <v>0</v>
      </c>
      <c r="S136" s="63"/>
    </row>
    <row r="137" spans="2:19" x14ac:dyDescent="0.2">
      <c r="B137" s="10"/>
      <c r="C137" t="s">
        <v>2030</v>
      </c>
      <c r="D137" s="60" t="s">
        <v>1133</v>
      </c>
      <c r="E137" s="2" t="s">
        <v>81</v>
      </c>
      <c r="F137" t="s">
        <v>1776</v>
      </c>
      <c r="G137" s="6" t="s">
        <v>1777</v>
      </c>
      <c r="H137" s="6" t="s">
        <v>1778</v>
      </c>
      <c r="I137" s="6" t="s">
        <v>607</v>
      </c>
      <c r="J137" s="6" t="s">
        <v>1277</v>
      </c>
      <c r="K137" s="6" t="s">
        <v>1779</v>
      </c>
      <c r="L137" s="1" t="s">
        <v>2031</v>
      </c>
      <c r="M137" s="63" t="s">
        <v>2032</v>
      </c>
      <c r="N137" t="s">
        <v>2033</v>
      </c>
      <c r="O137" s="1">
        <v>0</v>
      </c>
      <c r="P137" s="6" t="s">
        <v>610</v>
      </c>
      <c r="Q137">
        <v>0</v>
      </c>
      <c r="S137" s="63"/>
    </row>
    <row r="138" spans="2:19" x14ac:dyDescent="0.2">
      <c r="B138" s="10"/>
      <c r="C138" t="s">
        <v>2034</v>
      </c>
      <c r="D138" s="60" t="s">
        <v>937</v>
      </c>
      <c r="E138" s="2" t="s">
        <v>45</v>
      </c>
      <c r="F138" t="s">
        <v>1799</v>
      </c>
      <c r="G138" s="6" t="s">
        <v>1800</v>
      </c>
      <c r="H138" s="6" t="s">
        <v>1801</v>
      </c>
      <c r="I138" s="6" t="s">
        <v>625</v>
      </c>
      <c r="J138" s="6" t="s">
        <v>1277</v>
      </c>
      <c r="K138" s="6" t="s">
        <v>1785</v>
      </c>
      <c r="L138" s="1" t="s">
        <v>614</v>
      </c>
      <c r="M138" s="63"/>
      <c r="N138" t="s">
        <v>2035</v>
      </c>
      <c r="O138" s="1">
        <v>0</v>
      </c>
      <c r="P138" s="6" t="s">
        <v>615</v>
      </c>
      <c r="Q138">
        <v>56</v>
      </c>
      <c r="S138" s="63"/>
    </row>
    <row r="139" spans="2:19" x14ac:dyDescent="0.2">
      <c r="B139" s="10"/>
      <c r="C139" t="s">
        <v>2036</v>
      </c>
      <c r="D139" s="60" t="s">
        <v>937</v>
      </c>
      <c r="E139" s="2" t="s">
        <v>45</v>
      </c>
      <c r="F139" t="s">
        <v>1799</v>
      </c>
      <c r="G139" s="6" t="s">
        <v>1800</v>
      </c>
      <c r="H139" s="6" t="s">
        <v>1801</v>
      </c>
      <c r="I139" s="6" t="s">
        <v>613</v>
      </c>
      <c r="J139" s="6" t="s">
        <v>1277</v>
      </c>
      <c r="K139" s="6" t="s">
        <v>1785</v>
      </c>
      <c r="L139" t="s">
        <v>614</v>
      </c>
      <c r="M139" s="63"/>
      <c r="N139" t="s">
        <v>2035</v>
      </c>
      <c r="O139" s="1">
        <v>0</v>
      </c>
      <c r="P139" s="6" t="s">
        <v>615</v>
      </c>
      <c r="Q139" s="6">
        <v>56</v>
      </c>
      <c r="S139" s="63"/>
    </row>
    <row r="140" spans="2:19" x14ac:dyDescent="0.2">
      <c r="B140" s="10"/>
      <c r="C140" t="s">
        <v>2037</v>
      </c>
      <c r="D140" s="60" t="s">
        <v>937</v>
      </c>
      <c r="E140" s="2" t="s">
        <v>45</v>
      </c>
      <c r="F140" s="2" t="s">
        <v>1799</v>
      </c>
      <c r="G140" s="6" t="s">
        <v>1800</v>
      </c>
      <c r="H140" s="6" t="s">
        <v>1801</v>
      </c>
      <c r="I140" s="6" t="s">
        <v>617</v>
      </c>
      <c r="J140" s="6" t="s">
        <v>1277</v>
      </c>
      <c r="K140" s="6" t="s">
        <v>1785</v>
      </c>
      <c r="L140" s="90" t="s">
        <v>614</v>
      </c>
      <c r="M140" s="90"/>
      <c r="N140" t="s">
        <v>2035</v>
      </c>
      <c r="O140">
        <v>0</v>
      </c>
      <c r="P140" s="6" t="s">
        <v>615</v>
      </c>
      <c r="Q140" s="63">
        <v>56</v>
      </c>
      <c r="S140" s="63"/>
    </row>
    <row r="141" spans="2:19" x14ac:dyDescent="0.2">
      <c r="B141" s="10"/>
      <c r="C141" t="s">
        <v>2038</v>
      </c>
      <c r="D141" s="60" t="s">
        <v>937</v>
      </c>
      <c r="E141" s="2" t="s">
        <v>45</v>
      </c>
      <c r="F141" s="2" t="s">
        <v>1799</v>
      </c>
      <c r="G141" s="6" t="s">
        <v>1800</v>
      </c>
      <c r="H141" s="6" t="s">
        <v>1801</v>
      </c>
      <c r="I141" s="6" t="s">
        <v>619</v>
      </c>
      <c r="J141" s="6" t="s">
        <v>1277</v>
      </c>
      <c r="K141" s="6" t="s">
        <v>1785</v>
      </c>
      <c r="L141" s="1" t="s">
        <v>614</v>
      </c>
      <c r="M141" s="6"/>
      <c r="N141" s="6" t="s">
        <v>2035</v>
      </c>
      <c r="O141" s="6">
        <v>0</v>
      </c>
      <c r="P141" s="6" t="s">
        <v>615</v>
      </c>
      <c r="Q141">
        <v>56</v>
      </c>
      <c r="S141" s="63"/>
    </row>
    <row r="142" spans="2:19" x14ac:dyDescent="0.2">
      <c r="B142" s="10"/>
      <c r="C142" t="s">
        <v>2039</v>
      </c>
      <c r="D142" s="60" t="s">
        <v>937</v>
      </c>
      <c r="E142" s="2" t="s">
        <v>45</v>
      </c>
      <c r="F142" s="2" t="s">
        <v>1799</v>
      </c>
      <c r="G142" s="6" t="s">
        <v>1800</v>
      </c>
      <c r="H142" s="6" t="s">
        <v>1801</v>
      </c>
      <c r="I142" s="6" t="s">
        <v>621</v>
      </c>
      <c r="J142" s="6" t="s">
        <v>1277</v>
      </c>
      <c r="K142" s="6" t="s">
        <v>1785</v>
      </c>
      <c r="L142" s="1" t="s">
        <v>614</v>
      </c>
      <c r="M142" s="6"/>
      <c r="N142" s="6" t="s">
        <v>2035</v>
      </c>
      <c r="O142" s="6">
        <v>0</v>
      </c>
      <c r="P142" s="6" t="s">
        <v>615</v>
      </c>
      <c r="Q142" s="6">
        <v>56</v>
      </c>
      <c r="S142" s="63"/>
    </row>
    <row r="143" spans="2:19" x14ac:dyDescent="0.2">
      <c r="B143" s="10"/>
      <c r="C143" t="s">
        <v>2040</v>
      </c>
      <c r="D143" s="60" t="s">
        <v>937</v>
      </c>
      <c r="E143" s="2" t="s">
        <v>45</v>
      </c>
      <c r="F143" s="2" t="s">
        <v>1799</v>
      </c>
      <c r="G143" s="6" t="s">
        <v>1800</v>
      </c>
      <c r="H143" s="6" t="s">
        <v>1801</v>
      </c>
      <c r="I143" s="6" t="s">
        <v>623</v>
      </c>
      <c r="J143" s="6" t="s">
        <v>1277</v>
      </c>
      <c r="K143" s="6" t="s">
        <v>1785</v>
      </c>
      <c r="L143" s="1" t="s">
        <v>614</v>
      </c>
      <c r="M143" s="6"/>
      <c r="N143" s="6" t="s">
        <v>2035</v>
      </c>
      <c r="O143" s="6">
        <v>0</v>
      </c>
      <c r="P143" s="6" t="s">
        <v>615</v>
      </c>
      <c r="Q143">
        <v>56</v>
      </c>
      <c r="S143" s="63"/>
    </row>
    <row r="144" spans="2:19" x14ac:dyDescent="0.2">
      <c r="B144" s="10"/>
      <c r="C144" t="s">
        <v>2041</v>
      </c>
      <c r="D144" s="60" t="s">
        <v>937</v>
      </c>
      <c r="E144" s="2" t="s">
        <v>45</v>
      </c>
      <c r="F144" s="2" t="s">
        <v>1799</v>
      </c>
      <c r="G144" s="6" t="s">
        <v>1800</v>
      </c>
      <c r="H144" s="6" t="s">
        <v>1801</v>
      </c>
      <c r="I144" s="6" t="s">
        <v>607</v>
      </c>
      <c r="J144" s="6" t="s">
        <v>1277</v>
      </c>
      <c r="K144" s="6" t="s">
        <v>1785</v>
      </c>
      <c r="L144" s="1" t="s">
        <v>2042</v>
      </c>
      <c r="M144" s="6" t="s">
        <v>2043</v>
      </c>
      <c r="N144" s="6" t="s">
        <v>2035</v>
      </c>
      <c r="O144" s="6">
        <v>0</v>
      </c>
      <c r="P144" s="6" t="s">
        <v>610</v>
      </c>
      <c r="Q144">
        <v>0</v>
      </c>
      <c r="S144" s="63"/>
    </row>
    <row r="145" spans="2:19" x14ac:dyDescent="0.2">
      <c r="B145" s="10"/>
      <c r="C145" t="s">
        <v>2044</v>
      </c>
      <c r="D145" s="60" t="s">
        <v>937</v>
      </c>
      <c r="E145" s="2" t="s">
        <v>45</v>
      </c>
      <c r="F145" s="2" t="s">
        <v>1782</v>
      </c>
      <c r="G145" s="6" t="s">
        <v>1783</v>
      </c>
      <c r="H145" s="6" t="s">
        <v>1784</v>
      </c>
      <c r="I145" s="6" t="s">
        <v>625</v>
      </c>
      <c r="J145" s="6" t="s">
        <v>1277</v>
      </c>
      <c r="K145" s="6" t="s">
        <v>1785</v>
      </c>
      <c r="L145" s="1" t="s">
        <v>614</v>
      </c>
      <c r="M145" s="6"/>
      <c r="N145" s="6" t="s">
        <v>2045</v>
      </c>
      <c r="O145" s="6">
        <v>207</v>
      </c>
      <c r="P145" s="6" t="s">
        <v>615</v>
      </c>
      <c r="Q145">
        <v>56</v>
      </c>
      <c r="S145" s="63"/>
    </row>
    <row r="146" spans="2:19" x14ac:dyDescent="0.2">
      <c r="B146" s="10"/>
      <c r="C146" t="s">
        <v>2046</v>
      </c>
      <c r="D146" s="60" t="s">
        <v>937</v>
      </c>
      <c r="E146" s="2" t="s">
        <v>45</v>
      </c>
      <c r="F146" s="2" t="s">
        <v>1782</v>
      </c>
      <c r="G146" s="6" t="s">
        <v>1783</v>
      </c>
      <c r="H146" s="6" t="s">
        <v>1784</v>
      </c>
      <c r="I146" s="6" t="s">
        <v>613</v>
      </c>
      <c r="J146" s="6" t="s">
        <v>1277</v>
      </c>
      <c r="K146" s="6" t="s">
        <v>1785</v>
      </c>
      <c r="L146" s="1" t="s">
        <v>614</v>
      </c>
      <c r="M146" s="6"/>
      <c r="N146" s="6" t="s">
        <v>2045</v>
      </c>
      <c r="O146" s="6">
        <v>207</v>
      </c>
      <c r="P146" s="6" t="s">
        <v>615</v>
      </c>
      <c r="Q146">
        <v>56</v>
      </c>
      <c r="S146" s="63"/>
    </row>
    <row r="147" spans="2:19" x14ac:dyDescent="0.2">
      <c r="B147" s="10"/>
      <c r="C147" t="s">
        <v>2047</v>
      </c>
      <c r="D147" s="60" t="s">
        <v>937</v>
      </c>
      <c r="E147" s="2" t="s">
        <v>45</v>
      </c>
      <c r="F147" s="2" t="s">
        <v>1782</v>
      </c>
      <c r="G147" s="6" t="s">
        <v>1783</v>
      </c>
      <c r="H147" s="6" t="s">
        <v>1784</v>
      </c>
      <c r="I147" s="6" t="s">
        <v>617</v>
      </c>
      <c r="J147" s="6" t="s">
        <v>1277</v>
      </c>
      <c r="K147" s="6" t="s">
        <v>1785</v>
      </c>
      <c r="L147" s="6" t="s">
        <v>614</v>
      </c>
      <c r="M147" s="6"/>
      <c r="N147" s="6" t="s">
        <v>2045</v>
      </c>
      <c r="O147" s="6">
        <v>207</v>
      </c>
      <c r="P147" s="6" t="s">
        <v>615</v>
      </c>
      <c r="Q147" s="6">
        <v>56</v>
      </c>
      <c r="S147" s="63"/>
    </row>
    <row r="148" spans="2:19" x14ac:dyDescent="0.2">
      <c r="B148" s="10"/>
      <c r="C148" t="s">
        <v>2048</v>
      </c>
      <c r="D148" s="60" t="s">
        <v>937</v>
      </c>
      <c r="E148" s="2" t="s">
        <v>45</v>
      </c>
      <c r="F148" t="s">
        <v>1782</v>
      </c>
      <c r="G148" s="6" t="s">
        <v>1783</v>
      </c>
      <c r="H148" s="6" t="s">
        <v>1784</v>
      </c>
      <c r="I148" s="6" t="s">
        <v>619</v>
      </c>
      <c r="J148" s="6" t="s">
        <v>1277</v>
      </c>
      <c r="K148" s="6" t="s">
        <v>1785</v>
      </c>
      <c r="L148" s="1" t="s">
        <v>614</v>
      </c>
      <c r="M148" s="63"/>
      <c r="N148" t="s">
        <v>2045</v>
      </c>
      <c r="O148" s="1">
        <v>207</v>
      </c>
      <c r="P148" s="6" t="s">
        <v>615</v>
      </c>
      <c r="Q148">
        <v>56</v>
      </c>
      <c r="S148" s="63"/>
    </row>
    <row r="149" spans="2:19" x14ac:dyDescent="0.2">
      <c r="B149" s="10"/>
      <c r="C149" t="s">
        <v>2049</v>
      </c>
      <c r="D149" s="60" t="s">
        <v>937</v>
      </c>
      <c r="E149" s="2" t="s">
        <v>45</v>
      </c>
      <c r="F149" t="s">
        <v>1782</v>
      </c>
      <c r="G149" s="6" t="s">
        <v>1783</v>
      </c>
      <c r="H149" s="6" t="s">
        <v>1784</v>
      </c>
      <c r="I149" s="6" t="s">
        <v>621</v>
      </c>
      <c r="J149" s="6" t="s">
        <v>1277</v>
      </c>
      <c r="K149" s="6" t="s">
        <v>1785</v>
      </c>
      <c r="L149" s="1" t="s">
        <v>614</v>
      </c>
      <c r="M149" s="63"/>
      <c r="N149" t="s">
        <v>2045</v>
      </c>
      <c r="O149" s="1">
        <v>207</v>
      </c>
      <c r="P149" s="6" t="s">
        <v>615</v>
      </c>
      <c r="Q149" s="6">
        <v>56</v>
      </c>
      <c r="S149" s="63"/>
    </row>
    <row r="150" spans="2:19" x14ac:dyDescent="0.2">
      <c r="B150" s="10"/>
      <c r="C150" t="s">
        <v>2050</v>
      </c>
      <c r="D150" s="60" t="s">
        <v>937</v>
      </c>
      <c r="E150" s="2" t="s">
        <v>45</v>
      </c>
      <c r="F150" t="s">
        <v>1782</v>
      </c>
      <c r="G150" s="6" t="s">
        <v>1783</v>
      </c>
      <c r="H150" s="6" t="s">
        <v>1784</v>
      </c>
      <c r="I150" s="6" t="s">
        <v>623</v>
      </c>
      <c r="J150" s="6" t="s">
        <v>1277</v>
      </c>
      <c r="K150" s="6" t="s">
        <v>1785</v>
      </c>
      <c r="L150" s="1" t="s">
        <v>614</v>
      </c>
      <c r="M150" s="63"/>
      <c r="N150" t="s">
        <v>2045</v>
      </c>
      <c r="O150" s="1">
        <v>207</v>
      </c>
      <c r="P150" s="6" t="s">
        <v>615</v>
      </c>
      <c r="Q150">
        <v>56</v>
      </c>
      <c r="S150" s="63"/>
    </row>
    <row r="151" spans="2:19" x14ac:dyDescent="0.2">
      <c r="B151" s="10"/>
      <c r="C151" t="s">
        <v>2051</v>
      </c>
      <c r="D151" s="60" t="s">
        <v>937</v>
      </c>
      <c r="E151" s="2" t="s">
        <v>45</v>
      </c>
      <c r="F151" t="s">
        <v>1782</v>
      </c>
      <c r="G151" s="6" t="s">
        <v>1783</v>
      </c>
      <c r="H151" s="6" t="s">
        <v>1784</v>
      </c>
      <c r="I151" s="6" t="s">
        <v>607</v>
      </c>
      <c r="J151" s="6" t="s">
        <v>1277</v>
      </c>
      <c r="K151" s="6" t="s">
        <v>1785</v>
      </c>
      <c r="L151" s="1" t="s">
        <v>2052</v>
      </c>
      <c r="M151" s="63"/>
      <c r="N151" t="s">
        <v>2045</v>
      </c>
      <c r="O151" s="1">
        <v>207</v>
      </c>
      <c r="P151" s="6" t="s">
        <v>615</v>
      </c>
      <c r="Q151">
        <v>56</v>
      </c>
      <c r="S151" s="63"/>
    </row>
    <row r="152" spans="2:19" x14ac:dyDescent="0.2">
      <c r="B152" s="10"/>
      <c r="C152" t="s">
        <v>2053</v>
      </c>
      <c r="D152" s="60" t="s">
        <v>937</v>
      </c>
      <c r="E152" s="2" t="s">
        <v>45</v>
      </c>
      <c r="F152" t="s">
        <v>1776</v>
      </c>
      <c r="G152" s="6" t="s">
        <v>1777</v>
      </c>
      <c r="H152" s="6" t="s">
        <v>1778</v>
      </c>
      <c r="I152" s="6" t="s">
        <v>607</v>
      </c>
      <c r="J152" s="6" t="s">
        <v>1277</v>
      </c>
      <c r="K152" s="6" t="s">
        <v>1779</v>
      </c>
      <c r="L152" s="1" t="s">
        <v>2054</v>
      </c>
      <c r="M152" s="63" t="s">
        <v>2055</v>
      </c>
      <c r="N152" t="s">
        <v>2056</v>
      </c>
      <c r="O152" s="1">
        <v>0</v>
      </c>
      <c r="P152" s="6" t="s">
        <v>610</v>
      </c>
      <c r="Q152">
        <v>0</v>
      </c>
      <c r="S152" s="63"/>
    </row>
    <row r="153" spans="2:19" x14ac:dyDescent="0.2">
      <c r="B153" s="10"/>
      <c r="C153" t="s">
        <v>2057</v>
      </c>
      <c r="D153" s="60" t="s">
        <v>940</v>
      </c>
      <c r="E153" s="2" t="s">
        <v>45</v>
      </c>
      <c r="F153" t="s">
        <v>1776</v>
      </c>
      <c r="G153" s="6" t="s">
        <v>1777</v>
      </c>
      <c r="H153" s="6" t="s">
        <v>1778</v>
      </c>
      <c r="I153" s="6" t="s">
        <v>607</v>
      </c>
      <c r="J153" s="6" t="s">
        <v>1277</v>
      </c>
      <c r="K153" s="6" t="s">
        <v>1779</v>
      </c>
      <c r="L153" s="1" t="s">
        <v>2058</v>
      </c>
      <c r="M153" s="63" t="s">
        <v>2059</v>
      </c>
      <c r="N153" t="s">
        <v>2060</v>
      </c>
      <c r="O153" s="1">
        <v>0</v>
      </c>
      <c r="P153" s="6" t="s">
        <v>610</v>
      </c>
      <c r="Q153">
        <v>0</v>
      </c>
      <c r="S153" s="63"/>
    </row>
    <row r="154" spans="2:19" x14ac:dyDescent="0.2">
      <c r="B154" s="10"/>
      <c r="C154" t="s">
        <v>2061</v>
      </c>
      <c r="D154" s="60" t="s">
        <v>1140</v>
      </c>
      <c r="E154" s="2" t="s">
        <v>81</v>
      </c>
      <c r="F154" t="s">
        <v>1799</v>
      </c>
      <c r="G154" s="6" t="s">
        <v>1800</v>
      </c>
      <c r="H154" s="6" t="s">
        <v>1801</v>
      </c>
      <c r="I154" s="6" t="s">
        <v>625</v>
      </c>
      <c r="J154" s="6" t="s">
        <v>1277</v>
      </c>
      <c r="K154" s="6" t="s">
        <v>1785</v>
      </c>
      <c r="L154" t="s">
        <v>614</v>
      </c>
      <c r="M154" s="63"/>
      <c r="N154" t="s">
        <v>2062</v>
      </c>
      <c r="O154" s="1">
        <v>0</v>
      </c>
      <c r="P154" s="6" t="s">
        <v>615</v>
      </c>
      <c r="Q154" s="6">
        <v>56</v>
      </c>
      <c r="S154" s="63"/>
    </row>
    <row r="155" spans="2:19" x14ac:dyDescent="0.2">
      <c r="B155" s="10"/>
      <c r="C155" t="s">
        <v>2063</v>
      </c>
      <c r="D155" s="60" t="s">
        <v>1140</v>
      </c>
      <c r="E155" s="2" t="s">
        <v>81</v>
      </c>
      <c r="F155" s="2" t="s">
        <v>1799</v>
      </c>
      <c r="G155" s="6" t="s">
        <v>1800</v>
      </c>
      <c r="H155" s="6" t="s">
        <v>1801</v>
      </c>
      <c r="I155" s="6" t="s">
        <v>613</v>
      </c>
      <c r="J155" s="6" t="s">
        <v>1277</v>
      </c>
      <c r="K155" s="6" t="s">
        <v>1785</v>
      </c>
      <c r="L155" s="90" t="s">
        <v>614</v>
      </c>
      <c r="M155" s="90"/>
      <c r="N155" t="s">
        <v>2062</v>
      </c>
      <c r="O155">
        <v>0</v>
      </c>
      <c r="P155" s="6" t="s">
        <v>615</v>
      </c>
      <c r="Q155" s="63">
        <v>56</v>
      </c>
      <c r="S155" s="63"/>
    </row>
    <row r="156" spans="2:19" x14ac:dyDescent="0.2">
      <c r="B156" s="10"/>
      <c r="C156" t="s">
        <v>2064</v>
      </c>
      <c r="D156" s="60" t="s">
        <v>1140</v>
      </c>
      <c r="E156" s="2" t="s">
        <v>81</v>
      </c>
      <c r="F156" s="2" t="s">
        <v>1799</v>
      </c>
      <c r="G156" s="6" t="s">
        <v>1800</v>
      </c>
      <c r="H156" s="6" t="s">
        <v>1801</v>
      </c>
      <c r="I156" s="6" t="s">
        <v>617</v>
      </c>
      <c r="J156" s="6" t="s">
        <v>1277</v>
      </c>
      <c r="K156" s="6" t="s">
        <v>1785</v>
      </c>
      <c r="L156" s="1" t="s">
        <v>614</v>
      </c>
      <c r="M156" s="6"/>
      <c r="N156" s="6" t="s">
        <v>2062</v>
      </c>
      <c r="O156" s="6">
        <v>0</v>
      </c>
      <c r="P156" s="6" t="s">
        <v>615</v>
      </c>
      <c r="Q156">
        <v>56</v>
      </c>
      <c r="S156" s="63"/>
    </row>
    <row r="157" spans="2:19" x14ac:dyDescent="0.2">
      <c r="B157" s="10"/>
      <c r="C157" t="s">
        <v>2065</v>
      </c>
      <c r="D157" s="60" t="s">
        <v>1140</v>
      </c>
      <c r="E157" s="2" t="s">
        <v>81</v>
      </c>
      <c r="F157" s="2" t="s">
        <v>1799</v>
      </c>
      <c r="G157" s="6" t="s">
        <v>1800</v>
      </c>
      <c r="H157" s="6" t="s">
        <v>1801</v>
      </c>
      <c r="I157" s="6" t="s">
        <v>619</v>
      </c>
      <c r="J157" s="6" t="s">
        <v>1277</v>
      </c>
      <c r="K157" s="6" t="s">
        <v>1785</v>
      </c>
      <c r="L157" s="1" t="s">
        <v>614</v>
      </c>
      <c r="M157" s="6"/>
      <c r="N157" s="6" t="s">
        <v>2062</v>
      </c>
      <c r="O157" s="6">
        <v>0</v>
      </c>
      <c r="P157" s="6" t="s">
        <v>615</v>
      </c>
      <c r="Q157" s="6">
        <v>56</v>
      </c>
      <c r="S157" s="63"/>
    </row>
    <row r="158" spans="2:19" x14ac:dyDescent="0.2">
      <c r="B158" s="10"/>
      <c r="C158" t="s">
        <v>2066</v>
      </c>
      <c r="D158" s="60" t="s">
        <v>1140</v>
      </c>
      <c r="E158" s="2" t="s">
        <v>81</v>
      </c>
      <c r="F158" s="2" t="s">
        <v>1799</v>
      </c>
      <c r="G158" s="6" t="s">
        <v>1800</v>
      </c>
      <c r="H158" s="6" t="s">
        <v>1801</v>
      </c>
      <c r="I158" s="6" t="s">
        <v>621</v>
      </c>
      <c r="J158" s="6" t="s">
        <v>1277</v>
      </c>
      <c r="K158" s="6" t="s">
        <v>1785</v>
      </c>
      <c r="L158" s="1" t="s">
        <v>614</v>
      </c>
      <c r="M158" s="6"/>
      <c r="N158" s="6" t="s">
        <v>2062</v>
      </c>
      <c r="O158" s="6">
        <v>0</v>
      </c>
      <c r="P158" s="6" t="s">
        <v>615</v>
      </c>
      <c r="Q158">
        <v>56</v>
      </c>
      <c r="S158" s="63"/>
    </row>
    <row r="159" spans="2:19" x14ac:dyDescent="0.2">
      <c r="B159" s="10"/>
      <c r="C159" t="s">
        <v>2067</v>
      </c>
      <c r="D159" s="60" t="s">
        <v>1140</v>
      </c>
      <c r="E159" s="2" t="s">
        <v>81</v>
      </c>
      <c r="F159" s="2" t="s">
        <v>1799</v>
      </c>
      <c r="G159" s="6" t="s">
        <v>1800</v>
      </c>
      <c r="H159" s="6" t="s">
        <v>1801</v>
      </c>
      <c r="I159" s="6" t="s">
        <v>623</v>
      </c>
      <c r="J159" s="6" t="s">
        <v>1277</v>
      </c>
      <c r="K159" s="6" t="s">
        <v>1785</v>
      </c>
      <c r="L159" s="1" t="s">
        <v>614</v>
      </c>
      <c r="M159" s="6"/>
      <c r="N159" s="6" t="s">
        <v>2062</v>
      </c>
      <c r="O159" s="6">
        <v>0</v>
      </c>
      <c r="P159" s="6" t="s">
        <v>615</v>
      </c>
      <c r="Q159">
        <v>56</v>
      </c>
      <c r="S159" s="63"/>
    </row>
    <row r="160" spans="2:19" x14ac:dyDescent="0.2">
      <c r="B160" s="10"/>
      <c r="C160" t="s">
        <v>2068</v>
      </c>
      <c r="D160" s="60" t="s">
        <v>1140</v>
      </c>
      <c r="E160" s="2" t="s">
        <v>81</v>
      </c>
      <c r="F160" s="2" t="s">
        <v>1799</v>
      </c>
      <c r="G160" s="6" t="s">
        <v>1800</v>
      </c>
      <c r="H160" s="6" t="s">
        <v>1801</v>
      </c>
      <c r="I160" s="6" t="s">
        <v>607</v>
      </c>
      <c r="J160" s="6" t="s">
        <v>1277</v>
      </c>
      <c r="K160" s="6" t="s">
        <v>1785</v>
      </c>
      <c r="L160" s="1" t="s">
        <v>2069</v>
      </c>
      <c r="M160" s="6" t="s">
        <v>2070</v>
      </c>
      <c r="N160" s="6" t="s">
        <v>2062</v>
      </c>
      <c r="O160" s="6">
        <v>0</v>
      </c>
      <c r="P160" s="6" t="s">
        <v>610</v>
      </c>
      <c r="Q160">
        <v>0</v>
      </c>
      <c r="S160" s="63"/>
    </row>
    <row r="161" spans="2:19" x14ac:dyDescent="0.2">
      <c r="B161" s="10"/>
      <c r="C161" t="s">
        <v>2071</v>
      </c>
      <c r="D161" s="60" t="s">
        <v>1140</v>
      </c>
      <c r="E161" s="2" t="s">
        <v>81</v>
      </c>
      <c r="F161" s="2" t="s">
        <v>1782</v>
      </c>
      <c r="G161" s="6" t="s">
        <v>1783</v>
      </c>
      <c r="H161" s="6" t="s">
        <v>1784</v>
      </c>
      <c r="I161" s="6" t="s">
        <v>625</v>
      </c>
      <c r="J161" s="6" t="s">
        <v>1277</v>
      </c>
      <c r="K161" s="6" t="s">
        <v>1785</v>
      </c>
      <c r="L161" s="1" t="s">
        <v>614</v>
      </c>
      <c r="M161" s="6"/>
      <c r="N161" s="6" t="s">
        <v>2072</v>
      </c>
      <c r="O161" s="6">
        <v>92</v>
      </c>
      <c r="P161" s="6" t="s">
        <v>615</v>
      </c>
      <c r="Q161">
        <v>56</v>
      </c>
      <c r="S161" s="63"/>
    </row>
    <row r="162" spans="2:19" x14ac:dyDescent="0.2">
      <c r="B162" s="10"/>
      <c r="C162" t="s">
        <v>2073</v>
      </c>
      <c r="D162" s="60" t="s">
        <v>1140</v>
      </c>
      <c r="E162" s="2" t="s">
        <v>81</v>
      </c>
      <c r="F162" s="2" t="s">
        <v>1782</v>
      </c>
      <c r="G162" s="6" t="s">
        <v>1783</v>
      </c>
      <c r="H162" s="6" t="s">
        <v>1784</v>
      </c>
      <c r="I162" s="6" t="s">
        <v>613</v>
      </c>
      <c r="J162" s="6" t="s">
        <v>1277</v>
      </c>
      <c r="K162" s="6" t="s">
        <v>1785</v>
      </c>
      <c r="L162" s="6" t="s">
        <v>614</v>
      </c>
      <c r="M162" s="6"/>
      <c r="N162" s="6" t="s">
        <v>2072</v>
      </c>
      <c r="O162" s="6">
        <v>92</v>
      </c>
      <c r="P162" s="6" t="s">
        <v>615</v>
      </c>
      <c r="Q162" s="6">
        <v>56</v>
      </c>
      <c r="S162" s="63"/>
    </row>
    <row r="163" spans="2:19" x14ac:dyDescent="0.2">
      <c r="B163" s="10"/>
      <c r="C163" t="s">
        <v>2074</v>
      </c>
      <c r="D163" s="60" t="s">
        <v>1140</v>
      </c>
      <c r="E163" s="2" t="s">
        <v>81</v>
      </c>
      <c r="F163" t="s">
        <v>1782</v>
      </c>
      <c r="G163" s="6" t="s">
        <v>1783</v>
      </c>
      <c r="H163" s="6" t="s">
        <v>1784</v>
      </c>
      <c r="I163" s="6" t="s">
        <v>617</v>
      </c>
      <c r="J163" s="6" t="s">
        <v>1277</v>
      </c>
      <c r="K163" s="6" t="s">
        <v>1785</v>
      </c>
      <c r="L163" s="1" t="s">
        <v>614</v>
      </c>
      <c r="M163" s="63"/>
      <c r="N163" t="s">
        <v>2072</v>
      </c>
      <c r="O163" s="1">
        <v>92</v>
      </c>
      <c r="P163" s="6" t="s">
        <v>615</v>
      </c>
      <c r="Q163">
        <v>56</v>
      </c>
      <c r="S163" s="63"/>
    </row>
    <row r="164" spans="2:19" x14ac:dyDescent="0.2">
      <c r="B164" s="10"/>
      <c r="C164" t="s">
        <v>2075</v>
      </c>
      <c r="D164" s="60" t="s">
        <v>1140</v>
      </c>
      <c r="E164" s="2" t="s">
        <v>81</v>
      </c>
      <c r="F164" t="s">
        <v>1782</v>
      </c>
      <c r="G164" s="6" t="s">
        <v>1783</v>
      </c>
      <c r="H164" s="6" t="s">
        <v>1784</v>
      </c>
      <c r="I164" s="6" t="s">
        <v>619</v>
      </c>
      <c r="J164" s="6" t="s">
        <v>1277</v>
      </c>
      <c r="K164" s="6" t="s">
        <v>1785</v>
      </c>
      <c r="L164" s="1" t="s">
        <v>614</v>
      </c>
      <c r="M164" s="63"/>
      <c r="N164" t="s">
        <v>2072</v>
      </c>
      <c r="O164" s="1">
        <v>92</v>
      </c>
      <c r="P164" s="6" t="s">
        <v>615</v>
      </c>
      <c r="Q164" s="6">
        <v>56</v>
      </c>
      <c r="S164" s="63"/>
    </row>
    <row r="165" spans="2:19" x14ac:dyDescent="0.2">
      <c r="B165" s="10"/>
      <c r="C165" t="s">
        <v>2076</v>
      </c>
      <c r="D165" s="60" t="s">
        <v>1140</v>
      </c>
      <c r="E165" s="2" t="s">
        <v>81</v>
      </c>
      <c r="F165" t="s">
        <v>1782</v>
      </c>
      <c r="G165" s="6" t="s">
        <v>1783</v>
      </c>
      <c r="H165" s="6" t="s">
        <v>1784</v>
      </c>
      <c r="I165" s="6" t="s">
        <v>621</v>
      </c>
      <c r="J165" s="6" t="s">
        <v>1277</v>
      </c>
      <c r="K165" s="6" t="s">
        <v>1785</v>
      </c>
      <c r="L165" s="1" t="s">
        <v>614</v>
      </c>
      <c r="M165" s="63"/>
      <c r="N165" t="s">
        <v>2072</v>
      </c>
      <c r="O165" s="1">
        <v>92</v>
      </c>
      <c r="P165" s="6" t="s">
        <v>615</v>
      </c>
      <c r="Q165">
        <v>56</v>
      </c>
      <c r="S165" s="63"/>
    </row>
    <row r="166" spans="2:19" x14ac:dyDescent="0.2">
      <c r="B166" s="10"/>
      <c r="C166" t="s">
        <v>2077</v>
      </c>
      <c r="D166" s="60" t="s">
        <v>1140</v>
      </c>
      <c r="E166" s="2" t="s">
        <v>81</v>
      </c>
      <c r="F166" t="s">
        <v>1782</v>
      </c>
      <c r="G166" s="6" t="s">
        <v>1783</v>
      </c>
      <c r="H166" s="6" t="s">
        <v>1784</v>
      </c>
      <c r="I166" s="6" t="s">
        <v>623</v>
      </c>
      <c r="J166" s="6" t="s">
        <v>1277</v>
      </c>
      <c r="K166" s="6" t="s">
        <v>1785</v>
      </c>
      <c r="L166" s="1" t="s">
        <v>614</v>
      </c>
      <c r="M166" s="63"/>
      <c r="N166" t="s">
        <v>2072</v>
      </c>
      <c r="O166" s="1">
        <v>92</v>
      </c>
      <c r="P166" s="6" t="s">
        <v>615</v>
      </c>
      <c r="Q166">
        <v>56</v>
      </c>
      <c r="S166" s="63"/>
    </row>
    <row r="167" spans="2:19" x14ac:dyDescent="0.2">
      <c r="B167" s="10"/>
      <c r="C167" t="s">
        <v>2078</v>
      </c>
      <c r="D167" s="60" t="s">
        <v>1140</v>
      </c>
      <c r="E167" s="2" t="s">
        <v>81</v>
      </c>
      <c r="F167" t="s">
        <v>1782</v>
      </c>
      <c r="G167" s="6" t="s">
        <v>1783</v>
      </c>
      <c r="H167" s="6" t="s">
        <v>1784</v>
      </c>
      <c r="I167" s="6" t="s">
        <v>607</v>
      </c>
      <c r="J167" s="6" t="s">
        <v>1277</v>
      </c>
      <c r="K167" s="6" t="s">
        <v>1785</v>
      </c>
      <c r="L167" s="1" t="s">
        <v>2079</v>
      </c>
      <c r="M167" s="63"/>
      <c r="N167" t="s">
        <v>2072</v>
      </c>
      <c r="O167" s="1">
        <v>92</v>
      </c>
      <c r="P167" s="6" t="s">
        <v>615</v>
      </c>
      <c r="Q167">
        <v>56</v>
      </c>
      <c r="S167" s="63"/>
    </row>
    <row r="168" spans="2:19" x14ac:dyDescent="0.2">
      <c r="B168" s="10"/>
      <c r="C168" t="s">
        <v>2080</v>
      </c>
      <c r="D168" s="60" t="s">
        <v>1140</v>
      </c>
      <c r="E168" s="2" t="s">
        <v>81</v>
      </c>
      <c r="F168" t="s">
        <v>1776</v>
      </c>
      <c r="G168" s="6" t="s">
        <v>1777</v>
      </c>
      <c r="H168" s="6" t="s">
        <v>1778</v>
      </c>
      <c r="I168" s="6" t="s">
        <v>607</v>
      </c>
      <c r="J168" s="6" t="s">
        <v>1277</v>
      </c>
      <c r="K168" s="6" t="s">
        <v>1779</v>
      </c>
      <c r="L168" s="1" t="s">
        <v>2081</v>
      </c>
      <c r="M168" s="63" t="s">
        <v>2082</v>
      </c>
      <c r="N168" t="s">
        <v>2083</v>
      </c>
      <c r="O168" s="1">
        <v>0</v>
      </c>
      <c r="P168" s="6" t="s">
        <v>610</v>
      </c>
      <c r="Q168">
        <v>0</v>
      </c>
      <c r="S168" s="63"/>
    </row>
    <row r="169" spans="2:19" x14ac:dyDescent="0.2">
      <c r="B169" s="10"/>
      <c r="C169" t="s">
        <v>2084</v>
      </c>
      <c r="D169" s="60" t="s">
        <v>949</v>
      </c>
      <c r="E169" s="2" t="s">
        <v>45</v>
      </c>
      <c r="F169" t="s">
        <v>1782</v>
      </c>
      <c r="G169" s="6" t="s">
        <v>1783</v>
      </c>
      <c r="H169" s="6" t="s">
        <v>1784</v>
      </c>
      <c r="I169" s="6" t="s">
        <v>625</v>
      </c>
      <c r="J169" s="6" t="s">
        <v>1277</v>
      </c>
      <c r="K169" s="6" t="s">
        <v>1785</v>
      </c>
      <c r="L169" t="s">
        <v>614</v>
      </c>
      <c r="M169" s="63"/>
      <c r="N169" t="s">
        <v>2085</v>
      </c>
      <c r="O169" s="1">
        <v>148</v>
      </c>
      <c r="P169" s="6" t="s">
        <v>615</v>
      </c>
      <c r="Q169" s="6">
        <v>56</v>
      </c>
      <c r="S169" s="63"/>
    </row>
    <row r="170" spans="2:19" x14ac:dyDescent="0.2">
      <c r="B170" s="10"/>
      <c r="C170" s="6" t="s">
        <v>2086</v>
      </c>
      <c r="D170" s="60" t="s">
        <v>949</v>
      </c>
      <c r="E170" s="2" t="s">
        <v>45</v>
      </c>
      <c r="F170" s="2" t="s">
        <v>1782</v>
      </c>
      <c r="G170" s="6" t="s">
        <v>1783</v>
      </c>
      <c r="H170" s="6" t="s">
        <v>1784</v>
      </c>
      <c r="I170" s="6" t="s">
        <v>613</v>
      </c>
      <c r="J170" s="6" t="s">
        <v>1277</v>
      </c>
      <c r="K170" s="6" t="s">
        <v>1785</v>
      </c>
      <c r="L170" s="90" t="s">
        <v>614</v>
      </c>
      <c r="M170" s="90"/>
      <c r="N170" t="s">
        <v>2085</v>
      </c>
      <c r="O170">
        <v>148</v>
      </c>
      <c r="P170" s="6" t="s">
        <v>615</v>
      </c>
      <c r="Q170" s="63">
        <v>56</v>
      </c>
      <c r="S170" s="63"/>
    </row>
    <row r="171" spans="2:19" x14ac:dyDescent="0.2">
      <c r="B171" s="10"/>
      <c r="C171" t="s">
        <v>2087</v>
      </c>
      <c r="D171" s="60" t="s">
        <v>949</v>
      </c>
      <c r="E171" s="2" t="s">
        <v>45</v>
      </c>
      <c r="F171" s="2" t="s">
        <v>1782</v>
      </c>
      <c r="G171" s="6" t="s">
        <v>1783</v>
      </c>
      <c r="H171" s="6" t="s">
        <v>1784</v>
      </c>
      <c r="I171" s="6" t="s">
        <v>617</v>
      </c>
      <c r="J171" s="6" t="s">
        <v>1277</v>
      </c>
      <c r="K171" s="6" t="s">
        <v>1785</v>
      </c>
      <c r="L171" s="1" t="s">
        <v>614</v>
      </c>
      <c r="M171" s="6"/>
      <c r="N171" s="6" t="s">
        <v>2085</v>
      </c>
      <c r="O171" s="6">
        <v>148</v>
      </c>
      <c r="P171" s="6" t="s">
        <v>615</v>
      </c>
      <c r="Q171">
        <v>56</v>
      </c>
      <c r="S171" s="63"/>
    </row>
    <row r="172" spans="2:19" x14ac:dyDescent="0.2">
      <c r="B172" s="10"/>
      <c r="C172" t="s">
        <v>2088</v>
      </c>
      <c r="D172" s="60" t="s">
        <v>949</v>
      </c>
      <c r="E172" s="2" t="s">
        <v>45</v>
      </c>
      <c r="F172" s="2" t="s">
        <v>1782</v>
      </c>
      <c r="G172" s="6" t="s">
        <v>1783</v>
      </c>
      <c r="H172" s="6" t="s">
        <v>1784</v>
      </c>
      <c r="I172" s="6" t="s">
        <v>619</v>
      </c>
      <c r="J172" s="6" t="s">
        <v>1277</v>
      </c>
      <c r="K172" s="6" t="s">
        <v>1785</v>
      </c>
      <c r="L172" s="1" t="s">
        <v>614</v>
      </c>
      <c r="M172" s="6"/>
      <c r="N172" s="6" t="s">
        <v>2085</v>
      </c>
      <c r="O172" s="6">
        <v>148</v>
      </c>
      <c r="P172" s="6" t="s">
        <v>615</v>
      </c>
      <c r="Q172" s="6">
        <v>56</v>
      </c>
      <c r="S172" s="63"/>
    </row>
    <row r="173" spans="2:19" x14ac:dyDescent="0.2">
      <c r="B173" s="10"/>
      <c r="C173" t="s">
        <v>2089</v>
      </c>
      <c r="D173" s="60" t="s">
        <v>949</v>
      </c>
      <c r="E173" s="2" t="s">
        <v>45</v>
      </c>
      <c r="F173" s="2" t="s">
        <v>1782</v>
      </c>
      <c r="G173" s="6" t="s">
        <v>1783</v>
      </c>
      <c r="H173" s="6" t="s">
        <v>1784</v>
      </c>
      <c r="I173" s="6" t="s">
        <v>621</v>
      </c>
      <c r="J173" s="6" t="s">
        <v>1277</v>
      </c>
      <c r="K173" s="6" t="s">
        <v>1785</v>
      </c>
      <c r="L173" s="1" t="s">
        <v>614</v>
      </c>
      <c r="M173" s="6"/>
      <c r="N173" s="6" t="s">
        <v>2085</v>
      </c>
      <c r="O173" s="6">
        <v>148</v>
      </c>
      <c r="P173" s="6" t="s">
        <v>615</v>
      </c>
      <c r="Q173">
        <v>56</v>
      </c>
      <c r="S173" s="63"/>
    </row>
    <row r="174" spans="2:19" x14ac:dyDescent="0.2">
      <c r="B174" s="10"/>
      <c r="C174" t="s">
        <v>2090</v>
      </c>
      <c r="D174" s="60" t="s">
        <v>949</v>
      </c>
      <c r="E174" s="2" t="s">
        <v>45</v>
      </c>
      <c r="F174" s="2" t="s">
        <v>1782</v>
      </c>
      <c r="G174" s="6" t="s">
        <v>1783</v>
      </c>
      <c r="H174" s="6" t="s">
        <v>1784</v>
      </c>
      <c r="I174" s="6" t="s">
        <v>623</v>
      </c>
      <c r="J174" s="6" t="s">
        <v>1277</v>
      </c>
      <c r="K174" s="6" t="s">
        <v>1785</v>
      </c>
      <c r="L174" s="1" t="s">
        <v>614</v>
      </c>
      <c r="M174" s="6"/>
      <c r="N174" s="6" t="s">
        <v>2085</v>
      </c>
      <c r="O174" s="6">
        <v>148</v>
      </c>
      <c r="P174" s="6" t="s">
        <v>615</v>
      </c>
      <c r="Q174">
        <v>56</v>
      </c>
      <c r="S174" s="63"/>
    </row>
    <row r="175" spans="2:19" x14ac:dyDescent="0.2">
      <c r="B175" s="10"/>
      <c r="C175" t="s">
        <v>2091</v>
      </c>
      <c r="D175" s="60" t="s">
        <v>949</v>
      </c>
      <c r="E175" s="2" t="s">
        <v>45</v>
      </c>
      <c r="F175" s="2" t="s">
        <v>1782</v>
      </c>
      <c r="G175" s="6" t="s">
        <v>1783</v>
      </c>
      <c r="H175" s="6" t="s">
        <v>1784</v>
      </c>
      <c r="I175" s="6" t="s">
        <v>607</v>
      </c>
      <c r="J175" s="6" t="s">
        <v>1277</v>
      </c>
      <c r="K175" s="6" t="s">
        <v>1785</v>
      </c>
      <c r="L175" s="1" t="s">
        <v>2092</v>
      </c>
      <c r="M175" s="6"/>
      <c r="N175" s="6" t="s">
        <v>2085</v>
      </c>
      <c r="O175" s="6">
        <v>148</v>
      </c>
      <c r="P175" s="6" t="s">
        <v>615</v>
      </c>
      <c r="Q175">
        <v>56</v>
      </c>
      <c r="S175" s="63"/>
    </row>
    <row r="176" spans="2:19" x14ac:dyDescent="0.2">
      <c r="B176" s="10"/>
      <c r="C176" t="s">
        <v>2093</v>
      </c>
      <c r="D176" s="60" t="s">
        <v>949</v>
      </c>
      <c r="E176" s="2" t="s">
        <v>45</v>
      </c>
      <c r="F176" s="2" t="s">
        <v>1776</v>
      </c>
      <c r="G176" s="6" t="s">
        <v>1777</v>
      </c>
      <c r="H176" s="6" t="s">
        <v>1778</v>
      </c>
      <c r="I176" s="6" t="s">
        <v>607</v>
      </c>
      <c r="J176" s="6" t="s">
        <v>1277</v>
      </c>
      <c r="K176" s="6" t="s">
        <v>1779</v>
      </c>
      <c r="L176" s="1" t="s">
        <v>2094</v>
      </c>
      <c r="M176" s="6" t="s">
        <v>2095</v>
      </c>
      <c r="N176" s="6" t="s">
        <v>2096</v>
      </c>
      <c r="O176" s="6">
        <v>0</v>
      </c>
      <c r="P176" s="6" t="s">
        <v>610</v>
      </c>
      <c r="Q176">
        <v>0</v>
      </c>
      <c r="S176" s="63"/>
    </row>
    <row r="177" spans="2:19" x14ac:dyDescent="0.2">
      <c r="B177" s="10"/>
      <c r="C177" t="s">
        <v>2097</v>
      </c>
      <c r="D177" s="60" t="s">
        <v>1143</v>
      </c>
      <c r="E177" s="2" t="s">
        <v>81</v>
      </c>
      <c r="F177" s="2" t="s">
        <v>1799</v>
      </c>
      <c r="G177" s="6" t="s">
        <v>1800</v>
      </c>
      <c r="H177" s="6" t="s">
        <v>1801</v>
      </c>
      <c r="I177" s="6" t="s">
        <v>625</v>
      </c>
      <c r="J177" s="6" t="s">
        <v>1277</v>
      </c>
      <c r="K177" s="6" t="s">
        <v>1785</v>
      </c>
      <c r="L177" s="1" t="s">
        <v>614</v>
      </c>
      <c r="M177" s="6"/>
      <c r="N177" s="6" t="s">
        <v>2098</v>
      </c>
      <c r="O177" s="6">
        <v>0</v>
      </c>
      <c r="P177" s="6" t="s">
        <v>615</v>
      </c>
      <c r="Q177" s="6">
        <v>56</v>
      </c>
      <c r="S177" s="63"/>
    </row>
    <row r="178" spans="2:19" x14ac:dyDescent="0.2">
      <c r="B178" s="10"/>
      <c r="C178" t="s">
        <v>2099</v>
      </c>
      <c r="D178" s="60" t="s">
        <v>1143</v>
      </c>
      <c r="E178" s="2" t="s">
        <v>81</v>
      </c>
      <c r="F178" t="s">
        <v>1799</v>
      </c>
      <c r="G178" s="6" t="s">
        <v>1800</v>
      </c>
      <c r="H178" s="6" t="s">
        <v>1801</v>
      </c>
      <c r="I178" s="6" t="s">
        <v>613</v>
      </c>
      <c r="J178" s="6" t="s">
        <v>1277</v>
      </c>
      <c r="K178" s="6" t="s">
        <v>1785</v>
      </c>
      <c r="L178" s="1" t="s">
        <v>614</v>
      </c>
      <c r="M178" s="1"/>
      <c r="N178" t="s">
        <v>2098</v>
      </c>
      <c r="O178" s="1">
        <v>0</v>
      </c>
      <c r="P178" s="6" t="s">
        <v>615</v>
      </c>
      <c r="Q178">
        <v>56</v>
      </c>
      <c r="S178" s="63"/>
    </row>
    <row r="179" spans="2:19" x14ac:dyDescent="0.2">
      <c r="B179" s="10"/>
      <c r="C179" t="s">
        <v>2100</v>
      </c>
      <c r="D179" s="60" t="s">
        <v>1143</v>
      </c>
      <c r="E179" s="2" t="s">
        <v>81</v>
      </c>
      <c r="F179" t="s">
        <v>1799</v>
      </c>
      <c r="G179" s="6" t="s">
        <v>1800</v>
      </c>
      <c r="H179" s="6" t="s">
        <v>1801</v>
      </c>
      <c r="I179" s="6" t="s">
        <v>617</v>
      </c>
      <c r="J179" s="6" t="s">
        <v>1277</v>
      </c>
      <c r="K179" s="6" t="s">
        <v>1785</v>
      </c>
      <c r="L179" s="1" t="s">
        <v>614</v>
      </c>
      <c r="M179" s="1"/>
      <c r="N179" t="s">
        <v>2098</v>
      </c>
      <c r="O179" s="1">
        <v>0</v>
      </c>
      <c r="P179" s="6" t="s">
        <v>615</v>
      </c>
      <c r="Q179" s="6">
        <v>56</v>
      </c>
      <c r="S179" s="63"/>
    </row>
    <row r="180" spans="2:19" x14ac:dyDescent="0.2">
      <c r="B180" s="10"/>
      <c r="C180" t="s">
        <v>2101</v>
      </c>
      <c r="D180" s="60" t="s">
        <v>1143</v>
      </c>
      <c r="E180" s="2" t="s">
        <v>81</v>
      </c>
      <c r="F180" t="s">
        <v>1799</v>
      </c>
      <c r="G180" s="6" t="s">
        <v>1800</v>
      </c>
      <c r="H180" s="6" t="s">
        <v>1801</v>
      </c>
      <c r="I180" s="6" t="s">
        <v>619</v>
      </c>
      <c r="J180" s="6" t="s">
        <v>1277</v>
      </c>
      <c r="K180" s="6" t="s">
        <v>1785</v>
      </c>
      <c r="L180" s="1" t="s">
        <v>614</v>
      </c>
      <c r="M180" s="1"/>
      <c r="N180" t="s">
        <v>2098</v>
      </c>
      <c r="O180" s="1">
        <v>0</v>
      </c>
      <c r="P180" s="6" t="s">
        <v>615</v>
      </c>
      <c r="Q180">
        <v>56</v>
      </c>
      <c r="S180" s="63"/>
    </row>
    <row r="181" spans="2:19" x14ac:dyDescent="0.2">
      <c r="B181" s="10"/>
      <c r="C181" t="s">
        <v>2102</v>
      </c>
      <c r="D181" s="60" t="s">
        <v>1143</v>
      </c>
      <c r="E181" s="2" t="s">
        <v>81</v>
      </c>
      <c r="F181" t="s">
        <v>1799</v>
      </c>
      <c r="G181" s="6" t="s">
        <v>1800</v>
      </c>
      <c r="H181" s="6" t="s">
        <v>1801</v>
      </c>
      <c r="I181" s="6" t="s">
        <v>621</v>
      </c>
      <c r="J181" s="6" t="s">
        <v>1277</v>
      </c>
      <c r="K181" s="6" t="s">
        <v>1785</v>
      </c>
      <c r="L181" s="1" t="s">
        <v>614</v>
      </c>
      <c r="M181" s="1"/>
      <c r="N181" t="s">
        <v>2098</v>
      </c>
      <c r="O181" s="1">
        <v>0</v>
      </c>
      <c r="P181" s="6" t="s">
        <v>615</v>
      </c>
      <c r="Q181">
        <v>56</v>
      </c>
      <c r="S181" s="63"/>
    </row>
    <row r="182" spans="2:19" x14ac:dyDescent="0.2">
      <c r="B182" s="10"/>
      <c r="C182" t="s">
        <v>2103</v>
      </c>
      <c r="D182" s="60" t="s">
        <v>1143</v>
      </c>
      <c r="E182" s="2" t="s">
        <v>81</v>
      </c>
      <c r="F182" t="s">
        <v>1799</v>
      </c>
      <c r="G182" s="6" t="s">
        <v>1800</v>
      </c>
      <c r="H182" s="6" t="s">
        <v>1801</v>
      </c>
      <c r="I182" s="6" t="s">
        <v>623</v>
      </c>
      <c r="J182" s="6" t="s">
        <v>1277</v>
      </c>
      <c r="K182" s="6" t="s">
        <v>1785</v>
      </c>
      <c r="L182" s="1" t="s">
        <v>614</v>
      </c>
      <c r="M182" s="1"/>
      <c r="N182" t="s">
        <v>2098</v>
      </c>
      <c r="O182" s="1">
        <v>0</v>
      </c>
      <c r="P182" s="6" t="s">
        <v>615</v>
      </c>
      <c r="Q182">
        <v>56</v>
      </c>
      <c r="S182" s="63"/>
    </row>
    <row r="183" spans="2:19" x14ac:dyDescent="0.2">
      <c r="B183" s="10"/>
      <c r="C183" t="s">
        <v>2104</v>
      </c>
      <c r="D183" s="60" t="s">
        <v>1143</v>
      </c>
      <c r="E183" s="2" t="s">
        <v>81</v>
      </c>
      <c r="F183" t="s">
        <v>1799</v>
      </c>
      <c r="G183" s="6" t="s">
        <v>1800</v>
      </c>
      <c r="H183" s="6" t="s">
        <v>1801</v>
      </c>
      <c r="I183" s="6" t="s">
        <v>607</v>
      </c>
      <c r="J183" s="6" t="s">
        <v>1277</v>
      </c>
      <c r="K183" s="6" t="s">
        <v>1785</v>
      </c>
      <c r="L183" s="1" t="s">
        <v>2105</v>
      </c>
      <c r="M183" s="1" t="s">
        <v>2106</v>
      </c>
      <c r="N183" t="s">
        <v>2098</v>
      </c>
      <c r="O183" s="1">
        <v>0</v>
      </c>
      <c r="P183" s="6" t="s">
        <v>610</v>
      </c>
      <c r="Q183">
        <v>0</v>
      </c>
      <c r="S183" s="63"/>
    </row>
    <row r="184" spans="2:19" x14ac:dyDescent="0.2">
      <c r="B184" s="10"/>
      <c r="C184" t="s">
        <v>2107</v>
      </c>
      <c r="D184" s="60" t="s">
        <v>1143</v>
      </c>
      <c r="E184" s="2" t="s">
        <v>81</v>
      </c>
      <c r="F184" t="s">
        <v>1782</v>
      </c>
      <c r="G184" s="6" t="s">
        <v>1783</v>
      </c>
      <c r="H184" s="6" t="s">
        <v>1784</v>
      </c>
      <c r="I184" s="6" t="s">
        <v>625</v>
      </c>
      <c r="J184" s="6" t="s">
        <v>1277</v>
      </c>
      <c r="K184" s="6" t="s">
        <v>1785</v>
      </c>
      <c r="L184" t="s">
        <v>614</v>
      </c>
      <c r="M184" s="1"/>
      <c r="N184" t="s">
        <v>2108</v>
      </c>
      <c r="O184" s="1">
        <v>148</v>
      </c>
      <c r="P184" s="6" t="s">
        <v>615</v>
      </c>
      <c r="Q184" s="6">
        <v>56</v>
      </c>
      <c r="S184" s="63"/>
    </row>
    <row r="185" spans="2:19" x14ac:dyDescent="0.2">
      <c r="B185" s="10"/>
      <c r="C185" t="s">
        <v>2109</v>
      </c>
      <c r="D185" s="60" t="s">
        <v>1143</v>
      </c>
      <c r="E185" s="2" t="s">
        <v>81</v>
      </c>
      <c r="F185" s="2" t="s">
        <v>1782</v>
      </c>
      <c r="G185" s="6" t="s">
        <v>1783</v>
      </c>
      <c r="H185" s="6" t="s">
        <v>1784</v>
      </c>
      <c r="I185" s="6" t="s">
        <v>613</v>
      </c>
      <c r="J185" s="6" t="s">
        <v>1277</v>
      </c>
      <c r="K185" s="6" t="s">
        <v>1785</v>
      </c>
      <c r="L185" s="90" t="s">
        <v>614</v>
      </c>
      <c r="M185" s="90"/>
      <c r="N185" t="s">
        <v>2108</v>
      </c>
      <c r="O185">
        <v>148</v>
      </c>
      <c r="P185" s="6" t="s">
        <v>615</v>
      </c>
      <c r="Q185" s="63">
        <v>56</v>
      </c>
      <c r="S185" s="63"/>
    </row>
    <row r="186" spans="2:19" x14ac:dyDescent="0.2">
      <c r="B186" s="10"/>
      <c r="C186" t="s">
        <v>2110</v>
      </c>
      <c r="D186" s="60" t="s">
        <v>1143</v>
      </c>
      <c r="E186" s="2" t="s">
        <v>81</v>
      </c>
      <c r="F186" s="2" t="s">
        <v>1782</v>
      </c>
      <c r="G186" s="6" t="s">
        <v>1783</v>
      </c>
      <c r="H186" s="6" t="s">
        <v>1784</v>
      </c>
      <c r="I186" s="6" t="s">
        <v>617</v>
      </c>
      <c r="J186" s="6" t="s">
        <v>1277</v>
      </c>
      <c r="K186" s="6" t="s">
        <v>1785</v>
      </c>
      <c r="L186" s="1" t="s">
        <v>614</v>
      </c>
      <c r="M186" s="6"/>
      <c r="N186" s="6" t="s">
        <v>2108</v>
      </c>
      <c r="O186" s="6">
        <v>148</v>
      </c>
      <c r="P186" s="6" t="s">
        <v>615</v>
      </c>
      <c r="Q186">
        <v>56</v>
      </c>
      <c r="S186" s="63"/>
    </row>
    <row r="187" spans="2:19" x14ac:dyDescent="0.2">
      <c r="B187" s="10"/>
      <c r="C187" t="s">
        <v>2111</v>
      </c>
      <c r="D187" s="60" t="s">
        <v>1143</v>
      </c>
      <c r="E187" s="2" t="s">
        <v>81</v>
      </c>
      <c r="F187" s="2" t="s">
        <v>1782</v>
      </c>
      <c r="G187" s="6" t="s">
        <v>1783</v>
      </c>
      <c r="H187" s="6" t="s">
        <v>1784</v>
      </c>
      <c r="I187" s="6" t="s">
        <v>619</v>
      </c>
      <c r="J187" s="6" t="s">
        <v>1277</v>
      </c>
      <c r="K187" s="6" t="s">
        <v>1785</v>
      </c>
      <c r="L187" s="1" t="s">
        <v>614</v>
      </c>
      <c r="M187" s="6"/>
      <c r="N187" s="6" t="s">
        <v>2108</v>
      </c>
      <c r="O187" s="6">
        <v>148</v>
      </c>
      <c r="P187" s="6" t="s">
        <v>615</v>
      </c>
      <c r="Q187" s="6">
        <v>56</v>
      </c>
      <c r="S187" s="63"/>
    </row>
    <row r="188" spans="2:19" x14ac:dyDescent="0.2">
      <c r="B188" s="10"/>
      <c r="C188" t="s">
        <v>2112</v>
      </c>
      <c r="D188" s="60" t="s">
        <v>1143</v>
      </c>
      <c r="E188" s="2" t="s">
        <v>81</v>
      </c>
      <c r="F188" s="2" t="s">
        <v>1782</v>
      </c>
      <c r="G188" s="6" t="s">
        <v>1783</v>
      </c>
      <c r="H188" s="6" t="s">
        <v>1784</v>
      </c>
      <c r="I188" s="6" t="s">
        <v>621</v>
      </c>
      <c r="J188" s="6" t="s">
        <v>1277</v>
      </c>
      <c r="K188" s="6" t="s">
        <v>1785</v>
      </c>
      <c r="L188" s="1" t="s">
        <v>614</v>
      </c>
      <c r="M188" s="6"/>
      <c r="N188" s="6" t="s">
        <v>2108</v>
      </c>
      <c r="O188" s="6">
        <v>148</v>
      </c>
      <c r="P188" s="6" t="s">
        <v>615</v>
      </c>
      <c r="Q188">
        <v>56</v>
      </c>
      <c r="S188" s="63"/>
    </row>
    <row r="189" spans="2:19" x14ac:dyDescent="0.2">
      <c r="B189" s="10"/>
      <c r="C189" t="s">
        <v>2113</v>
      </c>
      <c r="D189" s="60" t="s">
        <v>1143</v>
      </c>
      <c r="E189" s="2" t="s">
        <v>81</v>
      </c>
      <c r="F189" s="2" t="s">
        <v>1782</v>
      </c>
      <c r="G189" s="6" t="s">
        <v>1783</v>
      </c>
      <c r="H189" s="6" t="s">
        <v>1784</v>
      </c>
      <c r="I189" s="6" t="s">
        <v>623</v>
      </c>
      <c r="J189" s="6" t="s">
        <v>1277</v>
      </c>
      <c r="K189" s="6" t="s">
        <v>1785</v>
      </c>
      <c r="L189" s="1" t="s">
        <v>614</v>
      </c>
      <c r="M189" s="6"/>
      <c r="N189" s="6" t="s">
        <v>2108</v>
      </c>
      <c r="O189" s="6">
        <v>148</v>
      </c>
      <c r="P189" s="6" t="s">
        <v>615</v>
      </c>
      <c r="Q189">
        <v>56</v>
      </c>
      <c r="S189" s="63"/>
    </row>
    <row r="190" spans="2:19" x14ac:dyDescent="0.2">
      <c r="B190" s="10"/>
      <c r="C190" t="s">
        <v>2114</v>
      </c>
      <c r="D190" s="60" t="s">
        <v>1143</v>
      </c>
      <c r="E190" s="2" t="s">
        <v>81</v>
      </c>
      <c r="F190" s="2" t="s">
        <v>1782</v>
      </c>
      <c r="G190" s="6" t="s">
        <v>1783</v>
      </c>
      <c r="H190" s="6" t="s">
        <v>1784</v>
      </c>
      <c r="I190" s="6" t="s">
        <v>607</v>
      </c>
      <c r="J190" s="6" t="s">
        <v>1277</v>
      </c>
      <c r="K190" s="6" t="s">
        <v>1785</v>
      </c>
      <c r="L190" s="1" t="s">
        <v>2115</v>
      </c>
      <c r="M190" s="6"/>
      <c r="N190" s="6" t="s">
        <v>2108</v>
      </c>
      <c r="O190" s="6">
        <v>148</v>
      </c>
      <c r="P190" s="6" t="s">
        <v>615</v>
      </c>
      <c r="Q190">
        <v>56</v>
      </c>
      <c r="S190" s="63"/>
    </row>
    <row r="191" spans="2:19" x14ac:dyDescent="0.2">
      <c r="B191" s="10"/>
      <c r="C191" t="s">
        <v>2116</v>
      </c>
      <c r="D191" s="60" t="s">
        <v>1143</v>
      </c>
      <c r="E191" s="2" t="s">
        <v>81</v>
      </c>
      <c r="F191" s="2" t="s">
        <v>1776</v>
      </c>
      <c r="G191" s="6" t="s">
        <v>1777</v>
      </c>
      <c r="H191" s="6" t="s">
        <v>1778</v>
      </c>
      <c r="I191" s="6" t="s">
        <v>607</v>
      </c>
      <c r="J191" s="6" t="s">
        <v>1277</v>
      </c>
      <c r="K191" s="6" t="s">
        <v>1779</v>
      </c>
      <c r="L191" s="1" t="s">
        <v>2117</v>
      </c>
      <c r="M191" s="6" t="s">
        <v>2118</v>
      </c>
      <c r="N191" s="6" t="s">
        <v>2119</v>
      </c>
      <c r="O191" s="6">
        <v>0</v>
      </c>
      <c r="P191" s="6" t="s">
        <v>610</v>
      </c>
      <c r="Q191">
        <v>0</v>
      </c>
      <c r="S191" s="63"/>
    </row>
    <row r="192" spans="2:19" x14ac:dyDescent="0.2">
      <c r="B192" s="10"/>
      <c r="C192" t="s">
        <v>2120</v>
      </c>
      <c r="D192" s="60" t="s">
        <v>943</v>
      </c>
      <c r="E192" s="2" t="s">
        <v>45</v>
      </c>
      <c r="F192" s="2" t="s">
        <v>1776</v>
      </c>
      <c r="G192" s="6" t="s">
        <v>1777</v>
      </c>
      <c r="H192" s="6" t="s">
        <v>1778</v>
      </c>
      <c r="I192" s="6" t="s">
        <v>607</v>
      </c>
      <c r="J192" s="6" t="s">
        <v>1277</v>
      </c>
      <c r="K192" s="6" t="s">
        <v>1779</v>
      </c>
      <c r="L192" s="6" t="s">
        <v>2121</v>
      </c>
      <c r="M192" s="6" t="s">
        <v>2122</v>
      </c>
      <c r="N192" s="6" t="s">
        <v>2123</v>
      </c>
      <c r="O192" s="6">
        <v>0</v>
      </c>
      <c r="P192" s="6" t="s">
        <v>610</v>
      </c>
      <c r="Q192" s="6">
        <v>0</v>
      </c>
      <c r="S192" s="63"/>
    </row>
    <row r="193" spans="2:19" x14ac:dyDescent="0.2">
      <c r="B193" s="10"/>
      <c r="C193" t="s">
        <v>2124</v>
      </c>
      <c r="D193" s="60" t="s">
        <v>1150</v>
      </c>
      <c r="E193" s="2" t="s">
        <v>81</v>
      </c>
      <c r="F193" t="s">
        <v>1799</v>
      </c>
      <c r="G193" s="6" t="s">
        <v>1800</v>
      </c>
      <c r="H193" s="6" t="s">
        <v>1801</v>
      </c>
      <c r="I193" s="6" t="s">
        <v>625</v>
      </c>
      <c r="J193" s="6" t="s">
        <v>1277</v>
      </c>
      <c r="K193" s="6" t="s">
        <v>1785</v>
      </c>
      <c r="L193" s="1" t="s">
        <v>614</v>
      </c>
      <c r="M193" s="63"/>
      <c r="N193" t="s">
        <v>2125</v>
      </c>
      <c r="O193" s="1">
        <v>0</v>
      </c>
      <c r="P193" s="6" t="s">
        <v>615</v>
      </c>
      <c r="Q193">
        <v>56</v>
      </c>
      <c r="S193" s="63"/>
    </row>
    <row r="194" spans="2:19" x14ac:dyDescent="0.2">
      <c r="B194" s="10"/>
      <c r="C194" t="s">
        <v>2126</v>
      </c>
      <c r="D194" s="60" t="s">
        <v>1150</v>
      </c>
      <c r="E194" s="2" t="s">
        <v>81</v>
      </c>
      <c r="F194" t="s">
        <v>1799</v>
      </c>
      <c r="G194" s="6" t="s">
        <v>1800</v>
      </c>
      <c r="H194" s="6" t="s">
        <v>1801</v>
      </c>
      <c r="I194" s="6" t="s">
        <v>613</v>
      </c>
      <c r="J194" s="6" t="s">
        <v>1277</v>
      </c>
      <c r="K194" s="6" t="s">
        <v>1785</v>
      </c>
      <c r="L194" s="1" t="s">
        <v>614</v>
      </c>
      <c r="M194" s="63"/>
      <c r="N194" t="s">
        <v>2125</v>
      </c>
      <c r="O194" s="1">
        <v>0</v>
      </c>
      <c r="P194" s="6" t="s">
        <v>615</v>
      </c>
      <c r="Q194" s="6">
        <v>56</v>
      </c>
      <c r="S194" s="63"/>
    </row>
    <row r="195" spans="2:19" x14ac:dyDescent="0.2">
      <c r="B195" s="10"/>
      <c r="C195" t="s">
        <v>2127</v>
      </c>
      <c r="D195" s="60" t="s">
        <v>1150</v>
      </c>
      <c r="E195" s="2" t="s">
        <v>81</v>
      </c>
      <c r="F195" t="s">
        <v>1799</v>
      </c>
      <c r="G195" s="6" t="s">
        <v>1800</v>
      </c>
      <c r="H195" s="6" t="s">
        <v>1801</v>
      </c>
      <c r="I195" s="6" t="s">
        <v>617</v>
      </c>
      <c r="J195" s="6" t="s">
        <v>1277</v>
      </c>
      <c r="K195" s="6" t="s">
        <v>1785</v>
      </c>
      <c r="L195" s="1" t="s">
        <v>614</v>
      </c>
      <c r="M195" s="63"/>
      <c r="N195" t="s">
        <v>2125</v>
      </c>
      <c r="O195" s="1">
        <v>0</v>
      </c>
      <c r="P195" s="6" t="s">
        <v>615</v>
      </c>
      <c r="Q195">
        <v>56</v>
      </c>
      <c r="S195" s="63"/>
    </row>
    <row r="196" spans="2:19" x14ac:dyDescent="0.2">
      <c r="B196" s="10"/>
      <c r="C196" t="s">
        <v>2128</v>
      </c>
      <c r="D196" s="60" t="s">
        <v>1150</v>
      </c>
      <c r="E196" s="2" t="s">
        <v>81</v>
      </c>
      <c r="F196" t="s">
        <v>1799</v>
      </c>
      <c r="G196" s="6" t="s">
        <v>1800</v>
      </c>
      <c r="H196" s="6" t="s">
        <v>1801</v>
      </c>
      <c r="I196" s="6" t="s">
        <v>619</v>
      </c>
      <c r="J196" s="6" t="s">
        <v>1277</v>
      </c>
      <c r="K196" s="6" t="s">
        <v>1785</v>
      </c>
      <c r="L196" s="1" t="s">
        <v>614</v>
      </c>
      <c r="M196" s="63"/>
      <c r="N196" t="s">
        <v>2125</v>
      </c>
      <c r="O196" s="1">
        <v>0</v>
      </c>
      <c r="P196" s="6" t="s">
        <v>615</v>
      </c>
      <c r="Q196">
        <v>56</v>
      </c>
      <c r="S196" s="63"/>
    </row>
    <row r="197" spans="2:19" x14ac:dyDescent="0.2">
      <c r="B197" s="10"/>
      <c r="C197" t="s">
        <v>2129</v>
      </c>
      <c r="D197" s="60" t="s">
        <v>1150</v>
      </c>
      <c r="E197" s="2" t="s">
        <v>81</v>
      </c>
      <c r="F197" t="s">
        <v>1799</v>
      </c>
      <c r="G197" s="6" t="s">
        <v>1800</v>
      </c>
      <c r="H197" s="6" t="s">
        <v>1801</v>
      </c>
      <c r="I197" s="6" t="s">
        <v>621</v>
      </c>
      <c r="J197" s="6" t="s">
        <v>1277</v>
      </c>
      <c r="K197" s="6" t="s">
        <v>1785</v>
      </c>
      <c r="L197" s="1" t="s">
        <v>614</v>
      </c>
      <c r="M197" s="63"/>
      <c r="N197" t="s">
        <v>2125</v>
      </c>
      <c r="O197" s="1">
        <v>0</v>
      </c>
      <c r="P197" s="6" t="s">
        <v>615</v>
      </c>
      <c r="Q197">
        <v>56</v>
      </c>
      <c r="S197" s="63"/>
    </row>
    <row r="198" spans="2:19" x14ac:dyDescent="0.2">
      <c r="B198" s="10"/>
      <c r="C198" t="s">
        <v>2130</v>
      </c>
      <c r="D198" s="60" t="s">
        <v>1150</v>
      </c>
      <c r="E198" s="2" t="s">
        <v>81</v>
      </c>
      <c r="F198" t="s">
        <v>1799</v>
      </c>
      <c r="G198" s="6" t="s">
        <v>1800</v>
      </c>
      <c r="H198" s="6" t="s">
        <v>1801</v>
      </c>
      <c r="I198" s="6" t="s">
        <v>623</v>
      </c>
      <c r="J198" s="6" t="s">
        <v>1277</v>
      </c>
      <c r="K198" s="6" t="s">
        <v>1785</v>
      </c>
      <c r="L198" s="1" t="s">
        <v>614</v>
      </c>
      <c r="M198" s="63"/>
      <c r="N198" t="s">
        <v>2125</v>
      </c>
      <c r="O198" s="1">
        <v>0</v>
      </c>
      <c r="P198" s="6" t="s">
        <v>615</v>
      </c>
      <c r="Q198">
        <v>56</v>
      </c>
      <c r="S198" s="63"/>
    </row>
    <row r="199" spans="2:19" x14ac:dyDescent="0.2">
      <c r="B199" s="10"/>
      <c r="C199" t="s">
        <v>2131</v>
      </c>
      <c r="D199" s="60" t="s">
        <v>1150</v>
      </c>
      <c r="E199" s="2" t="s">
        <v>81</v>
      </c>
      <c r="F199" t="s">
        <v>1799</v>
      </c>
      <c r="G199" s="6" t="s">
        <v>1800</v>
      </c>
      <c r="H199" s="6" t="s">
        <v>1801</v>
      </c>
      <c r="I199" s="6" t="s">
        <v>607</v>
      </c>
      <c r="J199" s="6" t="s">
        <v>1277</v>
      </c>
      <c r="K199" s="6" t="s">
        <v>1785</v>
      </c>
      <c r="L199" t="s">
        <v>2132</v>
      </c>
      <c r="M199" s="63" t="s">
        <v>2133</v>
      </c>
      <c r="N199" t="s">
        <v>2125</v>
      </c>
      <c r="O199" s="1">
        <v>0</v>
      </c>
      <c r="P199" s="6" t="s">
        <v>610</v>
      </c>
      <c r="Q199" s="6">
        <v>0</v>
      </c>
      <c r="S199" s="63"/>
    </row>
    <row r="200" spans="2:19" x14ac:dyDescent="0.2">
      <c r="B200" s="10"/>
      <c r="C200" t="s">
        <v>2134</v>
      </c>
      <c r="D200" s="60" t="s">
        <v>1150</v>
      </c>
      <c r="E200" s="2" t="s">
        <v>81</v>
      </c>
      <c r="F200" s="2" t="s">
        <v>1782</v>
      </c>
      <c r="G200" s="6" t="s">
        <v>1783</v>
      </c>
      <c r="H200" s="6" t="s">
        <v>1784</v>
      </c>
      <c r="I200" s="6" t="s">
        <v>625</v>
      </c>
      <c r="J200" s="6" t="s">
        <v>1277</v>
      </c>
      <c r="K200" s="6" t="s">
        <v>1785</v>
      </c>
      <c r="L200" s="90" t="s">
        <v>614</v>
      </c>
      <c r="M200" s="90"/>
      <c r="N200" t="s">
        <v>2135</v>
      </c>
      <c r="O200">
        <v>102</v>
      </c>
      <c r="P200" s="6" t="s">
        <v>615</v>
      </c>
      <c r="Q200" s="63">
        <v>56</v>
      </c>
      <c r="S200" s="63"/>
    </row>
    <row r="201" spans="2:19" x14ac:dyDescent="0.2">
      <c r="B201" s="10"/>
      <c r="C201" t="s">
        <v>2136</v>
      </c>
      <c r="D201" s="60" t="s">
        <v>1150</v>
      </c>
      <c r="E201" s="2" t="s">
        <v>81</v>
      </c>
      <c r="F201" s="2" t="s">
        <v>1782</v>
      </c>
      <c r="G201" s="6" t="s">
        <v>1783</v>
      </c>
      <c r="H201" s="6" t="s">
        <v>1784</v>
      </c>
      <c r="I201" s="6" t="s">
        <v>613</v>
      </c>
      <c r="J201" s="6" t="s">
        <v>1277</v>
      </c>
      <c r="K201" s="6" t="s">
        <v>1785</v>
      </c>
      <c r="L201" s="1" t="s">
        <v>614</v>
      </c>
      <c r="M201" s="6"/>
      <c r="N201" s="6" t="s">
        <v>2135</v>
      </c>
      <c r="O201" s="6">
        <v>102</v>
      </c>
      <c r="P201" s="6" t="s">
        <v>615</v>
      </c>
      <c r="Q201">
        <v>56</v>
      </c>
      <c r="S201" s="63"/>
    </row>
    <row r="202" spans="2:19" x14ac:dyDescent="0.2">
      <c r="B202" s="10"/>
      <c r="C202" t="s">
        <v>2137</v>
      </c>
      <c r="D202" s="60" t="s">
        <v>1150</v>
      </c>
      <c r="E202" s="2" t="s">
        <v>81</v>
      </c>
      <c r="F202" s="2" t="s">
        <v>1782</v>
      </c>
      <c r="G202" s="6" t="s">
        <v>1783</v>
      </c>
      <c r="H202" s="6" t="s">
        <v>1784</v>
      </c>
      <c r="I202" s="6" t="s">
        <v>617</v>
      </c>
      <c r="J202" s="6" t="s">
        <v>1277</v>
      </c>
      <c r="K202" s="6" t="s">
        <v>1785</v>
      </c>
      <c r="L202" s="1" t="s">
        <v>614</v>
      </c>
      <c r="M202" s="6"/>
      <c r="N202" s="6" t="s">
        <v>2135</v>
      </c>
      <c r="O202" s="6">
        <v>102</v>
      </c>
      <c r="P202" s="6" t="s">
        <v>615</v>
      </c>
      <c r="Q202" s="6">
        <v>56</v>
      </c>
      <c r="S202" s="63"/>
    </row>
    <row r="203" spans="2:19" x14ac:dyDescent="0.2">
      <c r="B203" s="10"/>
      <c r="C203" t="s">
        <v>2138</v>
      </c>
      <c r="D203" s="60" t="s">
        <v>1150</v>
      </c>
      <c r="E203" s="2" t="s">
        <v>81</v>
      </c>
      <c r="F203" s="2" t="s">
        <v>1782</v>
      </c>
      <c r="G203" s="6" t="s">
        <v>1783</v>
      </c>
      <c r="H203" s="6" t="s">
        <v>1784</v>
      </c>
      <c r="I203" s="6" t="s">
        <v>619</v>
      </c>
      <c r="J203" s="6" t="s">
        <v>1277</v>
      </c>
      <c r="K203" s="6" t="s">
        <v>1785</v>
      </c>
      <c r="L203" s="1" t="s">
        <v>614</v>
      </c>
      <c r="M203" s="6"/>
      <c r="N203" s="6" t="s">
        <v>2135</v>
      </c>
      <c r="O203" s="6">
        <v>102</v>
      </c>
      <c r="P203" s="6" t="s">
        <v>615</v>
      </c>
      <c r="Q203">
        <v>56</v>
      </c>
      <c r="S203" s="63"/>
    </row>
    <row r="204" spans="2:19" x14ac:dyDescent="0.2">
      <c r="B204" s="10"/>
      <c r="C204" t="s">
        <v>2139</v>
      </c>
      <c r="D204" s="60" t="s">
        <v>1150</v>
      </c>
      <c r="E204" s="2" t="s">
        <v>81</v>
      </c>
      <c r="F204" s="2" t="s">
        <v>1782</v>
      </c>
      <c r="G204" s="6" t="s">
        <v>1783</v>
      </c>
      <c r="H204" s="6" t="s">
        <v>1784</v>
      </c>
      <c r="I204" s="6" t="s">
        <v>621</v>
      </c>
      <c r="J204" s="6" t="s">
        <v>1277</v>
      </c>
      <c r="K204" s="6" t="s">
        <v>1785</v>
      </c>
      <c r="L204" s="1" t="s">
        <v>614</v>
      </c>
      <c r="M204" s="6"/>
      <c r="N204" s="6" t="s">
        <v>2135</v>
      </c>
      <c r="O204" s="6">
        <v>102</v>
      </c>
      <c r="P204" s="6" t="s">
        <v>615</v>
      </c>
      <c r="Q204">
        <v>56</v>
      </c>
      <c r="S204" s="63"/>
    </row>
    <row r="205" spans="2:19" x14ac:dyDescent="0.2">
      <c r="B205" s="10"/>
      <c r="C205" t="s">
        <v>2140</v>
      </c>
      <c r="D205" s="60" t="s">
        <v>1150</v>
      </c>
      <c r="E205" s="2" t="s">
        <v>81</v>
      </c>
      <c r="F205" s="2" t="s">
        <v>1782</v>
      </c>
      <c r="G205" s="6" t="s">
        <v>1783</v>
      </c>
      <c r="H205" s="6" t="s">
        <v>1784</v>
      </c>
      <c r="I205" s="6" t="s">
        <v>623</v>
      </c>
      <c r="J205" s="6" t="s">
        <v>1277</v>
      </c>
      <c r="K205" s="6" t="s">
        <v>1785</v>
      </c>
      <c r="L205" s="1" t="s">
        <v>614</v>
      </c>
      <c r="M205" s="6"/>
      <c r="N205" s="6" t="s">
        <v>2135</v>
      </c>
      <c r="O205" s="6">
        <v>102</v>
      </c>
      <c r="P205" s="6" t="s">
        <v>615</v>
      </c>
      <c r="Q205">
        <v>56</v>
      </c>
      <c r="S205" s="63"/>
    </row>
    <row r="206" spans="2:19" x14ac:dyDescent="0.2">
      <c r="B206" s="10"/>
      <c r="C206" t="s">
        <v>2141</v>
      </c>
      <c r="D206" s="60" t="s">
        <v>1150</v>
      </c>
      <c r="E206" s="2" t="s">
        <v>81</v>
      </c>
      <c r="F206" s="2" t="s">
        <v>1782</v>
      </c>
      <c r="G206" s="6" t="s">
        <v>1783</v>
      </c>
      <c r="H206" s="6" t="s">
        <v>1784</v>
      </c>
      <c r="I206" s="6" t="s">
        <v>607</v>
      </c>
      <c r="J206" s="6" t="s">
        <v>1277</v>
      </c>
      <c r="K206" s="6" t="s">
        <v>1785</v>
      </c>
      <c r="L206" s="1" t="s">
        <v>2142</v>
      </c>
      <c r="M206" s="6"/>
      <c r="N206" s="6" t="s">
        <v>2135</v>
      </c>
      <c r="O206" s="6">
        <v>102</v>
      </c>
      <c r="P206" s="6" t="s">
        <v>615</v>
      </c>
      <c r="Q206">
        <v>56</v>
      </c>
      <c r="S206" s="63"/>
    </row>
    <row r="207" spans="2:19" x14ac:dyDescent="0.2">
      <c r="B207" s="10"/>
      <c r="C207" t="s">
        <v>2143</v>
      </c>
      <c r="D207" s="60" t="s">
        <v>1150</v>
      </c>
      <c r="E207" s="2" t="s">
        <v>81</v>
      </c>
      <c r="F207" s="2" t="s">
        <v>1776</v>
      </c>
      <c r="G207" s="6" t="s">
        <v>1777</v>
      </c>
      <c r="H207" s="6" t="s">
        <v>1778</v>
      </c>
      <c r="I207" s="6" t="s">
        <v>607</v>
      </c>
      <c r="J207" s="6" t="s">
        <v>1277</v>
      </c>
      <c r="K207" s="6" t="s">
        <v>1779</v>
      </c>
      <c r="L207" s="6" t="s">
        <v>2144</v>
      </c>
      <c r="M207" s="6" t="s">
        <v>2145</v>
      </c>
      <c r="N207" s="6" t="s">
        <v>2146</v>
      </c>
      <c r="O207" s="6">
        <v>0</v>
      </c>
      <c r="P207" s="6" t="s">
        <v>610</v>
      </c>
      <c r="Q207" s="6">
        <v>0</v>
      </c>
      <c r="S207" s="63"/>
    </row>
    <row r="208" spans="2:19" x14ac:dyDescent="0.2">
      <c r="B208" s="10"/>
      <c r="C208" t="s">
        <v>2147</v>
      </c>
      <c r="D208" s="60" t="s">
        <v>930</v>
      </c>
      <c r="E208" s="2" t="s">
        <v>45</v>
      </c>
      <c r="F208" t="s">
        <v>1799</v>
      </c>
      <c r="G208" s="6" t="s">
        <v>1800</v>
      </c>
      <c r="H208" s="6" t="s">
        <v>1801</v>
      </c>
      <c r="I208" s="6" t="s">
        <v>625</v>
      </c>
      <c r="J208" s="6" t="s">
        <v>1277</v>
      </c>
      <c r="K208" s="6" t="s">
        <v>1785</v>
      </c>
      <c r="L208" s="1" t="s">
        <v>614</v>
      </c>
      <c r="M208" s="63"/>
      <c r="N208" t="s">
        <v>2148</v>
      </c>
      <c r="O208" s="63">
        <v>0</v>
      </c>
      <c r="P208" s="6" t="s">
        <v>615</v>
      </c>
      <c r="Q208">
        <v>56</v>
      </c>
      <c r="S208" s="63"/>
    </row>
    <row r="209" spans="2:19" x14ac:dyDescent="0.2">
      <c r="B209" s="10"/>
      <c r="C209" t="s">
        <v>2149</v>
      </c>
      <c r="D209" s="60" t="s">
        <v>930</v>
      </c>
      <c r="E209" s="2" t="s">
        <v>45</v>
      </c>
      <c r="F209" t="s">
        <v>1799</v>
      </c>
      <c r="G209" s="6" t="s">
        <v>1800</v>
      </c>
      <c r="H209" s="6" t="s">
        <v>1801</v>
      </c>
      <c r="I209" s="6" t="s">
        <v>613</v>
      </c>
      <c r="J209" s="6" t="s">
        <v>1277</v>
      </c>
      <c r="K209" s="6" t="s">
        <v>1785</v>
      </c>
      <c r="L209" s="1" t="s">
        <v>614</v>
      </c>
      <c r="M209" s="63"/>
      <c r="N209" t="s">
        <v>2148</v>
      </c>
      <c r="O209" s="63">
        <v>0</v>
      </c>
      <c r="P209" s="6" t="s">
        <v>615</v>
      </c>
      <c r="Q209" s="6">
        <v>56</v>
      </c>
      <c r="S209" s="63"/>
    </row>
    <row r="210" spans="2:19" x14ac:dyDescent="0.2">
      <c r="B210" s="10"/>
      <c r="C210" t="s">
        <v>2150</v>
      </c>
      <c r="D210" s="60" t="s">
        <v>930</v>
      </c>
      <c r="E210" s="2" t="s">
        <v>45</v>
      </c>
      <c r="F210" t="s">
        <v>1799</v>
      </c>
      <c r="G210" s="6" t="s">
        <v>1800</v>
      </c>
      <c r="H210" s="6" t="s">
        <v>1801</v>
      </c>
      <c r="I210" s="6" t="s">
        <v>617</v>
      </c>
      <c r="J210" s="6" t="s">
        <v>1277</v>
      </c>
      <c r="K210" s="6" t="s">
        <v>1785</v>
      </c>
      <c r="L210" s="1" t="s">
        <v>614</v>
      </c>
      <c r="M210" s="63"/>
      <c r="N210" t="s">
        <v>2148</v>
      </c>
      <c r="O210" s="63">
        <v>0</v>
      </c>
      <c r="P210" s="6" t="s">
        <v>615</v>
      </c>
      <c r="Q210">
        <v>56</v>
      </c>
      <c r="S210" s="63"/>
    </row>
    <row r="211" spans="2:19" x14ac:dyDescent="0.2">
      <c r="B211" s="10"/>
      <c r="C211" t="s">
        <v>2151</v>
      </c>
      <c r="D211" s="60" t="s">
        <v>930</v>
      </c>
      <c r="E211" s="2" t="s">
        <v>45</v>
      </c>
      <c r="F211" t="s">
        <v>1799</v>
      </c>
      <c r="G211" s="6" t="s">
        <v>1800</v>
      </c>
      <c r="H211" s="6" t="s">
        <v>1801</v>
      </c>
      <c r="I211" s="6" t="s">
        <v>619</v>
      </c>
      <c r="J211" s="6" t="s">
        <v>1277</v>
      </c>
      <c r="K211" s="6" t="s">
        <v>1785</v>
      </c>
      <c r="L211" s="1" t="s">
        <v>614</v>
      </c>
      <c r="M211" s="63"/>
      <c r="N211" t="s">
        <v>2148</v>
      </c>
      <c r="O211" s="63">
        <v>0</v>
      </c>
      <c r="P211" s="6" t="s">
        <v>615</v>
      </c>
      <c r="Q211">
        <v>56</v>
      </c>
      <c r="S211" s="63"/>
    </row>
    <row r="212" spans="2:19" x14ac:dyDescent="0.2">
      <c r="B212" s="10"/>
      <c r="C212" t="s">
        <v>2152</v>
      </c>
      <c r="D212" s="60" t="s">
        <v>930</v>
      </c>
      <c r="E212" s="2" t="s">
        <v>45</v>
      </c>
      <c r="F212" t="s">
        <v>1799</v>
      </c>
      <c r="G212" s="6" t="s">
        <v>1800</v>
      </c>
      <c r="H212" s="6" t="s">
        <v>1801</v>
      </c>
      <c r="I212" s="6" t="s">
        <v>621</v>
      </c>
      <c r="J212" s="6" t="s">
        <v>1277</v>
      </c>
      <c r="K212" s="6" t="s">
        <v>1785</v>
      </c>
      <c r="L212" s="1" t="s">
        <v>614</v>
      </c>
      <c r="M212" s="63"/>
      <c r="N212" t="s">
        <v>2148</v>
      </c>
      <c r="O212" s="63">
        <v>0</v>
      </c>
      <c r="P212" s="6" t="s">
        <v>615</v>
      </c>
      <c r="Q212">
        <v>56</v>
      </c>
      <c r="S212" s="63"/>
    </row>
    <row r="213" spans="2:19" x14ac:dyDescent="0.2">
      <c r="B213" s="10"/>
      <c r="C213" t="s">
        <v>2153</v>
      </c>
      <c r="D213" s="60" t="s">
        <v>930</v>
      </c>
      <c r="E213" s="2" t="s">
        <v>45</v>
      </c>
      <c r="F213" t="s">
        <v>1799</v>
      </c>
      <c r="G213" s="6" t="s">
        <v>1800</v>
      </c>
      <c r="H213" s="6" t="s">
        <v>1801</v>
      </c>
      <c r="I213" s="6" t="s">
        <v>623</v>
      </c>
      <c r="J213" s="6" t="s">
        <v>1277</v>
      </c>
      <c r="K213" s="6" t="s">
        <v>1785</v>
      </c>
      <c r="L213" s="1" t="s">
        <v>614</v>
      </c>
      <c r="M213" s="63"/>
      <c r="N213" t="s">
        <v>2148</v>
      </c>
      <c r="O213" s="63">
        <v>0</v>
      </c>
      <c r="P213" s="6" t="s">
        <v>615</v>
      </c>
      <c r="Q213">
        <v>56</v>
      </c>
      <c r="S213" s="63"/>
    </row>
    <row r="214" spans="2:19" x14ac:dyDescent="0.2">
      <c r="B214" s="10"/>
      <c r="C214" t="s">
        <v>2154</v>
      </c>
      <c r="D214" s="60" t="s">
        <v>930</v>
      </c>
      <c r="E214" s="2" t="s">
        <v>45</v>
      </c>
      <c r="F214" t="s">
        <v>1799</v>
      </c>
      <c r="G214" s="6" t="s">
        <v>1800</v>
      </c>
      <c r="H214" s="6" t="s">
        <v>1801</v>
      </c>
      <c r="I214" s="6" t="s">
        <v>607</v>
      </c>
      <c r="J214" s="6" t="s">
        <v>1277</v>
      </c>
      <c r="K214" s="6" t="s">
        <v>1785</v>
      </c>
      <c r="L214" t="s">
        <v>2155</v>
      </c>
      <c r="M214" s="63" t="s">
        <v>2156</v>
      </c>
      <c r="N214" t="s">
        <v>2148</v>
      </c>
      <c r="O214" s="63">
        <v>0</v>
      </c>
      <c r="P214" s="6" t="s">
        <v>610</v>
      </c>
      <c r="Q214" s="6">
        <v>0</v>
      </c>
      <c r="S214" s="63"/>
    </row>
    <row r="215" spans="2:19" x14ac:dyDescent="0.2">
      <c r="B215" s="10"/>
      <c r="C215" t="s">
        <v>2157</v>
      </c>
      <c r="D215" s="60" t="s">
        <v>930</v>
      </c>
      <c r="E215" s="2" t="s">
        <v>45</v>
      </c>
      <c r="F215" s="2" t="s">
        <v>1782</v>
      </c>
      <c r="G215" s="6" t="s">
        <v>1783</v>
      </c>
      <c r="H215" s="6" t="s">
        <v>1784</v>
      </c>
      <c r="I215" s="6" t="s">
        <v>625</v>
      </c>
      <c r="J215" s="6" t="s">
        <v>1277</v>
      </c>
      <c r="K215" s="6" t="s">
        <v>1785</v>
      </c>
      <c r="L215" s="90" t="s">
        <v>614</v>
      </c>
      <c r="M215" s="90"/>
      <c r="N215" t="s">
        <v>2158</v>
      </c>
      <c r="O215">
        <v>182</v>
      </c>
      <c r="P215" s="6" t="s">
        <v>615</v>
      </c>
      <c r="Q215" s="63">
        <v>56</v>
      </c>
      <c r="S215" s="63"/>
    </row>
    <row r="216" spans="2:19" x14ac:dyDescent="0.2">
      <c r="B216" s="10"/>
      <c r="C216" t="s">
        <v>2159</v>
      </c>
      <c r="D216" s="60" t="s">
        <v>930</v>
      </c>
      <c r="E216" s="2" t="s">
        <v>45</v>
      </c>
      <c r="F216" s="2" t="s">
        <v>1782</v>
      </c>
      <c r="G216" s="6" t="s">
        <v>1783</v>
      </c>
      <c r="H216" s="6" t="s">
        <v>1784</v>
      </c>
      <c r="I216" s="6" t="s">
        <v>613</v>
      </c>
      <c r="J216" s="6" t="s">
        <v>1277</v>
      </c>
      <c r="K216" s="6" t="s">
        <v>1785</v>
      </c>
      <c r="L216" s="1" t="s">
        <v>614</v>
      </c>
      <c r="M216" s="6"/>
      <c r="N216" s="6" t="s">
        <v>2158</v>
      </c>
      <c r="O216" s="6">
        <v>182</v>
      </c>
      <c r="P216" s="6" t="s">
        <v>615</v>
      </c>
      <c r="Q216">
        <v>56</v>
      </c>
      <c r="S216" s="63"/>
    </row>
    <row r="217" spans="2:19" x14ac:dyDescent="0.2">
      <c r="B217" s="10"/>
      <c r="C217" t="s">
        <v>2160</v>
      </c>
      <c r="D217" s="60" t="s">
        <v>930</v>
      </c>
      <c r="E217" s="2" t="s">
        <v>45</v>
      </c>
      <c r="F217" s="2" t="s">
        <v>1782</v>
      </c>
      <c r="G217" s="6" t="s">
        <v>1783</v>
      </c>
      <c r="H217" s="6" t="s">
        <v>1784</v>
      </c>
      <c r="I217" s="6" t="s">
        <v>617</v>
      </c>
      <c r="J217" s="6" t="s">
        <v>1277</v>
      </c>
      <c r="K217" s="6" t="s">
        <v>1785</v>
      </c>
      <c r="L217" s="1" t="s">
        <v>614</v>
      </c>
      <c r="M217" s="6"/>
      <c r="N217" s="6" t="s">
        <v>2158</v>
      </c>
      <c r="O217" s="6">
        <v>182</v>
      </c>
      <c r="P217" s="6" t="s">
        <v>615</v>
      </c>
      <c r="Q217" s="6">
        <v>56</v>
      </c>
      <c r="S217" s="63"/>
    </row>
    <row r="218" spans="2:19" x14ac:dyDescent="0.2">
      <c r="B218" s="10"/>
      <c r="C218" t="s">
        <v>2161</v>
      </c>
      <c r="D218" s="60" t="s">
        <v>930</v>
      </c>
      <c r="E218" s="2" t="s">
        <v>45</v>
      </c>
      <c r="F218" s="2" t="s">
        <v>1782</v>
      </c>
      <c r="G218" s="6" t="s">
        <v>1783</v>
      </c>
      <c r="H218" s="6" t="s">
        <v>1784</v>
      </c>
      <c r="I218" s="6" t="s">
        <v>619</v>
      </c>
      <c r="J218" s="6" t="s">
        <v>1277</v>
      </c>
      <c r="K218" s="6" t="s">
        <v>1785</v>
      </c>
      <c r="L218" s="1" t="s">
        <v>614</v>
      </c>
      <c r="M218" s="6"/>
      <c r="N218" s="6" t="s">
        <v>2158</v>
      </c>
      <c r="O218" s="6">
        <v>182</v>
      </c>
      <c r="P218" s="6" t="s">
        <v>615</v>
      </c>
      <c r="Q218">
        <v>56</v>
      </c>
      <c r="S218" s="63"/>
    </row>
    <row r="219" spans="2:19" x14ac:dyDescent="0.2">
      <c r="B219" s="10"/>
      <c r="C219" t="s">
        <v>2162</v>
      </c>
      <c r="D219" s="60" t="s">
        <v>930</v>
      </c>
      <c r="E219" s="2" t="s">
        <v>45</v>
      </c>
      <c r="F219" s="2" t="s">
        <v>1782</v>
      </c>
      <c r="G219" s="6" t="s">
        <v>1783</v>
      </c>
      <c r="H219" s="6" t="s">
        <v>1784</v>
      </c>
      <c r="I219" s="6" t="s">
        <v>621</v>
      </c>
      <c r="J219" s="6" t="s">
        <v>1277</v>
      </c>
      <c r="K219" s="6" t="s">
        <v>1785</v>
      </c>
      <c r="L219" s="1" t="s">
        <v>614</v>
      </c>
      <c r="M219" s="6"/>
      <c r="N219" s="6" t="s">
        <v>2158</v>
      </c>
      <c r="O219" s="6">
        <v>182</v>
      </c>
      <c r="P219" s="6" t="s">
        <v>615</v>
      </c>
      <c r="Q219">
        <v>56</v>
      </c>
      <c r="S219" s="63"/>
    </row>
    <row r="220" spans="2:19" x14ac:dyDescent="0.2">
      <c r="B220" s="10"/>
      <c r="C220" t="s">
        <v>2163</v>
      </c>
      <c r="D220" s="60" t="s">
        <v>930</v>
      </c>
      <c r="E220" s="2" t="s">
        <v>45</v>
      </c>
      <c r="F220" s="2" t="s">
        <v>1782</v>
      </c>
      <c r="G220" s="6" t="s">
        <v>1783</v>
      </c>
      <c r="H220" s="6" t="s">
        <v>1784</v>
      </c>
      <c r="I220" s="6" t="s">
        <v>623</v>
      </c>
      <c r="J220" s="6" t="s">
        <v>1277</v>
      </c>
      <c r="K220" s="6" t="s">
        <v>1785</v>
      </c>
      <c r="L220" s="1" t="s">
        <v>614</v>
      </c>
      <c r="M220" s="6"/>
      <c r="N220" s="6" t="s">
        <v>2158</v>
      </c>
      <c r="O220" s="6">
        <v>182</v>
      </c>
      <c r="P220" s="6" t="s">
        <v>615</v>
      </c>
      <c r="Q220">
        <v>56</v>
      </c>
      <c r="S220" s="63"/>
    </row>
    <row r="221" spans="2:19" x14ac:dyDescent="0.2">
      <c r="B221" s="10"/>
      <c r="C221" t="s">
        <v>2164</v>
      </c>
      <c r="D221" s="60" t="s">
        <v>930</v>
      </c>
      <c r="E221" s="2" t="s">
        <v>45</v>
      </c>
      <c r="F221" s="2" t="s">
        <v>1782</v>
      </c>
      <c r="G221" s="6" t="s">
        <v>1783</v>
      </c>
      <c r="H221" s="6" t="s">
        <v>1784</v>
      </c>
      <c r="I221" s="6" t="s">
        <v>607</v>
      </c>
      <c r="J221" s="6" t="s">
        <v>1277</v>
      </c>
      <c r="K221" s="6" t="s">
        <v>1785</v>
      </c>
      <c r="L221" s="1" t="s">
        <v>2165</v>
      </c>
      <c r="M221" s="6"/>
      <c r="N221" s="6" t="s">
        <v>2158</v>
      </c>
      <c r="O221" s="6">
        <v>182</v>
      </c>
      <c r="P221" s="6" t="s">
        <v>615</v>
      </c>
      <c r="Q221">
        <v>56</v>
      </c>
      <c r="S221" s="63"/>
    </row>
    <row r="222" spans="2:19" x14ac:dyDescent="0.2">
      <c r="B222" s="10"/>
      <c r="C222" t="s">
        <v>2166</v>
      </c>
      <c r="D222" s="60" t="s">
        <v>930</v>
      </c>
      <c r="E222" s="2" t="s">
        <v>45</v>
      </c>
      <c r="F222" s="2" t="s">
        <v>1776</v>
      </c>
      <c r="G222" s="6" t="s">
        <v>1777</v>
      </c>
      <c r="H222" s="6" t="s">
        <v>1778</v>
      </c>
      <c r="I222" s="6" t="s">
        <v>607</v>
      </c>
      <c r="J222" s="6" t="s">
        <v>1277</v>
      </c>
      <c r="K222" s="6" t="s">
        <v>1779</v>
      </c>
      <c r="L222" s="6" t="s">
        <v>2167</v>
      </c>
      <c r="M222" s="6" t="s">
        <v>2168</v>
      </c>
      <c r="N222" s="6" t="s">
        <v>2169</v>
      </c>
      <c r="O222" s="6">
        <v>0</v>
      </c>
      <c r="P222" s="6" t="s">
        <v>610</v>
      </c>
      <c r="Q222" s="6">
        <v>0</v>
      </c>
      <c r="S222" s="63"/>
    </row>
    <row r="223" spans="2:19" x14ac:dyDescent="0.2">
      <c r="B223" s="10"/>
      <c r="C223" t="s">
        <v>2170</v>
      </c>
      <c r="D223" s="60" t="s">
        <v>946</v>
      </c>
      <c r="E223" s="2" t="s">
        <v>45</v>
      </c>
      <c r="F223" t="s">
        <v>1799</v>
      </c>
      <c r="G223" s="6" t="s">
        <v>1800</v>
      </c>
      <c r="H223" s="6" t="s">
        <v>1801</v>
      </c>
      <c r="I223" s="6" t="s">
        <v>625</v>
      </c>
      <c r="J223" s="6" t="s">
        <v>1277</v>
      </c>
      <c r="K223" s="6" t="s">
        <v>1785</v>
      </c>
      <c r="L223" s="1" t="s">
        <v>614</v>
      </c>
      <c r="M223" s="63"/>
      <c r="N223" t="s">
        <v>2171</v>
      </c>
      <c r="O223" s="63">
        <v>0</v>
      </c>
      <c r="P223" s="6" t="s">
        <v>615</v>
      </c>
      <c r="Q223">
        <v>56</v>
      </c>
      <c r="S223" s="63"/>
    </row>
    <row r="224" spans="2:19" x14ac:dyDescent="0.2">
      <c r="B224" s="10"/>
      <c r="C224" t="s">
        <v>2172</v>
      </c>
      <c r="D224" s="60" t="s">
        <v>946</v>
      </c>
      <c r="E224" s="2" t="s">
        <v>45</v>
      </c>
      <c r="F224" t="s">
        <v>1799</v>
      </c>
      <c r="G224" s="6" t="s">
        <v>1800</v>
      </c>
      <c r="H224" s="6" t="s">
        <v>1801</v>
      </c>
      <c r="I224" s="6" t="s">
        <v>613</v>
      </c>
      <c r="J224" s="6" t="s">
        <v>1277</v>
      </c>
      <c r="K224" s="6" t="s">
        <v>1785</v>
      </c>
      <c r="L224" s="1" t="s">
        <v>614</v>
      </c>
      <c r="M224" s="63"/>
      <c r="N224" t="s">
        <v>2171</v>
      </c>
      <c r="O224" s="63">
        <v>0</v>
      </c>
      <c r="P224" s="6" t="s">
        <v>615</v>
      </c>
      <c r="Q224" s="6">
        <v>56</v>
      </c>
      <c r="S224" s="63"/>
    </row>
    <row r="225" spans="2:19" x14ac:dyDescent="0.2">
      <c r="B225" s="10"/>
      <c r="C225" t="s">
        <v>2173</v>
      </c>
      <c r="D225" s="60" t="s">
        <v>946</v>
      </c>
      <c r="E225" s="2" t="s">
        <v>45</v>
      </c>
      <c r="F225" t="s">
        <v>1799</v>
      </c>
      <c r="G225" s="6" t="s">
        <v>1800</v>
      </c>
      <c r="H225" s="6" t="s">
        <v>1801</v>
      </c>
      <c r="I225" s="6" t="s">
        <v>617</v>
      </c>
      <c r="J225" s="6" t="s">
        <v>1277</v>
      </c>
      <c r="K225" s="6" t="s">
        <v>1785</v>
      </c>
      <c r="L225" s="1" t="s">
        <v>614</v>
      </c>
      <c r="M225" s="63"/>
      <c r="N225" t="s">
        <v>2171</v>
      </c>
      <c r="O225" s="63">
        <v>0</v>
      </c>
      <c r="P225" s="6" t="s">
        <v>615</v>
      </c>
      <c r="Q225">
        <v>56</v>
      </c>
      <c r="S225" s="63"/>
    </row>
    <row r="226" spans="2:19" x14ac:dyDescent="0.2">
      <c r="B226" s="10"/>
      <c r="C226" t="s">
        <v>2174</v>
      </c>
      <c r="D226" s="60" t="s">
        <v>946</v>
      </c>
      <c r="E226" s="2" t="s">
        <v>45</v>
      </c>
      <c r="F226" t="s">
        <v>1799</v>
      </c>
      <c r="G226" s="6" t="s">
        <v>1800</v>
      </c>
      <c r="H226" s="6" t="s">
        <v>1801</v>
      </c>
      <c r="I226" s="6" t="s">
        <v>619</v>
      </c>
      <c r="J226" s="6" t="s">
        <v>1277</v>
      </c>
      <c r="K226" s="6" t="s">
        <v>1785</v>
      </c>
      <c r="L226" s="1" t="s">
        <v>614</v>
      </c>
      <c r="M226" s="63"/>
      <c r="N226" t="s">
        <v>2171</v>
      </c>
      <c r="O226" s="63">
        <v>0</v>
      </c>
      <c r="P226" s="6" t="s">
        <v>615</v>
      </c>
      <c r="Q226">
        <v>56</v>
      </c>
      <c r="S226" s="63"/>
    </row>
    <row r="227" spans="2:19" x14ac:dyDescent="0.2">
      <c r="B227" s="10"/>
      <c r="C227" t="s">
        <v>2175</v>
      </c>
      <c r="D227" s="60" t="s">
        <v>946</v>
      </c>
      <c r="E227" s="2" t="s">
        <v>45</v>
      </c>
      <c r="F227" t="s">
        <v>1799</v>
      </c>
      <c r="G227" s="6" t="s">
        <v>1800</v>
      </c>
      <c r="H227" s="6" t="s">
        <v>1801</v>
      </c>
      <c r="I227" s="6" t="s">
        <v>621</v>
      </c>
      <c r="J227" s="6" t="s">
        <v>1277</v>
      </c>
      <c r="K227" s="6" t="s">
        <v>1785</v>
      </c>
      <c r="L227" s="1" t="s">
        <v>614</v>
      </c>
      <c r="M227" s="63"/>
      <c r="N227" t="s">
        <v>2171</v>
      </c>
      <c r="O227" s="63">
        <v>0</v>
      </c>
      <c r="P227" s="6" t="s">
        <v>615</v>
      </c>
      <c r="Q227">
        <v>56</v>
      </c>
      <c r="S227" s="63"/>
    </row>
    <row r="228" spans="2:19" x14ac:dyDescent="0.2">
      <c r="B228" s="10"/>
      <c r="C228" t="s">
        <v>2176</v>
      </c>
      <c r="D228" s="60" t="s">
        <v>946</v>
      </c>
      <c r="E228" s="2" t="s">
        <v>45</v>
      </c>
      <c r="F228" t="s">
        <v>1799</v>
      </c>
      <c r="G228" s="6" t="s">
        <v>1800</v>
      </c>
      <c r="H228" s="6" t="s">
        <v>1801</v>
      </c>
      <c r="I228" s="6" t="s">
        <v>623</v>
      </c>
      <c r="J228" s="6" t="s">
        <v>1277</v>
      </c>
      <c r="K228" s="6" t="s">
        <v>1785</v>
      </c>
      <c r="L228" s="1" t="s">
        <v>614</v>
      </c>
      <c r="M228" s="63"/>
      <c r="N228" t="s">
        <v>2171</v>
      </c>
      <c r="O228" s="63">
        <v>0</v>
      </c>
      <c r="P228" s="6" t="s">
        <v>615</v>
      </c>
      <c r="Q228">
        <v>56</v>
      </c>
      <c r="S228" s="63"/>
    </row>
    <row r="229" spans="2:19" x14ac:dyDescent="0.2">
      <c r="B229" s="10"/>
      <c r="C229" t="s">
        <v>2177</v>
      </c>
      <c r="D229" s="60" t="s">
        <v>946</v>
      </c>
      <c r="E229" s="2" t="s">
        <v>45</v>
      </c>
      <c r="F229" t="s">
        <v>1799</v>
      </c>
      <c r="G229" s="6" t="s">
        <v>1800</v>
      </c>
      <c r="H229" s="6" t="s">
        <v>1801</v>
      </c>
      <c r="I229" s="6" t="s">
        <v>607</v>
      </c>
      <c r="J229" s="6" t="s">
        <v>1277</v>
      </c>
      <c r="K229" s="6" t="s">
        <v>1785</v>
      </c>
      <c r="L229" t="s">
        <v>2178</v>
      </c>
      <c r="M229" s="63" t="s">
        <v>2179</v>
      </c>
      <c r="N229" t="s">
        <v>2171</v>
      </c>
      <c r="O229" s="63">
        <v>0</v>
      </c>
      <c r="P229" s="6" t="s">
        <v>610</v>
      </c>
      <c r="Q229" s="6">
        <v>0</v>
      </c>
      <c r="S229" s="63"/>
    </row>
    <row r="230" spans="2:19" x14ac:dyDescent="0.2">
      <c r="B230" s="10"/>
      <c r="C230" t="s">
        <v>2180</v>
      </c>
      <c r="D230" s="60" t="s">
        <v>946</v>
      </c>
      <c r="E230" s="2" t="s">
        <v>45</v>
      </c>
      <c r="F230" s="2" t="s">
        <v>1782</v>
      </c>
      <c r="G230" s="6" t="s">
        <v>1783</v>
      </c>
      <c r="H230" s="6" t="s">
        <v>1784</v>
      </c>
      <c r="I230" s="6" t="s">
        <v>625</v>
      </c>
      <c r="J230" s="6" t="s">
        <v>1277</v>
      </c>
      <c r="K230" s="6" t="s">
        <v>1785</v>
      </c>
      <c r="L230" s="90" t="s">
        <v>614</v>
      </c>
      <c r="M230" s="90"/>
      <c r="N230" t="s">
        <v>2181</v>
      </c>
      <c r="O230">
        <v>148</v>
      </c>
      <c r="P230" s="6" t="s">
        <v>615</v>
      </c>
      <c r="Q230" s="63">
        <v>56</v>
      </c>
      <c r="S230" s="63"/>
    </row>
    <row r="231" spans="2:19" x14ac:dyDescent="0.2">
      <c r="B231" s="10"/>
      <c r="C231" t="s">
        <v>2182</v>
      </c>
      <c r="D231" s="60" t="s">
        <v>946</v>
      </c>
      <c r="E231" s="2" t="s">
        <v>45</v>
      </c>
      <c r="F231" s="2" t="s">
        <v>1782</v>
      </c>
      <c r="G231" s="6" t="s">
        <v>1783</v>
      </c>
      <c r="H231" s="6" t="s">
        <v>1784</v>
      </c>
      <c r="I231" s="6" t="s">
        <v>613</v>
      </c>
      <c r="J231" s="6" t="s">
        <v>1277</v>
      </c>
      <c r="K231" s="6" t="s">
        <v>1785</v>
      </c>
      <c r="L231" s="1" t="s">
        <v>614</v>
      </c>
      <c r="M231" s="6"/>
      <c r="N231" s="6" t="s">
        <v>2181</v>
      </c>
      <c r="O231" s="6">
        <v>148</v>
      </c>
      <c r="P231" s="6" t="s">
        <v>615</v>
      </c>
      <c r="Q231">
        <v>56</v>
      </c>
      <c r="S231" s="63"/>
    </row>
    <row r="232" spans="2:19" x14ac:dyDescent="0.2">
      <c r="B232" s="10"/>
      <c r="C232" t="s">
        <v>2183</v>
      </c>
      <c r="D232" s="60" t="s">
        <v>946</v>
      </c>
      <c r="E232" s="2" t="s">
        <v>45</v>
      </c>
      <c r="F232" s="2" t="s">
        <v>1782</v>
      </c>
      <c r="G232" s="6" t="s">
        <v>1783</v>
      </c>
      <c r="H232" s="6" t="s">
        <v>1784</v>
      </c>
      <c r="I232" s="6" t="s">
        <v>617</v>
      </c>
      <c r="J232" s="6" t="s">
        <v>1277</v>
      </c>
      <c r="K232" s="6" t="s">
        <v>1785</v>
      </c>
      <c r="L232" s="1" t="s">
        <v>614</v>
      </c>
      <c r="M232" s="6"/>
      <c r="N232" s="6" t="s">
        <v>2181</v>
      </c>
      <c r="O232" s="6">
        <v>148</v>
      </c>
      <c r="P232" s="6" t="s">
        <v>615</v>
      </c>
      <c r="Q232" s="6">
        <v>56</v>
      </c>
      <c r="S232" s="63"/>
    </row>
    <row r="233" spans="2:19" x14ac:dyDescent="0.2">
      <c r="B233" s="10"/>
      <c r="C233" t="s">
        <v>2184</v>
      </c>
      <c r="D233" s="60" t="s">
        <v>946</v>
      </c>
      <c r="E233" s="2" t="s">
        <v>45</v>
      </c>
      <c r="F233" s="2" t="s">
        <v>1782</v>
      </c>
      <c r="G233" s="6" t="s">
        <v>1783</v>
      </c>
      <c r="H233" s="6" t="s">
        <v>1784</v>
      </c>
      <c r="I233" s="6" t="s">
        <v>619</v>
      </c>
      <c r="J233" s="6" t="s">
        <v>1277</v>
      </c>
      <c r="K233" s="6" t="s">
        <v>1785</v>
      </c>
      <c r="L233" s="1" t="s">
        <v>614</v>
      </c>
      <c r="M233" s="6"/>
      <c r="N233" s="6" t="s">
        <v>2181</v>
      </c>
      <c r="O233" s="6">
        <v>148</v>
      </c>
      <c r="P233" s="6" t="s">
        <v>615</v>
      </c>
      <c r="Q233">
        <v>56</v>
      </c>
      <c r="S233" s="63"/>
    </row>
    <row r="234" spans="2:19" x14ac:dyDescent="0.2">
      <c r="B234" s="10"/>
      <c r="C234" t="s">
        <v>2185</v>
      </c>
      <c r="D234" s="60" t="s">
        <v>946</v>
      </c>
      <c r="E234" s="2" t="s">
        <v>45</v>
      </c>
      <c r="F234" s="2" t="s">
        <v>1782</v>
      </c>
      <c r="G234" s="6" t="s">
        <v>1783</v>
      </c>
      <c r="H234" s="6" t="s">
        <v>1784</v>
      </c>
      <c r="I234" s="6" t="s">
        <v>621</v>
      </c>
      <c r="J234" s="6" t="s">
        <v>1277</v>
      </c>
      <c r="K234" s="6" t="s">
        <v>1785</v>
      </c>
      <c r="L234" s="1" t="s">
        <v>614</v>
      </c>
      <c r="M234" s="6"/>
      <c r="N234" s="6" t="s">
        <v>2181</v>
      </c>
      <c r="O234" s="6">
        <v>148</v>
      </c>
      <c r="P234" s="6" t="s">
        <v>615</v>
      </c>
      <c r="Q234">
        <v>56</v>
      </c>
      <c r="S234" s="63"/>
    </row>
    <row r="235" spans="2:19" x14ac:dyDescent="0.2">
      <c r="B235" s="10"/>
      <c r="C235" t="s">
        <v>2186</v>
      </c>
      <c r="D235" s="60" t="s">
        <v>946</v>
      </c>
      <c r="E235" s="2" t="s">
        <v>45</v>
      </c>
      <c r="F235" s="2" t="s">
        <v>1782</v>
      </c>
      <c r="G235" s="6" t="s">
        <v>1783</v>
      </c>
      <c r="H235" s="6" t="s">
        <v>1784</v>
      </c>
      <c r="I235" s="6" t="s">
        <v>623</v>
      </c>
      <c r="J235" s="6" t="s">
        <v>1277</v>
      </c>
      <c r="K235" s="6" t="s">
        <v>1785</v>
      </c>
      <c r="L235" s="1" t="s">
        <v>614</v>
      </c>
      <c r="M235" s="6"/>
      <c r="N235" s="6" t="s">
        <v>2181</v>
      </c>
      <c r="O235" s="6">
        <v>148</v>
      </c>
      <c r="P235" s="6" t="s">
        <v>615</v>
      </c>
      <c r="Q235">
        <v>56</v>
      </c>
      <c r="S235" s="63"/>
    </row>
    <row r="236" spans="2:19" x14ac:dyDescent="0.2">
      <c r="B236" s="10"/>
      <c r="C236" t="s">
        <v>2187</v>
      </c>
      <c r="D236" s="60" t="s">
        <v>946</v>
      </c>
      <c r="E236" s="2" t="s">
        <v>45</v>
      </c>
      <c r="F236" s="2" t="s">
        <v>1782</v>
      </c>
      <c r="G236" s="6" t="s">
        <v>1783</v>
      </c>
      <c r="H236" s="6" t="s">
        <v>1784</v>
      </c>
      <c r="I236" s="6" t="s">
        <v>607</v>
      </c>
      <c r="J236" s="6" t="s">
        <v>1277</v>
      </c>
      <c r="K236" s="6" t="s">
        <v>1785</v>
      </c>
      <c r="L236" s="1" t="s">
        <v>2188</v>
      </c>
      <c r="M236" s="6"/>
      <c r="N236" s="6" t="s">
        <v>2181</v>
      </c>
      <c r="O236" s="6">
        <v>148</v>
      </c>
      <c r="P236" s="6" t="s">
        <v>615</v>
      </c>
      <c r="Q236">
        <v>56</v>
      </c>
      <c r="S236" s="63"/>
    </row>
    <row r="237" spans="2:19" x14ac:dyDescent="0.2">
      <c r="B237" s="10"/>
      <c r="C237" t="s">
        <v>2189</v>
      </c>
      <c r="D237" s="60" t="s">
        <v>946</v>
      </c>
      <c r="E237" s="2" t="s">
        <v>45</v>
      </c>
      <c r="F237" s="2" t="s">
        <v>1776</v>
      </c>
      <c r="G237" s="6" t="s">
        <v>1777</v>
      </c>
      <c r="H237" s="6" t="s">
        <v>1778</v>
      </c>
      <c r="I237" s="6" t="s">
        <v>607</v>
      </c>
      <c r="J237" s="6" t="s">
        <v>1277</v>
      </c>
      <c r="K237" s="6" t="s">
        <v>1779</v>
      </c>
      <c r="L237" s="6" t="s">
        <v>2190</v>
      </c>
      <c r="M237" s="6" t="s">
        <v>2191</v>
      </c>
      <c r="N237" s="6" t="s">
        <v>2192</v>
      </c>
      <c r="O237" s="6">
        <v>0</v>
      </c>
      <c r="P237" s="6" t="s">
        <v>610</v>
      </c>
      <c r="Q237" s="6">
        <v>0</v>
      </c>
      <c r="S237" s="63"/>
    </row>
    <row r="238" spans="2:19" x14ac:dyDescent="0.2">
      <c r="B238" s="10"/>
      <c r="C238" t="s">
        <v>2193</v>
      </c>
      <c r="D238" s="60" t="s">
        <v>1006</v>
      </c>
      <c r="E238" s="2" t="s">
        <v>81</v>
      </c>
      <c r="F238" t="s">
        <v>1799</v>
      </c>
      <c r="G238" s="6" t="s">
        <v>1800</v>
      </c>
      <c r="H238" s="6" t="s">
        <v>1801</v>
      </c>
      <c r="I238" s="6" t="s">
        <v>625</v>
      </c>
      <c r="J238" s="6" t="s">
        <v>1277</v>
      </c>
      <c r="K238" s="6" t="s">
        <v>1785</v>
      </c>
      <c r="L238" s="1" t="s">
        <v>614</v>
      </c>
      <c r="M238" s="63"/>
      <c r="N238" t="s">
        <v>2194</v>
      </c>
      <c r="O238" s="63">
        <v>0</v>
      </c>
      <c r="P238" s="6" t="s">
        <v>615</v>
      </c>
      <c r="Q238">
        <v>56</v>
      </c>
      <c r="S238" s="63"/>
    </row>
    <row r="239" spans="2:19" x14ac:dyDescent="0.2">
      <c r="B239" s="10"/>
      <c r="C239" t="s">
        <v>2195</v>
      </c>
      <c r="D239" s="60" t="s">
        <v>1006</v>
      </c>
      <c r="E239" s="2" t="s">
        <v>81</v>
      </c>
      <c r="F239" t="s">
        <v>1799</v>
      </c>
      <c r="G239" s="6" t="s">
        <v>1800</v>
      </c>
      <c r="H239" s="6" t="s">
        <v>1801</v>
      </c>
      <c r="I239" s="6" t="s">
        <v>613</v>
      </c>
      <c r="J239" s="6" t="s">
        <v>1277</v>
      </c>
      <c r="K239" s="6" t="s">
        <v>1785</v>
      </c>
      <c r="L239" s="1" t="s">
        <v>614</v>
      </c>
      <c r="M239" s="63"/>
      <c r="N239" t="s">
        <v>2194</v>
      </c>
      <c r="O239" s="63">
        <v>0</v>
      </c>
      <c r="P239" s="6" t="s">
        <v>615</v>
      </c>
      <c r="Q239" s="6">
        <v>56</v>
      </c>
      <c r="S239" s="63"/>
    </row>
    <row r="240" spans="2:19" x14ac:dyDescent="0.2">
      <c r="B240" s="10"/>
      <c r="C240" t="s">
        <v>2196</v>
      </c>
      <c r="D240" s="60" t="s">
        <v>1006</v>
      </c>
      <c r="E240" s="2" t="s">
        <v>81</v>
      </c>
      <c r="F240" t="s">
        <v>1799</v>
      </c>
      <c r="G240" s="6" t="s">
        <v>1800</v>
      </c>
      <c r="H240" s="6" t="s">
        <v>1801</v>
      </c>
      <c r="I240" s="6" t="s">
        <v>617</v>
      </c>
      <c r="J240" s="6" t="s">
        <v>1277</v>
      </c>
      <c r="K240" s="6" t="s">
        <v>1785</v>
      </c>
      <c r="L240" s="1" t="s">
        <v>614</v>
      </c>
      <c r="M240" s="63"/>
      <c r="N240" t="s">
        <v>2194</v>
      </c>
      <c r="O240" s="63">
        <v>0</v>
      </c>
      <c r="P240" s="6" t="s">
        <v>615</v>
      </c>
      <c r="Q240">
        <v>56</v>
      </c>
      <c r="S240" s="63"/>
    </row>
    <row r="241" spans="2:19" x14ac:dyDescent="0.2">
      <c r="B241" s="10"/>
      <c r="C241" t="s">
        <v>2197</v>
      </c>
      <c r="D241" s="60" t="s">
        <v>1006</v>
      </c>
      <c r="E241" s="2" t="s">
        <v>81</v>
      </c>
      <c r="F241" t="s">
        <v>1799</v>
      </c>
      <c r="G241" s="6" t="s">
        <v>1800</v>
      </c>
      <c r="H241" s="6" t="s">
        <v>1801</v>
      </c>
      <c r="I241" s="6" t="s">
        <v>619</v>
      </c>
      <c r="J241" s="6" t="s">
        <v>1277</v>
      </c>
      <c r="K241" s="6" t="s">
        <v>1785</v>
      </c>
      <c r="L241" s="1" t="s">
        <v>614</v>
      </c>
      <c r="M241" s="63"/>
      <c r="N241" t="s">
        <v>2194</v>
      </c>
      <c r="O241" s="63">
        <v>0</v>
      </c>
      <c r="P241" s="6" t="s">
        <v>615</v>
      </c>
      <c r="Q241">
        <v>56</v>
      </c>
      <c r="S241" s="63"/>
    </row>
    <row r="242" spans="2:19" x14ac:dyDescent="0.2">
      <c r="B242" s="10"/>
      <c r="C242" t="s">
        <v>2198</v>
      </c>
      <c r="D242" s="60" t="s">
        <v>1006</v>
      </c>
      <c r="E242" s="2" t="s">
        <v>81</v>
      </c>
      <c r="F242" t="s">
        <v>1799</v>
      </c>
      <c r="G242" s="6" t="s">
        <v>1800</v>
      </c>
      <c r="H242" s="6" t="s">
        <v>1801</v>
      </c>
      <c r="I242" s="6" t="s">
        <v>621</v>
      </c>
      <c r="J242" s="6" t="s">
        <v>1277</v>
      </c>
      <c r="K242" s="6" t="s">
        <v>1785</v>
      </c>
      <c r="L242" s="1" t="s">
        <v>614</v>
      </c>
      <c r="M242" s="63"/>
      <c r="N242" t="s">
        <v>2194</v>
      </c>
      <c r="O242" s="63">
        <v>0</v>
      </c>
      <c r="P242" s="6" t="s">
        <v>615</v>
      </c>
      <c r="Q242">
        <v>56</v>
      </c>
      <c r="S242" s="63"/>
    </row>
    <row r="243" spans="2:19" x14ac:dyDescent="0.2">
      <c r="B243" s="10"/>
      <c r="C243" t="s">
        <v>2199</v>
      </c>
      <c r="D243" s="60" t="s">
        <v>1006</v>
      </c>
      <c r="E243" s="2" t="s">
        <v>81</v>
      </c>
      <c r="F243" t="s">
        <v>1799</v>
      </c>
      <c r="G243" s="6" t="s">
        <v>1800</v>
      </c>
      <c r="H243" s="6" t="s">
        <v>1801</v>
      </c>
      <c r="I243" s="6" t="s">
        <v>623</v>
      </c>
      <c r="J243" s="6" t="s">
        <v>1277</v>
      </c>
      <c r="K243" s="6" t="s">
        <v>1785</v>
      </c>
      <c r="L243" s="1" t="s">
        <v>614</v>
      </c>
      <c r="M243" s="63"/>
      <c r="N243" t="s">
        <v>2194</v>
      </c>
      <c r="O243" s="63">
        <v>0</v>
      </c>
      <c r="P243" s="6" t="s">
        <v>615</v>
      </c>
      <c r="Q243">
        <v>56</v>
      </c>
      <c r="S243" s="63"/>
    </row>
    <row r="244" spans="2:19" x14ac:dyDescent="0.2">
      <c r="B244" s="10"/>
      <c r="C244" t="s">
        <v>2200</v>
      </c>
      <c r="D244" s="60" t="s">
        <v>1006</v>
      </c>
      <c r="E244" s="2" t="s">
        <v>81</v>
      </c>
      <c r="F244" t="s">
        <v>1799</v>
      </c>
      <c r="G244" s="6" t="s">
        <v>1800</v>
      </c>
      <c r="H244" s="6" t="s">
        <v>1801</v>
      </c>
      <c r="I244" s="6" t="s">
        <v>607</v>
      </c>
      <c r="J244" s="6" t="s">
        <v>1277</v>
      </c>
      <c r="K244" s="6" t="s">
        <v>1785</v>
      </c>
      <c r="L244" t="s">
        <v>2201</v>
      </c>
      <c r="M244" s="63" t="s">
        <v>2202</v>
      </c>
      <c r="N244" t="s">
        <v>2194</v>
      </c>
      <c r="O244" s="63">
        <v>0</v>
      </c>
      <c r="P244" s="6" t="s">
        <v>610</v>
      </c>
      <c r="Q244" s="6">
        <v>0</v>
      </c>
      <c r="S244" s="63"/>
    </row>
    <row r="245" spans="2:19" x14ac:dyDescent="0.2">
      <c r="B245" s="10"/>
      <c r="C245" t="s">
        <v>2203</v>
      </c>
      <c r="D245" s="60" t="s">
        <v>1006</v>
      </c>
      <c r="E245" s="2" t="s">
        <v>81</v>
      </c>
      <c r="F245" s="2" t="s">
        <v>1782</v>
      </c>
      <c r="G245" s="6" t="s">
        <v>1783</v>
      </c>
      <c r="H245" s="6" t="s">
        <v>1784</v>
      </c>
      <c r="I245" s="6" t="s">
        <v>625</v>
      </c>
      <c r="J245" s="6" t="s">
        <v>1277</v>
      </c>
      <c r="K245" s="6" t="s">
        <v>1785</v>
      </c>
      <c r="L245" s="90" t="s">
        <v>614</v>
      </c>
      <c r="M245" s="90"/>
      <c r="N245" t="s">
        <v>2204</v>
      </c>
      <c r="O245">
        <v>148</v>
      </c>
      <c r="P245" s="6" t="s">
        <v>615</v>
      </c>
      <c r="Q245" s="63">
        <v>56</v>
      </c>
      <c r="S245" s="63"/>
    </row>
    <row r="246" spans="2:19" x14ac:dyDescent="0.2">
      <c r="B246" s="10"/>
      <c r="C246" t="s">
        <v>2205</v>
      </c>
      <c r="D246" s="60" t="s">
        <v>1006</v>
      </c>
      <c r="E246" s="2" t="s">
        <v>81</v>
      </c>
      <c r="F246" s="2" t="s">
        <v>1782</v>
      </c>
      <c r="G246" s="6" t="s">
        <v>1783</v>
      </c>
      <c r="H246" s="6" t="s">
        <v>1784</v>
      </c>
      <c r="I246" s="6" t="s">
        <v>613</v>
      </c>
      <c r="J246" s="6" t="s">
        <v>1277</v>
      </c>
      <c r="K246" s="6" t="s">
        <v>1785</v>
      </c>
      <c r="L246" s="1" t="s">
        <v>614</v>
      </c>
      <c r="M246" s="6"/>
      <c r="N246" s="6" t="s">
        <v>2204</v>
      </c>
      <c r="O246" s="6">
        <v>148</v>
      </c>
      <c r="P246" s="6" t="s">
        <v>615</v>
      </c>
      <c r="Q246">
        <v>56</v>
      </c>
      <c r="S246" s="63"/>
    </row>
    <row r="247" spans="2:19" x14ac:dyDescent="0.2">
      <c r="B247" s="10"/>
      <c r="C247" t="s">
        <v>2206</v>
      </c>
      <c r="D247" s="60" t="s">
        <v>1006</v>
      </c>
      <c r="E247" s="2" t="s">
        <v>81</v>
      </c>
      <c r="F247" s="2" t="s">
        <v>1782</v>
      </c>
      <c r="G247" s="6" t="s">
        <v>1783</v>
      </c>
      <c r="H247" s="6" t="s">
        <v>1784</v>
      </c>
      <c r="I247" s="6" t="s">
        <v>617</v>
      </c>
      <c r="J247" s="6" t="s">
        <v>1277</v>
      </c>
      <c r="K247" s="6" t="s">
        <v>1785</v>
      </c>
      <c r="L247" s="1" t="s">
        <v>614</v>
      </c>
      <c r="M247" s="6"/>
      <c r="N247" s="6" t="s">
        <v>2204</v>
      </c>
      <c r="O247" s="6">
        <v>148</v>
      </c>
      <c r="P247" s="6" t="s">
        <v>615</v>
      </c>
      <c r="Q247" s="6">
        <v>56</v>
      </c>
      <c r="S247" s="63"/>
    </row>
    <row r="248" spans="2:19" x14ac:dyDescent="0.2">
      <c r="B248" s="10"/>
      <c r="C248" t="s">
        <v>2207</v>
      </c>
      <c r="D248" s="60" t="s">
        <v>1006</v>
      </c>
      <c r="E248" s="2" t="s">
        <v>81</v>
      </c>
      <c r="F248" s="2" t="s">
        <v>1782</v>
      </c>
      <c r="G248" s="6" t="s">
        <v>1783</v>
      </c>
      <c r="H248" s="6" t="s">
        <v>1784</v>
      </c>
      <c r="I248" s="6" t="s">
        <v>619</v>
      </c>
      <c r="J248" s="6" t="s">
        <v>1277</v>
      </c>
      <c r="K248" s="6" t="s">
        <v>1785</v>
      </c>
      <c r="L248" s="1" t="s">
        <v>614</v>
      </c>
      <c r="M248" s="6"/>
      <c r="N248" s="6" t="s">
        <v>2204</v>
      </c>
      <c r="O248" s="6">
        <v>148</v>
      </c>
      <c r="P248" s="6" t="s">
        <v>615</v>
      </c>
      <c r="Q248">
        <v>56</v>
      </c>
      <c r="S248" s="63"/>
    </row>
    <row r="249" spans="2:19" x14ac:dyDescent="0.2">
      <c r="B249" s="10"/>
      <c r="C249" t="s">
        <v>2208</v>
      </c>
      <c r="D249" s="60" t="s">
        <v>1006</v>
      </c>
      <c r="E249" s="2" t="s">
        <v>81</v>
      </c>
      <c r="F249" s="2" t="s">
        <v>1782</v>
      </c>
      <c r="G249" s="6" t="s">
        <v>1783</v>
      </c>
      <c r="H249" s="6" t="s">
        <v>1784</v>
      </c>
      <c r="I249" s="6" t="s">
        <v>621</v>
      </c>
      <c r="J249" s="6" t="s">
        <v>1277</v>
      </c>
      <c r="K249" s="6" t="s">
        <v>1785</v>
      </c>
      <c r="L249" s="1" t="s">
        <v>614</v>
      </c>
      <c r="M249" s="6"/>
      <c r="N249" s="6" t="s">
        <v>2204</v>
      </c>
      <c r="O249" s="6">
        <v>148</v>
      </c>
      <c r="P249" s="6" t="s">
        <v>615</v>
      </c>
      <c r="Q249">
        <v>56</v>
      </c>
      <c r="S249" s="63"/>
    </row>
    <row r="250" spans="2:19" x14ac:dyDescent="0.2">
      <c r="B250" s="10"/>
      <c r="C250" t="s">
        <v>2209</v>
      </c>
      <c r="D250" s="60" t="s">
        <v>1006</v>
      </c>
      <c r="E250" s="2" t="s">
        <v>81</v>
      </c>
      <c r="F250" s="2" t="s">
        <v>1782</v>
      </c>
      <c r="G250" s="6" t="s">
        <v>1783</v>
      </c>
      <c r="H250" s="6" t="s">
        <v>1784</v>
      </c>
      <c r="I250" s="6" t="s">
        <v>623</v>
      </c>
      <c r="J250" s="6" t="s">
        <v>1277</v>
      </c>
      <c r="K250" s="6" t="s">
        <v>1785</v>
      </c>
      <c r="L250" s="1" t="s">
        <v>614</v>
      </c>
      <c r="M250" s="6"/>
      <c r="N250" s="6" t="s">
        <v>2204</v>
      </c>
      <c r="O250" s="6">
        <v>148</v>
      </c>
      <c r="P250" s="6" t="s">
        <v>615</v>
      </c>
      <c r="Q250">
        <v>56</v>
      </c>
      <c r="S250" s="63"/>
    </row>
    <row r="251" spans="2:19" x14ac:dyDescent="0.2">
      <c r="B251" s="10"/>
      <c r="C251" t="s">
        <v>2210</v>
      </c>
      <c r="D251" s="60" t="s">
        <v>1006</v>
      </c>
      <c r="E251" s="2" t="s">
        <v>81</v>
      </c>
      <c r="F251" s="2" t="s">
        <v>1782</v>
      </c>
      <c r="G251" s="6" t="s">
        <v>1783</v>
      </c>
      <c r="H251" s="6" t="s">
        <v>1784</v>
      </c>
      <c r="I251" s="6" t="s">
        <v>607</v>
      </c>
      <c r="J251" s="6" t="s">
        <v>1277</v>
      </c>
      <c r="K251" s="6" t="s">
        <v>1785</v>
      </c>
      <c r="L251" s="1" t="s">
        <v>614</v>
      </c>
      <c r="M251" s="6"/>
      <c r="N251" s="6" t="s">
        <v>2204</v>
      </c>
      <c r="O251" s="6">
        <v>148</v>
      </c>
      <c r="P251" s="6" t="s">
        <v>615</v>
      </c>
      <c r="Q251">
        <v>56</v>
      </c>
      <c r="S251" s="63"/>
    </row>
    <row r="252" spans="2:19" x14ac:dyDescent="0.2">
      <c r="B252" s="10"/>
      <c r="C252" t="s">
        <v>2211</v>
      </c>
      <c r="D252" s="60" t="s">
        <v>1006</v>
      </c>
      <c r="E252" s="2" t="s">
        <v>81</v>
      </c>
      <c r="F252" s="2" t="s">
        <v>1776</v>
      </c>
      <c r="G252" s="6" t="s">
        <v>1777</v>
      </c>
      <c r="H252" s="6" t="s">
        <v>1778</v>
      </c>
      <c r="I252" s="6" t="s">
        <v>607</v>
      </c>
      <c r="J252" s="6" t="s">
        <v>1277</v>
      </c>
      <c r="K252" s="6" t="s">
        <v>1779</v>
      </c>
      <c r="L252" s="6" t="s">
        <v>614</v>
      </c>
      <c r="M252" s="6"/>
      <c r="N252" s="6" t="s">
        <v>2212</v>
      </c>
      <c r="O252" s="6">
        <v>0</v>
      </c>
      <c r="P252" s="6" t="s">
        <v>610</v>
      </c>
      <c r="Q252" s="6">
        <v>0</v>
      </c>
      <c r="S252" s="63"/>
    </row>
    <row r="253" spans="2:19" x14ac:dyDescent="0.2">
      <c r="B253" s="10"/>
      <c r="C253" t="s">
        <v>2213</v>
      </c>
      <c r="D253" s="60" t="s">
        <v>952</v>
      </c>
      <c r="E253" s="2" t="s">
        <v>45</v>
      </c>
      <c r="F253" t="s">
        <v>1799</v>
      </c>
      <c r="G253" s="6" t="s">
        <v>1800</v>
      </c>
      <c r="H253" s="6" t="s">
        <v>1801</v>
      </c>
      <c r="I253" s="6" t="s">
        <v>625</v>
      </c>
      <c r="J253" s="6" t="s">
        <v>1277</v>
      </c>
      <c r="K253" s="6" t="s">
        <v>1785</v>
      </c>
      <c r="L253" s="1" t="s">
        <v>614</v>
      </c>
      <c r="M253" s="63"/>
      <c r="N253" t="s">
        <v>2214</v>
      </c>
      <c r="O253" s="63">
        <v>0</v>
      </c>
      <c r="P253" s="6" t="s">
        <v>615</v>
      </c>
      <c r="Q253">
        <v>56</v>
      </c>
      <c r="S253" s="63"/>
    </row>
    <row r="254" spans="2:19" x14ac:dyDescent="0.2">
      <c r="B254" s="10"/>
      <c r="C254" t="s">
        <v>2215</v>
      </c>
      <c r="D254" s="60" t="s">
        <v>952</v>
      </c>
      <c r="E254" s="2" t="s">
        <v>45</v>
      </c>
      <c r="F254" t="s">
        <v>1799</v>
      </c>
      <c r="G254" s="6" t="s">
        <v>1800</v>
      </c>
      <c r="H254" s="6" t="s">
        <v>1801</v>
      </c>
      <c r="I254" s="6" t="s">
        <v>613</v>
      </c>
      <c r="J254" s="6" t="s">
        <v>1277</v>
      </c>
      <c r="K254" s="6" t="s">
        <v>1785</v>
      </c>
      <c r="L254" s="1" t="s">
        <v>614</v>
      </c>
      <c r="M254" s="63"/>
      <c r="N254" t="s">
        <v>2214</v>
      </c>
      <c r="O254" s="63">
        <v>0</v>
      </c>
      <c r="P254" s="6" t="s">
        <v>615</v>
      </c>
      <c r="Q254" s="6">
        <v>56</v>
      </c>
      <c r="S254" s="63"/>
    </row>
    <row r="255" spans="2:19" x14ac:dyDescent="0.2">
      <c r="B255" s="10"/>
      <c r="C255" t="s">
        <v>2216</v>
      </c>
      <c r="D255" s="60" t="s">
        <v>952</v>
      </c>
      <c r="E255" s="2" t="s">
        <v>45</v>
      </c>
      <c r="F255" t="s">
        <v>1799</v>
      </c>
      <c r="G255" s="6" t="s">
        <v>1800</v>
      </c>
      <c r="H255" s="6" t="s">
        <v>1801</v>
      </c>
      <c r="I255" s="6" t="s">
        <v>617</v>
      </c>
      <c r="J255" s="6" t="s">
        <v>1277</v>
      </c>
      <c r="K255" s="6" t="s">
        <v>1785</v>
      </c>
      <c r="L255" s="1" t="s">
        <v>614</v>
      </c>
      <c r="M255" s="63"/>
      <c r="N255" t="s">
        <v>2214</v>
      </c>
      <c r="O255" s="63">
        <v>0</v>
      </c>
      <c r="P255" s="6" t="s">
        <v>615</v>
      </c>
      <c r="Q255">
        <v>56</v>
      </c>
      <c r="S255" s="63"/>
    </row>
    <row r="256" spans="2:19" x14ac:dyDescent="0.2">
      <c r="B256" s="10"/>
      <c r="C256" t="s">
        <v>2217</v>
      </c>
      <c r="D256" s="60" t="s">
        <v>952</v>
      </c>
      <c r="E256" s="2" t="s">
        <v>45</v>
      </c>
      <c r="F256" t="s">
        <v>1799</v>
      </c>
      <c r="G256" s="6" t="s">
        <v>1800</v>
      </c>
      <c r="H256" s="6" t="s">
        <v>1801</v>
      </c>
      <c r="I256" s="6" t="s">
        <v>619</v>
      </c>
      <c r="J256" s="6" t="s">
        <v>1277</v>
      </c>
      <c r="K256" s="6" t="s">
        <v>1785</v>
      </c>
      <c r="L256" s="1" t="s">
        <v>614</v>
      </c>
      <c r="M256" s="63"/>
      <c r="N256" t="s">
        <v>2214</v>
      </c>
      <c r="O256" s="63">
        <v>0</v>
      </c>
      <c r="P256" s="6" t="s">
        <v>615</v>
      </c>
      <c r="Q256">
        <v>56</v>
      </c>
      <c r="S256" s="63"/>
    </row>
    <row r="257" spans="2:19" x14ac:dyDescent="0.2">
      <c r="B257" s="10"/>
      <c r="C257" t="s">
        <v>2218</v>
      </c>
      <c r="D257" s="60" t="s">
        <v>952</v>
      </c>
      <c r="E257" s="2" t="s">
        <v>45</v>
      </c>
      <c r="F257" t="s">
        <v>1799</v>
      </c>
      <c r="G257" s="6" t="s">
        <v>1800</v>
      </c>
      <c r="H257" s="6" t="s">
        <v>1801</v>
      </c>
      <c r="I257" s="6" t="s">
        <v>621</v>
      </c>
      <c r="J257" s="6" t="s">
        <v>1277</v>
      </c>
      <c r="K257" s="6" t="s">
        <v>1785</v>
      </c>
      <c r="L257" s="1" t="s">
        <v>614</v>
      </c>
      <c r="M257" s="63"/>
      <c r="N257" t="s">
        <v>2214</v>
      </c>
      <c r="O257" s="63">
        <v>0</v>
      </c>
      <c r="P257" s="6" t="s">
        <v>615</v>
      </c>
      <c r="Q257">
        <v>56</v>
      </c>
      <c r="S257" s="63"/>
    </row>
    <row r="258" spans="2:19" x14ac:dyDescent="0.2">
      <c r="B258" s="10"/>
      <c r="C258" t="s">
        <v>2219</v>
      </c>
      <c r="D258" s="60" t="s">
        <v>952</v>
      </c>
      <c r="E258" s="2" t="s">
        <v>45</v>
      </c>
      <c r="F258" t="s">
        <v>1799</v>
      </c>
      <c r="G258" s="6" t="s">
        <v>1800</v>
      </c>
      <c r="H258" s="6" t="s">
        <v>1801</v>
      </c>
      <c r="I258" s="6" t="s">
        <v>623</v>
      </c>
      <c r="J258" s="6" t="s">
        <v>1277</v>
      </c>
      <c r="K258" s="6" t="s">
        <v>1785</v>
      </c>
      <c r="L258" s="1" t="s">
        <v>614</v>
      </c>
      <c r="M258" s="63"/>
      <c r="N258" t="s">
        <v>2214</v>
      </c>
      <c r="O258" s="63">
        <v>0</v>
      </c>
      <c r="P258" s="6" t="s">
        <v>615</v>
      </c>
      <c r="Q258">
        <v>56</v>
      </c>
      <c r="S258" s="63"/>
    </row>
    <row r="259" spans="2:19" x14ac:dyDescent="0.2">
      <c r="B259" s="10"/>
      <c r="C259" t="s">
        <v>2220</v>
      </c>
      <c r="D259" s="60" t="s">
        <v>952</v>
      </c>
      <c r="E259" s="2" t="s">
        <v>45</v>
      </c>
      <c r="F259" t="s">
        <v>1799</v>
      </c>
      <c r="G259" s="6" t="s">
        <v>1800</v>
      </c>
      <c r="H259" s="6" t="s">
        <v>1801</v>
      </c>
      <c r="I259" s="6" t="s">
        <v>607</v>
      </c>
      <c r="J259" s="6" t="s">
        <v>1277</v>
      </c>
      <c r="K259" s="6" t="s">
        <v>1785</v>
      </c>
      <c r="L259" t="s">
        <v>2221</v>
      </c>
      <c r="M259" s="63" t="s">
        <v>2222</v>
      </c>
      <c r="N259" t="s">
        <v>2214</v>
      </c>
      <c r="O259" s="63">
        <v>0</v>
      </c>
      <c r="P259" s="6" t="s">
        <v>610</v>
      </c>
      <c r="Q259" s="6">
        <v>0</v>
      </c>
      <c r="S259" s="63"/>
    </row>
    <row r="260" spans="2:19" x14ac:dyDescent="0.2">
      <c r="B260" s="10"/>
      <c r="C260" t="s">
        <v>2223</v>
      </c>
      <c r="D260" s="60" t="s">
        <v>952</v>
      </c>
      <c r="E260" s="2" t="s">
        <v>45</v>
      </c>
      <c r="F260" s="2" t="s">
        <v>1782</v>
      </c>
      <c r="G260" s="6" t="s">
        <v>1783</v>
      </c>
      <c r="H260" s="6" t="s">
        <v>1784</v>
      </c>
      <c r="I260" s="6" t="s">
        <v>625</v>
      </c>
      <c r="J260" s="6" t="s">
        <v>1277</v>
      </c>
      <c r="K260" s="6" t="s">
        <v>1785</v>
      </c>
      <c r="L260" s="90" t="s">
        <v>614</v>
      </c>
      <c r="M260" s="90"/>
      <c r="N260" t="s">
        <v>2224</v>
      </c>
      <c r="O260">
        <v>214</v>
      </c>
      <c r="P260" s="6" t="s">
        <v>615</v>
      </c>
      <c r="Q260" s="63">
        <v>56</v>
      </c>
      <c r="S260" s="63"/>
    </row>
    <row r="261" spans="2:19" x14ac:dyDescent="0.2">
      <c r="B261" s="10"/>
      <c r="C261" t="s">
        <v>2225</v>
      </c>
      <c r="D261" s="60" t="s">
        <v>952</v>
      </c>
      <c r="E261" s="2" t="s">
        <v>45</v>
      </c>
      <c r="F261" s="2" t="s">
        <v>1782</v>
      </c>
      <c r="G261" s="6" t="s">
        <v>1783</v>
      </c>
      <c r="H261" s="6" t="s">
        <v>1784</v>
      </c>
      <c r="I261" s="6" t="s">
        <v>613</v>
      </c>
      <c r="J261" s="6" t="s">
        <v>1277</v>
      </c>
      <c r="K261" s="6" t="s">
        <v>1785</v>
      </c>
      <c r="L261" s="1" t="s">
        <v>614</v>
      </c>
      <c r="M261" s="6"/>
      <c r="N261" s="6" t="s">
        <v>2224</v>
      </c>
      <c r="O261" s="6">
        <v>214</v>
      </c>
      <c r="P261" s="6" t="s">
        <v>615</v>
      </c>
      <c r="Q261">
        <v>56</v>
      </c>
      <c r="S261" s="63"/>
    </row>
    <row r="262" spans="2:19" x14ac:dyDescent="0.2">
      <c r="B262" s="10"/>
      <c r="C262" t="s">
        <v>2226</v>
      </c>
      <c r="D262" s="60" t="s">
        <v>952</v>
      </c>
      <c r="E262" s="2" t="s">
        <v>45</v>
      </c>
      <c r="F262" s="2" t="s">
        <v>1782</v>
      </c>
      <c r="G262" s="6" t="s">
        <v>1783</v>
      </c>
      <c r="H262" s="6" t="s">
        <v>1784</v>
      </c>
      <c r="I262" s="6" t="s">
        <v>617</v>
      </c>
      <c r="J262" s="6" t="s">
        <v>1277</v>
      </c>
      <c r="K262" s="6" t="s">
        <v>1785</v>
      </c>
      <c r="L262" s="1" t="s">
        <v>614</v>
      </c>
      <c r="M262" s="6"/>
      <c r="N262" s="6" t="s">
        <v>2224</v>
      </c>
      <c r="O262" s="6">
        <v>214</v>
      </c>
      <c r="P262" s="6" t="s">
        <v>615</v>
      </c>
      <c r="Q262" s="6">
        <v>56</v>
      </c>
      <c r="S262" s="63"/>
    </row>
    <row r="263" spans="2:19" x14ac:dyDescent="0.2">
      <c r="B263" s="10"/>
      <c r="C263" t="s">
        <v>2227</v>
      </c>
      <c r="D263" s="60" t="s">
        <v>952</v>
      </c>
      <c r="E263" s="2" t="s">
        <v>45</v>
      </c>
      <c r="F263" s="2" t="s">
        <v>1782</v>
      </c>
      <c r="G263" s="6" t="s">
        <v>1783</v>
      </c>
      <c r="H263" s="6" t="s">
        <v>1784</v>
      </c>
      <c r="I263" s="6" t="s">
        <v>619</v>
      </c>
      <c r="J263" s="6" t="s">
        <v>1277</v>
      </c>
      <c r="K263" s="6" t="s">
        <v>1785</v>
      </c>
      <c r="L263" s="1" t="s">
        <v>614</v>
      </c>
      <c r="M263" s="6"/>
      <c r="N263" s="6" t="s">
        <v>2224</v>
      </c>
      <c r="O263" s="6">
        <v>214</v>
      </c>
      <c r="P263" s="6" t="s">
        <v>615</v>
      </c>
      <c r="Q263">
        <v>56</v>
      </c>
      <c r="S263" s="63"/>
    </row>
    <row r="264" spans="2:19" x14ac:dyDescent="0.2">
      <c r="B264" s="10"/>
      <c r="C264" t="s">
        <v>2228</v>
      </c>
      <c r="D264" s="60" t="s">
        <v>952</v>
      </c>
      <c r="E264" s="2" t="s">
        <v>45</v>
      </c>
      <c r="F264" s="2" t="s">
        <v>1782</v>
      </c>
      <c r="G264" s="6" t="s">
        <v>1783</v>
      </c>
      <c r="H264" s="6" t="s">
        <v>1784</v>
      </c>
      <c r="I264" s="6" t="s">
        <v>621</v>
      </c>
      <c r="J264" s="6" t="s">
        <v>1277</v>
      </c>
      <c r="K264" s="6" t="s">
        <v>1785</v>
      </c>
      <c r="L264" s="1" t="s">
        <v>614</v>
      </c>
      <c r="M264" s="6"/>
      <c r="N264" s="6" t="s">
        <v>2224</v>
      </c>
      <c r="O264" s="6">
        <v>214</v>
      </c>
      <c r="P264" s="6" t="s">
        <v>615</v>
      </c>
      <c r="Q264">
        <v>56</v>
      </c>
      <c r="S264" s="63"/>
    </row>
    <row r="265" spans="2:19" x14ac:dyDescent="0.2">
      <c r="B265" s="10"/>
      <c r="C265" t="s">
        <v>2229</v>
      </c>
      <c r="D265" s="60" t="s">
        <v>952</v>
      </c>
      <c r="E265" s="2" t="s">
        <v>45</v>
      </c>
      <c r="F265" s="2" t="s">
        <v>1782</v>
      </c>
      <c r="G265" s="6" t="s">
        <v>1783</v>
      </c>
      <c r="H265" s="6" t="s">
        <v>1784</v>
      </c>
      <c r="I265" s="6" t="s">
        <v>623</v>
      </c>
      <c r="J265" s="6" t="s">
        <v>1277</v>
      </c>
      <c r="K265" s="6" t="s">
        <v>1785</v>
      </c>
      <c r="L265" s="1" t="s">
        <v>614</v>
      </c>
      <c r="M265" s="6"/>
      <c r="N265" s="6" t="s">
        <v>2224</v>
      </c>
      <c r="O265" s="6">
        <v>214</v>
      </c>
      <c r="P265" s="6" t="s">
        <v>615</v>
      </c>
      <c r="Q265">
        <v>56</v>
      </c>
      <c r="S265" s="63"/>
    </row>
    <row r="266" spans="2:19" x14ac:dyDescent="0.2">
      <c r="B266" s="10"/>
      <c r="C266" t="s">
        <v>2230</v>
      </c>
      <c r="D266" s="60" t="s">
        <v>952</v>
      </c>
      <c r="E266" s="2" t="s">
        <v>45</v>
      </c>
      <c r="F266" s="2" t="s">
        <v>1782</v>
      </c>
      <c r="G266" s="6" t="s">
        <v>1783</v>
      </c>
      <c r="H266" s="6" t="s">
        <v>1784</v>
      </c>
      <c r="I266" s="6" t="s">
        <v>607</v>
      </c>
      <c r="J266" s="6" t="s">
        <v>1277</v>
      </c>
      <c r="K266" s="6" t="s">
        <v>1785</v>
      </c>
      <c r="L266" s="1" t="s">
        <v>2231</v>
      </c>
      <c r="M266" s="6"/>
      <c r="N266" s="6" t="s">
        <v>2224</v>
      </c>
      <c r="O266" s="6">
        <v>214</v>
      </c>
      <c r="P266" s="6" t="s">
        <v>615</v>
      </c>
      <c r="Q266">
        <v>56</v>
      </c>
      <c r="S266" s="63"/>
    </row>
    <row r="267" spans="2:19" x14ac:dyDescent="0.2">
      <c r="B267" s="10"/>
      <c r="C267" t="s">
        <v>2232</v>
      </c>
      <c r="D267" s="60" t="s">
        <v>952</v>
      </c>
      <c r="E267" s="2" t="s">
        <v>45</v>
      </c>
      <c r="F267" s="2" t="s">
        <v>1776</v>
      </c>
      <c r="G267" s="6" t="s">
        <v>1777</v>
      </c>
      <c r="H267" s="6" t="s">
        <v>1778</v>
      </c>
      <c r="I267" s="6" t="s">
        <v>607</v>
      </c>
      <c r="J267" s="6" t="s">
        <v>1277</v>
      </c>
      <c r="K267" s="6" t="s">
        <v>1779</v>
      </c>
      <c r="L267" s="6" t="s">
        <v>2233</v>
      </c>
      <c r="M267" s="6" t="s">
        <v>2234</v>
      </c>
      <c r="N267" s="6" t="s">
        <v>2235</v>
      </c>
      <c r="O267" s="6">
        <v>0</v>
      </c>
      <c r="P267" s="6" t="s">
        <v>610</v>
      </c>
      <c r="Q267" s="6">
        <v>0</v>
      </c>
      <c r="S267" s="63"/>
    </row>
    <row r="268" spans="2:19" x14ac:dyDescent="0.2">
      <c r="B268" s="10"/>
      <c r="C268" t="s">
        <v>2236</v>
      </c>
      <c r="D268" s="60" t="s">
        <v>1009</v>
      </c>
      <c r="E268" s="2" t="s">
        <v>81</v>
      </c>
      <c r="F268" t="s">
        <v>1799</v>
      </c>
      <c r="G268" s="6" t="s">
        <v>1800</v>
      </c>
      <c r="H268" s="6" t="s">
        <v>1801</v>
      </c>
      <c r="I268" s="6" t="s">
        <v>625</v>
      </c>
      <c r="J268" s="6" t="s">
        <v>1277</v>
      </c>
      <c r="K268" s="6" t="s">
        <v>1785</v>
      </c>
      <c r="L268" s="1" t="s">
        <v>614</v>
      </c>
      <c r="M268" s="63"/>
      <c r="N268" t="s">
        <v>2237</v>
      </c>
      <c r="O268" s="63">
        <v>0</v>
      </c>
      <c r="P268" s="6" t="s">
        <v>615</v>
      </c>
      <c r="Q268">
        <v>56</v>
      </c>
      <c r="S268" s="63"/>
    </row>
    <row r="269" spans="2:19" x14ac:dyDescent="0.2">
      <c r="B269" s="10"/>
      <c r="C269" t="s">
        <v>2238</v>
      </c>
      <c r="D269" s="60" t="s">
        <v>1009</v>
      </c>
      <c r="E269" s="2" t="s">
        <v>81</v>
      </c>
      <c r="F269" t="s">
        <v>1799</v>
      </c>
      <c r="G269" s="6" t="s">
        <v>1800</v>
      </c>
      <c r="H269" s="6" t="s">
        <v>1801</v>
      </c>
      <c r="I269" s="6" t="s">
        <v>613</v>
      </c>
      <c r="J269" s="6" t="s">
        <v>1277</v>
      </c>
      <c r="K269" s="6" t="s">
        <v>1785</v>
      </c>
      <c r="L269" s="1" t="s">
        <v>614</v>
      </c>
      <c r="M269" s="63"/>
      <c r="N269" t="s">
        <v>2237</v>
      </c>
      <c r="O269" s="63">
        <v>0</v>
      </c>
      <c r="P269" s="6" t="s">
        <v>615</v>
      </c>
      <c r="Q269" s="6">
        <v>56</v>
      </c>
      <c r="S269" s="63"/>
    </row>
    <row r="270" spans="2:19" x14ac:dyDescent="0.2">
      <c r="B270" s="10"/>
      <c r="C270" t="s">
        <v>2239</v>
      </c>
      <c r="D270" s="60" t="s">
        <v>1009</v>
      </c>
      <c r="E270" s="2" t="s">
        <v>81</v>
      </c>
      <c r="F270" t="s">
        <v>1799</v>
      </c>
      <c r="G270" s="6" t="s">
        <v>1800</v>
      </c>
      <c r="H270" s="6" t="s">
        <v>1801</v>
      </c>
      <c r="I270" s="6" t="s">
        <v>617</v>
      </c>
      <c r="J270" s="6" t="s">
        <v>1277</v>
      </c>
      <c r="K270" s="6" t="s">
        <v>1785</v>
      </c>
      <c r="L270" s="1" t="s">
        <v>614</v>
      </c>
      <c r="M270" s="63"/>
      <c r="N270" t="s">
        <v>2237</v>
      </c>
      <c r="O270" s="63">
        <v>0</v>
      </c>
      <c r="P270" s="6" t="s">
        <v>615</v>
      </c>
      <c r="Q270">
        <v>56</v>
      </c>
      <c r="S270" s="63"/>
    </row>
    <row r="271" spans="2:19" x14ac:dyDescent="0.2">
      <c r="B271" s="10"/>
      <c r="C271" t="s">
        <v>2240</v>
      </c>
      <c r="D271" s="60" t="s">
        <v>1009</v>
      </c>
      <c r="E271" s="2" t="s">
        <v>81</v>
      </c>
      <c r="F271" t="s">
        <v>1799</v>
      </c>
      <c r="G271" s="6" t="s">
        <v>1800</v>
      </c>
      <c r="H271" s="6" t="s">
        <v>1801</v>
      </c>
      <c r="I271" s="6" t="s">
        <v>619</v>
      </c>
      <c r="J271" s="6" t="s">
        <v>1277</v>
      </c>
      <c r="K271" s="6" t="s">
        <v>1785</v>
      </c>
      <c r="L271" s="1" t="s">
        <v>614</v>
      </c>
      <c r="M271" s="63"/>
      <c r="N271" t="s">
        <v>2237</v>
      </c>
      <c r="O271" s="63">
        <v>0</v>
      </c>
      <c r="P271" s="6" t="s">
        <v>615</v>
      </c>
      <c r="Q271">
        <v>56</v>
      </c>
      <c r="S271" s="63"/>
    </row>
    <row r="272" spans="2:19" x14ac:dyDescent="0.2">
      <c r="B272" s="10"/>
      <c r="C272" t="s">
        <v>2241</v>
      </c>
      <c r="D272" s="60" t="s">
        <v>1009</v>
      </c>
      <c r="E272" s="2" t="s">
        <v>81</v>
      </c>
      <c r="F272" t="s">
        <v>1799</v>
      </c>
      <c r="G272" s="6" t="s">
        <v>1800</v>
      </c>
      <c r="H272" s="6" t="s">
        <v>1801</v>
      </c>
      <c r="I272" s="6" t="s">
        <v>621</v>
      </c>
      <c r="J272" s="6" t="s">
        <v>1277</v>
      </c>
      <c r="K272" s="6" t="s">
        <v>1785</v>
      </c>
      <c r="L272" s="1" t="s">
        <v>614</v>
      </c>
      <c r="M272" s="63"/>
      <c r="N272" t="s">
        <v>2237</v>
      </c>
      <c r="O272" s="63">
        <v>0</v>
      </c>
      <c r="P272" s="6" t="s">
        <v>615</v>
      </c>
      <c r="Q272">
        <v>56</v>
      </c>
      <c r="S272" s="63"/>
    </row>
    <row r="273" spans="2:19" x14ac:dyDescent="0.2">
      <c r="B273" s="10"/>
      <c r="C273" t="s">
        <v>2242</v>
      </c>
      <c r="D273" s="60" t="s">
        <v>1009</v>
      </c>
      <c r="E273" s="2" t="s">
        <v>81</v>
      </c>
      <c r="F273" t="s">
        <v>1799</v>
      </c>
      <c r="G273" s="6" t="s">
        <v>1800</v>
      </c>
      <c r="H273" s="6" t="s">
        <v>1801</v>
      </c>
      <c r="I273" s="6" t="s">
        <v>623</v>
      </c>
      <c r="J273" s="6" t="s">
        <v>1277</v>
      </c>
      <c r="K273" s="6" t="s">
        <v>1785</v>
      </c>
      <c r="L273" s="1" t="s">
        <v>614</v>
      </c>
      <c r="M273" s="63"/>
      <c r="N273" t="s">
        <v>2237</v>
      </c>
      <c r="O273" s="63">
        <v>0</v>
      </c>
      <c r="P273" s="6" t="s">
        <v>615</v>
      </c>
      <c r="Q273">
        <v>56</v>
      </c>
      <c r="S273" s="63"/>
    </row>
    <row r="274" spans="2:19" x14ac:dyDescent="0.2">
      <c r="B274" s="10"/>
      <c r="C274" t="s">
        <v>2243</v>
      </c>
      <c r="D274" s="60" t="s">
        <v>1009</v>
      </c>
      <c r="E274" s="2" t="s">
        <v>81</v>
      </c>
      <c r="F274" t="s">
        <v>1799</v>
      </c>
      <c r="G274" s="6" t="s">
        <v>1800</v>
      </c>
      <c r="H274" s="6" t="s">
        <v>1801</v>
      </c>
      <c r="I274" s="6" t="s">
        <v>607</v>
      </c>
      <c r="J274" s="6" t="s">
        <v>1277</v>
      </c>
      <c r="K274" s="6" t="s">
        <v>1785</v>
      </c>
      <c r="L274" t="s">
        <v>2244</v>
      </c>
      <c r="M274" s="63" t="s">
        <v>2245</v>
      </c>
      <c r="N274" t="s">
        <v>2237</v>
      </c>
      <c r="O274" s="63">
        <v>0</v>
      </c>
      <c r="P274" s="6" t="s">
        <v>610</v>
      </c>
      <c r="Q274" s="6">
        <v>0</v>
      </c>
      <c r="S274" s="63"/>
    </row>
    <row r="275" spans="2:19" x14ac:dyDescent="0.2">
      <c r="B275" s="10"/>
      <c r="C275" t="s">
        <v>2246</v>
      </c>
      <c r="D275" s="60" t="s">
        <v>1009</v>
      </c>
      <c r="E275" s="2" t="s">
        <v>81</v>
      </c>
      <c r="F275" s="2" t="s">
        <v>1782</v>
      </c>
      <c r="G275" s="6" t="s">
        <v>1783</v>
      </c>
      <c r="H275" s="6" t="s">
        <v>1784</v>
      </c>
      <c r="I275" s="6" t="s">
        <v>625</v>
      </c>
      <c r="J275" s="6" t="s">
        <v>1277</v>
      </c>
      <c r="K275" s="6" t="s">
        <v>1785</v>
      </c>
      <c r="L275" s="90" t="s">
        <v>614</v>
      </c>
      <c r="M275" s="90"/>
      <c r="N275" t="s">
        <v>2247</v>
      </c>
      <c r="O275">
        <v>214</v>
      </c>
      <c r="P275" s="6" t="s">
        <v>615</v>
      </c>
      <c r="Q275" s="63">
        <v>56</v>
      </c>
      <c r="S275" s="63"/>
    </row>
    <row r="276" spans="2:19" x14ac:dyDescent="0.2">
      <c r="B276" s="10"/>
      <c r="C276" t="s">
        <v>2248</v>
      </c>
      <c r="D276" s="60" t="s">
        <v>1009</v>
      </c>
      <c r="E276" s="2" t="s">
        <v>81</v>
      </c>
      <c r="F276" s="2" t="s">
        <v>1782</v>
      </c>
      <c r="G276" s="6" t="s">
        <v>1783</v>
      </c>
      <c r="H276" s="6" t="s">
        <v>1784</v>
      </c>
      <c r="I276" s="6" t="s">
        <v>613</v>
      </c>
      <c r="J276" s="6" t="s">
        <v>1277</v>
      </c>
      <c r="K276" s="6" t="s">
        <v>1785</v>
      </c>
      <c r="L276" s="1" t="s">
        <v>614</v>
      </c>
      <c r="M276" s="6"/>
      <c r="N276" s="6" t="s">
        <v>2247</v>
      </c>
      <c r="O276" s="6">
        <v>214</v>
      </c>
      <c r="P276" s="6" t="s">
        <v>615</v>
      </c>
      <c r="Q276">
        <v>56</v>
      </c>
      <c r="S276" s="63"/>
    </row>
    <row r="277" spans="2:19" x14ac:dyDescent="0.2">
      <c r="B277" s="10"/>
      <c r="C277" t="s">
        <v>2249</v>
      </c>
      <c r="D277" s="60" t="s">
        <v>1009</v>
      </c>
      <c r="E277" s="2" t="s">
        <v>81</v>
      </c>
      <c r="F277" s="2" t="s">
        <v>1782</v>
      </c>
      <c r="G277" s="6" t="s">
        <v>1783</v>
      </c>
      <c r="H277" s="6" t="s">
        <v>1784</v>
      </c>
      <c r="I277" s="6" t="s">
        <v>617</v>
      </c>
      <c r="J277" s="6" t="s">
        <v>1277</v>
      </c>
      <c r="K277" s="6" t="s">
        <v>1785</v>
      </c>
      <c r="L277" s="1" t="s">
        <v>614</v>
      </c>
      <c r="M277" s="6"/>
      <c r="N277" s="6" t="s">
        <v>2247</v>
      </c>
      <c r="O277" s="6">
        <v>214</v>
      </c>
      <c r="P277" s="6" t="s">
        <v>615</v>
      </c>
      <c r="Q277" s="6">
        <v>56</v>
      </c>
      <c r="S277" s="63"/>
    </row>
    <row r="278" spans="2:19" x14ac:dyDescent="0.2">
      <c r="B278" s="10"/>
      <c r="C278" t="s">
        <v>2250</v>
      </c>
      <c r="D278" s="60" t="s">
        <v>1009</v>
      </c>
      <c r="E278" s="2" t="s">
        <v>81</v>
      </c>
      <c r="F278" s="2" t="s">
        <v>1782</v>
      </c>
      <c r="G278" s="6" t="s">
        <v>1783</v>
      </c>
      <c r="H278" s="6" t="s">
        <v>1784</v>
      </c>
      <c r="I278" s="6" t="s">
        <v>619</v>
      </c>
      <c r="J278" s="6" t="s">
        <v>1277</v>
      </c>
      <c r="K278" s="6" t="s">
        <v>1785</v>
      </c>
      <c r="L278" s="1" t="s">
        <v>614</v>
      </c>
      <c r="M278" s="6"/>
      <c r="N278" s="6" t="s">
        <v>2247</v>
      </c>
      <c r="O278" s="6">
        <v>214</v>
      </c>
      <c r="P278" s="6" t="s">
        <v>615</v>
      </c>
      <c r="Q278">
        <v>56</v>
      </c>
      <c r="S278" s="63"/>
    </row>
    <row r="279" spans="2:19" x14ac:dyDescent="0.2">
      <c r="B279" s="10"/>
      <c r="C279" t="s">
        <v>2251</v>
      </c>
      <c r="D279" s="60" t="s">
        <v>1009</v>
      </c>
      <c r="E279" s="2" t="s">
        <v>81</v>
      </c>
      <c r="F279" s="2" t="s">
        <v>1782</v>
      </c>
      <c r="G279" s="6" t="s">
        <v>1783</v>
      </c>
      <c r="H279" s="6" t="s">
        <v>1784</v>
      </c>
      <c r="I279" s="6" t="s">
        <v>621</v>
      </c>
      <c r="J279" s="6" t="s">
        <v>1277</v>
      </c>
      <c r="K279" s="6" t="s">
        <v>1785</v>
      </c>
      <c r="L279" s="1" t="s">
        <v>614</v>
      </c>
      <c r="M279" s="6"/>
      <c r="N279" s="6" t="s">
        <v>2247</v>
      </c>
      <c r="O279" s="6">
        <v>214</v>
      </c>
      <c r="P279" s="6" t="s">
        <v>615</v>
      </c>
      <c r="Q279">
        <v>56</v>
      </c>
      <c r="S279" s="63"/>
    </row>
    <row r="280" spans="2:19" x14ac:dyDescent="0.2">
      <c r="B280" s="10"/>
      <c r="C280" t="s">
        <v>2252</v>
      </c>
      <c r="D280" s="60" t="s">
        <v>1009</v>
      </c>
      <c r="E280" s="2" t="s">
        <v>81</v>
      </c>
      <c r="F280" s="2" t="s">
        <v>1782</v>
      </c>
      <c r="G280" s="6" t="s">
        <v>1783</v>
      </c>
      <c r="H280" s="6" t="s">
        <v>1784</v>
      </c>
      <c r="I280" s="6" t="s">
        <v>623</v>
      </c>
      <c r="J280" s="6" t="s">
        <v>1277</v>
      </c>
      <c r="K280" s="6" t="s">
        <v>1785</v>
      </c>
      <c r="L280" s="1" t="s">
        <v>614</v>
      </c>
      <c r="M280" s="6"/>
      <c r="N280" s="6" t="s">
        <v>2247</v>
      </c>
      <c r="O280" s="6">
        <v>214</v>
      </c>
      <c r="P280" s="6" t="s">
        <v>615</v>
      </c>
      <c r="Q280">
        <v>56</v>
      </c>
      <c r="S280" s="63"/>
    </row>
    <row r="281" spans="2:19" x14ac:dyDescent="0.2">
      <c r="B281" s="10"/>
      <c r="C281" t="s">
        <v>2253</v>
      </c>
      <c r="D281" s="60" t="s">
        <v>1009</v>
      </c>
      <c r="E281" s="2" t="s">
        <v>81</v>
      </c>
      <c r="F281" s="2" t="s">
        <v>1782</v>
      </c>
      <c r="G281" s="6" t="s">
        <v>1783</v>
      </c>
      <c r="H281" s="6" t="s">
        <v>1784</v>
      </c>
      <c r="I281" s="6" t="s">
        <v>607</v>
      </c>
      <c r="J281" s="6" t="s">
        <v>1277</v>
      </c>
      <c r="K281" s="6" t="s">
        <v>1785</v>
      </c>
      <c r="L281" s="1" t="s">
        <v>2254</v>
      </c>
      <c r="M281" s="6"/>
      <c r="N281" s="6" t="s">
        <v>2247</v>
      </c>
      <c r="O281" s="6">
        <v>214</v>
      </c>
      <c r="P281" s="6" t="s">
        <v>615</v>
      </c>
      <c r="Q281">
        <v>56</v>
      </c>
      <c r="S281" s="63"/>
    </row>
    <row r="282" spans="2:19" x14ac:dyDescent="0.2">
      <c r="B282" s="10"/>
      <c r="C282" t="s">
        <v>2255</v>
      </c>
      <c r="D282" s="60" t="s">
        <v>1009</v>
      </c>
      <c r="E282" s="2" t="s">
        <v>81</v>
      </c>
      <c r="F282" s="2" t="s">
        <v>1776</v>
      </c>
      <c r="G282" s="6" t="s">
        <v>1777</v>
      </c>
      <c r="H282" s="6" t="s">
        <v>1778</v>
      </c>
      <c r="I282" s="6" t="s">
        <v>607</v>
      </c>
      <c r="J282" s="6" t="s">
        <v>1277</v>
      </c>
      <c r="K282" s="6" t="s">
        <v>1779</v>
      </c>
      <c r="L282" s="6" t="s">
        <v>2256</v>
      </c>
      <c r="M282" s="6" t="s">
        <v>2257</v>
      </c>
      <c r="N282" s="6" t="s">
        <v>2258</v>
      </c>
      <c r="O282" s="6">
        <v>0</v>
      </c>
      <c r="P282" s="6" t="s">
        <v>610</v>
      </c>
      <c r="Q282" s="6">
        <v>0</v>
      </c>
      <c r="S282" s="63"/>
    </row>
    <row r="283" spans="2:19" x14ac:dyDescent="0.2">
      <c r="B283" s="10"/>
      <c r="C283" t="s">
        <v>2259</v>
      </c>
      <c r="D283" s="60" t="s">
        <v>795</v>
      </c>
      <c r="E283" s="2" t="s">
        <v>81</v>
      </c>
      <c r="F283" t="s">
        <v>1799</v>
      </c>
      <c r="G283" s="6" t="s">
        <v>1800</v>
      </c>
      <c r="H283" s="6" t="s">
        <v>1801</v>
      </c>
      <c r="I283" s="6" t="s">
        <v>625</v>
      </c>
      <c r="J283" s="6" t="s">
        <v>1277</v>
      </c>
      <c r="K283" s="6" t="s">
        <v>1785</v>
      </c>
      <c r="L283" s="1" t="s">
        <v>614</v>
      </c>
      <c r="M283" s="63"/>
      <c r="N283" t="s">
        <v>2260</v>
      </c>
      <c r="O283" s="63">
        <v>0</v>
      </c>
      <c r="P283" s="6" t="s">
        <v>615</v>
      </c>
      <c r="Q283">
        <v>56</v>
      </c>
      <c r="S283" s="63"/>
    </row>
    <row r="284" spans="2:19" x14ac:dyDescent="0.2">
      <c r="B284" s="10"/>
      <c r="C284" t="s">
        <v>2261</v>
      </c>
      <c r="D284" s="60" t="s">
        <v>795</v>
      </c>
      <c r="E284" s="2" t="s">
        <v>81</v>
      </c>
      <c r="F284" t="s">
        <v>1799</v>
      </c>
      <c r="G284" s="6" t="s">
        <v>1800</v>
      </c>
      <c r="H284" s="6" t="s">
        <v>1801</v>
      </c>
      <c r="I284" s="6" t="s">
        <v>613</v>
      </c>
      <c r="J284" s="6" t="s">
        <v>1277</v>
      </c>
      <c r="K284" s="6" t="s">
        <v>1785</v>
      </c>
      <c r="L284" s="1" t="s">
        <v>614</v>
      </c>
      <c r="M284" s="63"/>
      <c r="N284" t="s">
        <v>2260</v>
      </c>
      <c r="O284" s="63">
        <v>0</v>
      </c>
      <c r="P284" s="6" t="s">
        <v>615</v>
      </c>
      <c r="Q284" s="6">
        <v>56</v>
      </c>
      <c r="S284" s="63"/>
    </row>
    <row r="285" spans="2:19" x14ac:dyDescent="0.2">
      <c r="B285" s="10"/>
      <c r="C285" t="s">
        <v>2262</v>
      </c>
      <c r="D285" s="60" t="s">
        <v>795</v>
      </c>
      <c r="E285" s="2" t="s">
        <v>81</v>
      </c>
      <c r="F285" t="s">
        <v>1799</v>
      </c>
      <c r="G285" s="6" t="s">
        <v>1800</v>
      </c>
      <c r="H285" s="6" t="s">
        <v>1801</v>
      </c>
      <c r="I285" s="6" t="s">
        <v>617</v>
      </c>
      <c r="J285" s="6" t="s">
        <v>1277</v>
      </c>
      <c r="K285" s="6" t="s">
        <v>1785</v>
      </c>
      <c r="L285" s="1" t="s">
        <v>614</v>
      </c>
      <c r="M285" s="63"/>
      <c r="N285" t="s">
        <v>2260</v>
      </c>
      <c r="O285" s="63">
        <v>0</v>
      </c>
      <c r="P285" s="6" t="s">
        <v>615</v>
      </c>
      <c r="Q285">
        <v>56</v>
      </c>
      <c r="S285" s="63"/>
    </row>
    <row r="286" spans="2:19" x14ac:dyDescent="0.2">
      <c r="B286" s="10"/>
      <c r="C286" t="s">
        <v>2263</v>
      </c>
      <c r="D286" s="60" t="s">
        <v>795</v>
      </c>
      <c r="E286" s="2" t="s">
        <v>81</v>
      </c>
      <c r="F286" t="s">
        <v>1799</v>
      </c>
      <c r="G286" s="6" t="s">
        <v>1800</v>
      </c>
      <c r="H286" s="6" t="s">
        <v>1801</v>
      </c>
      <c r="I286" s="6" t="s">
        <v>619</v>
      </c>
      <c r="J286" s="6" t="s">
        <v>1277</v>
      </c>
      <c r="K286" s="6" t="s">
        <v>1785</v>
      </c>
      <c r="L286" s="1" t="s">
        <v>614</v>
      </c>
      <c r="M286" s="63"/>
      <c r="N286" t="s">
        <v>2260</v>
      </c>
      <c r="O286" s="63">
        <v>0</v>
      </c>
      <c r="P286" s="6" t="s">
        <v>615</v>
      </c>
      <c r="Q286">
        <v>56</v>
      </c>
      <c r="S286" s="63"/>
    </row>
    <row r="287" spans="2:19" x14ac:dyDescent="0.2">
      <c r="B287" s="10"/>
      <c r="C287" t="s">
        <v>2264</v>
      </c>
      <c r="D287" s="60" t="s">
        <v>795</v>
      </c>
      <c r="E287" s="2" t="s">
        <v>81</v>
      </c>
      <c r="F287" t="s">
        <v>1799</v>
      </c>
      <c r="G287" s="6" t="s">
        <v>1800</v>
      </c>
      <c r="H287" s="6" t="s">
        <v>1801</v>
      </c>
      <c r="I287" s="6" t="s">
        <v>621</v>
      </c>
      <c r="J287" s="6" t="s">
        <v>1277</v>
      </c>
      <c r="K287" s="6" t="s">
        <v>1785</v>
      </c>
      <c r="L287" s="1" t="s">
        <v>614</v>
      </c>
      <c r="M287" s="63"/>
      <c r="N287" t="s">
        <v>2260</v>
      </c>
      <c r="O287" s="63">
        <v>0</v>
      </c>
      <c r="P287" s="6" t="s">
        <v>615</v>
      </c>
      <c r="Q287">
        <v>56</v>
      </c>
      <c r="S287" s="63"/>
    </row>
    <row r="288" spans="2:19" x14ac:dyDescent="0.2">
      <c r="B288" s="10"/>
      <c r="C288" t="s">
        <v>2265</v>
      </c>
      <c r="D288" s="60" t="s">
        <v>795</v>
      </c>
      <c r="E288" s="2" t="s">
        <v>81</v>
      </c>
      <c r="F288" t="s">
        <v>1799</v>
      </c>
      <c r="G288" s="6" t="s">
        <v>1800</v>
      </c>
      <c r="H288" s="6" t="s">
        <v>1801</v>
      </c>
      <c r="I288" s="6" t="s">
        <v>623</v>
      </c>
      <c r="J288" s="6" t="s">
        <v>1277</v>
      </c>
      <c r="K288" s="6" t="s">
        <v>1785</v>
      </c>
      <c r="L288" s="1" t="s">
        <v>614</v>
      </c>
      <c r="M288" s="63"/>
      <c r="N288" t="s">
        <v>2260</v>
      </c>
      <c r="O288" s="63">
        <v>0</v>
      </c>
      <c r="P288" s="6" t="s">
        <v>615</v>
      </c>
      <c r="Q288">
        <v>56</v>
      </c>
      <c r="S288" s="63"/>
    </row>
    <row r="289" spans="2:19" x14ac:dyDescent="0.2">
      <c r="B289" s="10"/>
      <c r="C289" t="s">
        <v>2266</v>
      </c>
      <c r="D289" s="60" t="s">
        <v>795</v>
      </c>
      <c r="E289" s="2" t="s">
        <v>81</v>
      </c>
      <c r="F289" t="s">
        <v>1799</v>
      </c>
      <c r="G289" s="6" t="s">
        <v>1800</v>
      </c>
      <c r="H289" s="6" t="s">
        <v>1801</v>
      </c>
      <c r="I289" s="6" t="s">
        <v>607</v>
      </c>
      <c r="J289" s="6" t="s">
        <v>1277</v>
      </c>
      <c r="K289" s="6" t="s">
        <v>1785</v>
      </c>
      <c r="L289" t="s">
        <v>2267</v>
      </c>
      <c r="M289" s="63" t="s">
        <v>2268</v>
      </c>
      <c r="N289" t="s">
        <v>2260</v>
      </c>
      <c r="O289" s="63">
        <v>0</v>
      </c>
      <c r="P289" s="6" t="s">
        <v>610</v>
      </c>
      <c r="Q289" s="6">
        <v>0</v>
      </c>
      <c r="S289" s="63"/>
    </row>
    <row r="290" spans="2:19" x14ac:dyDescent="0.2">
      <c r="B290" s="10"/>
      <c r="C290" t="s">
        <v>2269</v>
      </c>
      <c r="D290" s="60" t="s">
        <v>795</v>
      </c>
      <c r="E290" s="2" t="s">
        <v>81</v>
      </c>
      <c r="F290" s="2" t="s">
        <v>1782</v>
      </c>
      <c r="G290" s="6" t="s">
        <v>1783</v>
      </c>
      <c r="H290" s="6" t="s">
        <v>1784</v>
      </c>
      <c r="I290" s="6" t="s">
        <v>625</v>
      </c>
      <c r="J290" s="6" t="s">
        <v>1277</v>
      </c>
      <c r="K290" s="6" t="s">
        <v>1785</v>
      </c>
      <c r="L290" s="90" t="s">
        <v>614</v>
      </c>
      <c r="M290" s="90"/>
      <c r="N290" t="s">
        <v>2270</v>
      </c>
      <c r="O290">
        <v>273</v>
      </c>
      <c r="P290" s="6" t="s">
        <v>615</v>
      </c>
      <c r="Q290" s="63">
        <v>56</v>
      </c>
      <c r="S290" s="63"/>
    </row>
    <row r="291" spans="2:19" x14ac:dyDescent="0.2">
      <c r="B291" s="10"/>
      <c r="C291" t="s">
        <v>2271</v>
      </c>
      <c r="D291" s="60" t="s">
        <v>795</v>
      </c>
      <c r="E291" s="2" t="s">
        <v>81</v>
      </c>
      <c r="F291" s="2" t="s">
        <v>1782</v>
      </c>
      <c r="G291" s="6" t="s">
        <v>1783</v>
      </c>
      <c r="H291" s="6" t="s">
        <v>1784</v>
      </c>
      <c r="I291" s="6" t="s">
        <v>613</v>
      </c>
      <c r="J291" s="6" t="s">
        <v>1277</v>
      </c>
      <c r="K291" s="6" t="s">
        <v>1785</v>
      </c>
      <c r="L291" s="1" t="s">
        <v>614</v>
      </c>
      <c r="M291" s="6"/>
      <c r="N291" s="6" t="s">
        <v>2270</v>
      </c>
      <c r="O291" s="6">
        <v>273</v>
      </c>
      <c r="P291" s="6" t="s">
        <v>615</v>
      </c>
      <c r="Q291">
        <v>56</v>
      </c>
      <c r="S291" s="63"/>
    </row>
    <row r="292" spans="2:19" x14ac:dyDescent="0.2">
      <c r="B292" s="10"/>
      <c r="C292" t="s">
        <v>2272</v>
      </c>
      <c r="D292" s="60" t="s">
        <v>795</v>
      </c>
      <c r="E292" s="2" t="s">
        <v>81</v>
      </c>
      <c r="F292" s="2" t="s">
        <v>1782</v>
      </c>
      <c r="G292" s="6" t="s">
        <v>1783</v>
      </c>
      <c r="H292" s="6" t="s">
        <v>1784</v>
      </c>
      <c r="I292" s="6" t="s">
        <v>617</v>
      </c>
      <c r="J292" s="6" t="s">
        <v>1277</v>
      </c>
      <c r="K292" s="6" t="s">
        <v>1785</v>
      </c>
      <c r="L292" s="1" t="s">
        <v>614</v>
      </c>
      <c r="M292" s="6"/>
      <c r="N292" s="6" t="s">
        <v>2270</v>
      </c>
      <c r="O292" s="6">
        <v>273</v>
      </c>
      <c r="P292" s="6" t="s">
        <v>615</v>
      </c>
      <c r="Q292" s="6">
        <v>56</v>
      </c>
      <c r="S292" s="63"/>
    </row>
    <row r="293" spans="2:19" x14ac:dyDescent="0.2">
      <c r="B293" s="10"/>
      <c r="C293" t="s">
        <v>2273</v>
      </c>
      <c r="D293" s="60" t="s">
        <v>795</v>
      </c>
      <c r="E293" s="2" t="s">
        <v>81</v>
      </c>
      <c r="F293" s="2" t="s">
        <v>1782</v>
      </c>
      <c r="G293" s="6" t="s">
        <v>1783</v>
      </c>
      <c r="H293" s="6" t="s">
        <v>1784</v>
      </c>
      <c r="I293" s="6" t="s">
        <v>619</v>
      </c>
      <c r="J293" s="6" t="s">
        <v>1277</v>
      </c>
      <c r="K293" s="6" t="s">
        <v>1785</v>
      </c>
      <c r="L293" s="1" t="s">
        <v>614</v>
      </c>
      <c r="M293" s="6"/>
      <c r="N293" s="6" t="s">
        <v>2270</v>
      </c>
      <c r="O293" s="6">
        <v>273</v>
      </c>
      <c r="P293" s="6" t="s">
        <v>615</v>
      </c>
      <c r="Q293">
        <v>56</v>
      </c>
      <c r="S293" s="63"/>
    </row>
    <row r="294" spans="2:19" x14ac:dyDescent="0.2">
      <c r="B294" s="10"/>
      <c r="C294" t="s">
        <v>2274</v>
      </c>
      <c r="D294" s="60" t="s">
        <v>795</v>
      </c>
      <c r="E294" s="2" t="s">
        <v>81</v>
      </c>
      <c r="F294" s="2" t="s">
        <v>1782</v>
      </c>
      <c r="G294" s="6" t="s">
        <v>1783</v>
      </c>
      <c r="H294" s="6" t="s">
        <v>1784</v>
      </c>
      <c r="I294" s="6" t="s">
        <v>621</v>
      </c>
      <c r="J294" s="6" t="s">
        <v>1277</v>
      </c>
      <c r="K294" s="6" t="s">
        <v>1785</v>
      </c>
      <c r="L294" s="1" t="s">
        <v>614</v>
      </c>
      <c r="M294" s="6"/>
      <c r="N294" s="6" t="s">
        <v>2270</v>
      </c>
      <c r="O294" s="6">
        <v>273</v>
      </c>
      <c r="P294" s="6" t="s">
        <v>615</v>
      </c>
      <c r="Q294">
        <v>56</v>
      </c>
      <c r="S294" s="63"/>
    </row>
    <row r="295" spans="2:19" x14ac:dyDescent="0.2">
      <c r="B295" s="10"/>
      <c r="C295" t="s">
        <v>2275</v>
      </c>
      <c r="D295" s="60" t="s">
        <v>795</v>
      </c>
      <c r="E295" s="2" t="s">
        <v>81</v>
      </c>
      <c r="F295" s="2" t="s">
        <v>1782</v>
      </c>
      <c r="G295" s="6" t="s">
        <v>1783</v>
      </c>
      <c r="H295" s="6" t="s">
        <v>1784</v>
      </c>
      <c r="I295" s="6" t="s">
        <v>623</v>
      </c>
      <c r="J295" s="6" t="s">
        <v>1277</v>
      </c>
      <c r="K295" s="6" t="s">
        <v>1785</v>
      </c>
      <c r="L295" s="1" t="s">
        <v>614</v>
      </c>
      <c r="M295" s="6"/>
      <c r="N295" s="6" t="s">
        <v>2270</v>
      </c>
      <c r="O295" s="6">
        <v>273</v>
      </c>
      <c r="P295" s="6" t="s">
        <v>615</v>
      </c>
      <c r="Q295">
        <v>56</v>
      </c>
      <c r="S295" s="63"/>
    </row>
    <row r="296" spans="2:19" x14ac:dyDescent="0.2">
      <c r="B296" s="10"/>
      <c r="C296" t="s">
        <v>2276</v>
      </c>
      <c r="D296" s="60" t="s">
        <v>795</v>
      </c>
      <c r="E296" s="2" t="s">
        <v>81</v>
      </c>
      <c r="F296" s="2" t="s">
        <v>1782</v>
      </c>
      <c r="G296" s="6" t="s">
        <v>1783</v>
      </c>
      <c r="H296" s="6" t="s">
        <v>1784</v>
      </c>
      <c r="I296" s="6" t="s">
        <v>607</v>
      </c>
      <c r="J296" s="6" t="s">
        <v>1277</v>
      </c>
      <c r="K296" s="6" t="s">
        <v>1785</v>
      </c>
      <c r="L296" s="1" t="s">
        <v>2277</v>
      </c>
      <c r="M296" s="6"/>
      <c r="N296" s="6" t="s">
        <v>2270</v>
      </c>
      <c r="O296" s="6">
        <v>273</v>
      </c>
      <c r="P296" s="6" t="s">
        <v>615</v>
      </c>
      <c r="Q296">
        <v>56</v>
      </c>
      <c r="S296" s="63"/>
    </row>
    <row r="297" spans="2:19" x14ac:dyDescent="0.2">
      <c r="B297" s="10"/>
      <c r="C297" t="s">
        <v>2278</v>
      </c>
      <c r="D297" s="60" t="s">
        <v>795</v>
      </c>
      <c r="E297" s="2" t="s">
        <v>81</v>
      </c>
      <c r="F297" s="2" t="s">
        <v>1776</v>
      </c>
      <c r="G297" s="6" t="s">
        <v>1777</v>
      </c>
      <c r="H297" s="6" t="s">
        <v>1778</v>
      </c>
      <c r="I297" s="6" t="s">
        <v>607</v>
      </c>
      <c r="J297" s="6" t="s">
        <v>1277</v>
      </c>
      <c r="K297" s="6" t="s">
        <v>1779</v>
      </c>
      <c r="L297" s="6" t="s">
        <v>2279</v>
      </c>
      <c r="M297" s="6" t="s">
        <v>2280</v>
      </c>
      <c r="N297" s="6" t="s">
        <v>2281</v>
      </c>
      <c r="O297" s="6">
        <v>0</v>
      </c>
      <c r="P297" s="6" t="s">
        <v>610</v>
      </c>
      <c r="Q297" s="6">
        <v>0</v>
      </c>
      <c r="S297" s="63"/>
    </row>
    <row r="298" spans="2:19" x14ac:dyDescent="0.2">
      <c r="B298" s="10"/>
      <c r="C298" t="s">
        <v>2282</v>
      </c>
      <c r="D298" s="60" t="s">
        <v>982</v>
      </c>
      <c r="E298" s="2" t="s">
        <v>96</v>
      </c>
      <c r="F298" t="s">
        <v>1799</v>
      </c>
      <c r="G298" s="6" t="s">
        <v>1800</v>
      </c>
      <c r="H298" s="6" t="s">
        <v>1801</v>
      </c>
      <c r="I298" s="6" t="s">
        <v>607</v>
      </c>
      <c r="J298" s="6" t="s">
        <v>1277</v>
      </c>
      <c r="K298" s="6" t="s">
        <v>1785</v>
      </c>
      <c r="L298" s="1" t="s">
        <v>2283</v>
      </c>
      <c r="M298" s="63" t="s">
        <v>2284</v>
      </c>
      <c r="N298" t="s">
        <v>2285</v>
      </c>
      <c r="O298" s="63">
        <v>0</v>
      </c>
      <c r="P298" s="6" t="s">
        <v>610</v>
      </c>
      <c r="Q298">
        <v>0</v>
      </c>
      <c r="S298" s="63"/>
    </row>
    <row r="299" spans="2:19" x14ac:dyDescent="0.2">
      <c r="B299" s="10"/>
      <c r="C299" t="s">
        <v>2286</v>
      </c>
      <c r="D299" s="60" t="s">
        <v>982</v>
      </c>
      <c r="E299" s="2" t="s">
        <v>96</v>
      </c>
      <c r="F299" t="s">
        <v>1799</v>
      </c>
      <c r="G299" s="6" t="s">
        <v>1800</v>
      </c>
      <c r="H299" s="6" t="s">
        <v>1801</v>
      </c>
      <c r="I299" s="6" t="s">
        <v>613</v>
      </c>
      <c r="J299" s="6" t="s">
        <v>1277</v>
      </c>
      <c r="K299" s="6" t="s">
        <v>1785</v>
      </c>
      <c r="L299" s="1" t="s">
        <v>614</v>
      </c>
      <c r="M299" s="63"/>
      <c r="N299" t="s">
        <v>2285</v>
      </c>
      <c r="O299" s="63">
        <v>0</v>
      </c>
      <c r="P299" s="6" t="s">
        <v>615</v>
      </c>
      <c r="Q299" s="6">
        <v>56</v>
      </c>
      <c r="S299" s="63"/>
    </row>
    <row r="300" spans="2:19" x14ac:dyDescent="0.2">
      <c r="B300" s="10"/>
      <c r="C300" t="s">
        <v>2287</v>
      </c>
      <c r="D300" s="60" t="s">
        <v>982</v>
      </c>
      <c r="E300" s="2" t="s">
        <v>96</v>
      </c>
      <c r="F300" t="s">
        <v>1799</v>
      </c>
      <c r="G300" s="6" t="s">
        <v>1800</v>
      </c>
      <c r="H300" s="6" t="s">
        <v>1801</v>
      </c>
      <c r="I300" s="6" t="s">
        <v>617</v>
      </c>
      <c r="J300" s="6" t="s">
        <v>1277</v>
      </c>
      <c r="K300" s="6" t="s">
        <v>1785</v>
      </c>
      <c r="L300" s="1" t="s">
        <v>614</v>
      </c>
      <c r="M300" s="63"/>
      <c r="N300" t="s">
        <v>2285</v>
      </c>
      <c r="O300" s="63">
        <v>0</v>
      </c>
      <c r="P300" s="6" t="s">
        <v>615</v>
      </c>
      <c r="Q300">
        <v>56</v>
      </c>
      <c r="S300" s="63"/>
    </row>
    <row r="301" spans="2:19" x14ac:dyDescent="0.2">
      <c r="B301" s="10"/>
      <c r="C301" t="s">
        <v>2288</v>
      </c>
      <c r="D301" s="60" t="s">
        <v>982</v>
      </c>
      <c r="E301" s="2" t="s">
        <v>96</v>
      </c>
      <c r="F301" t="s">
        <v>1799</v>
      </c>
      <c r="G301" s="6" t="s">
        <v>1800</v>
      </c>
      <c r="H301" s="6" t="s">
        <v>1801</v>
      </c>
      <c r="I301" s="6" t="s">
        <v>619</v>
      </c>
      <c r="J301" s="6" t="s">
        <v>1277</v>
      </c>
      <c r="K301" s="6" t="s">
        <v>1785</v>
      </c>
      <c r="L301" s="1" t="s">
        <v>614</v>
      </c>
      <c r="M301" s="63"/>
      <c r="N301" t="s">
        <v>2285</v>
      </c>
      <c r="O301" s="63">
        <v>0</v>
      </c>
      <c r="P301" s="6" t="s">
        <v>615</v>
      </c>
      <c r="Q301">
        <v>56</v>
      </c>
      <c r="S301" s="63"/>
    </row>
    <row r="302" spans="2:19" x14ac:dyDescent="0.2">
      <c r="B302" s="10"/>
      <c r="C302" t="s">
        <v>2289</v>
      </c>
      <c r="D302" s="60" t="s">
        <v>982</v>
      </c>
      <c r="E302" s="2" t="s">
        <v>96</v>
      </c>
      <c r="F302" t="s">
        <v>1799</v>
      </c>
      <c r="G302" s="6" t="s">
        <v>1800</v>
      </c>
      <c r="H302" s="6" t="s">
        <v>1801</v>
      </c>
      <c r="I302" s="6" t="s">
        <v>621</v>
      </c>
      <c r="J302" s="6" t="s">
        <v>1277</v>
      </c>
      <c r="K302" s="6" t="s">
        <v>1785</v>
      </c>
      <c r="L302" s="1" t="s">
        <v>614</v>
      </c>
      <c r="M302" s="63"/>
      <c r="N302" t="s">
        <v>2285</v>
      </c>
      <c r="O302" s="63">
        <v>0</v>
      </c>
      <c r="P302" s="6" t="s">
        <v>615</v>
      </c>
      <c r="Q302">
        <v>56</v>
      </c>
      <c r="S302" s="63"/>
    </row>
    <row r="303" spans="2:19" x14ac:dyDescent="0.2">
      <c r="B303" s="10"/>
      <c r="C303" t="s">
        <v>2290</v>
      </c>
      <c r="D303" s="60" t="s">
        <v>982</v>
      </c>
      <c r="E303" s="2" t="s">
        <v>96</v>
      </c>
      <c r="F303" t="s">
        <v>1799</v>
      </c>
      <c r="G303" s="6" t="s">
        <v>1800</v>
      </c>
      <c r="H303" s="6" t="s">
        <v>1801</v>
      </c>
      <c r="I303" s="6" t="s">
        <v>623</v>
      </c>
      <c r="J303" s="6" t="s">
        <v>1277</v>
      </c>
      <c r="K303" s="6" t="s">
        <v>1785</v>
      </c>
      <c r="L303" s="1" t="s">
        <v>614</v>
      </c>
      <c r="M303" s="63"/>
      <c r="N303" t="s">
        <v>2285</v>
      </c>
      <c r="O303" s="63">
        <v>0</v>
      </c>
      <c r="P303" s="6" t="s">
        <v>615</v>
      </c>
      <c r="Q303">
        <v>56</v>
      </c>
      <c r="S303" s="63"/>
    </row>
    <row r="304" spans="2:19" x14ac:dyDescent="0.2">
      <c r="B304" s="10"/>
      <c r="C304" t="s">
        <v>2291</v>
      </c>
      <c r="D304" s="60" t="s">
        <v>982</v>
      </c>
      <c r="E304" s="2" t="s">
        <v>96</v>
      </c>
      <c r="F304" t="s">
        <v>1799</v>
      </c>
      <c r="G304" s="6" t="s">
        <v>1800</v>
      </c>
      <c r="H304" s="6" t="s">
        <v>1801</v>
      </c>
      <c r="I304" s="6" t="s">
        <v>625</v>
      </c>
      <c r="J304" s="6" t="s">
        <v>1277</v>
      </c>
      <c r="K304" s="6" t="s">
        <v>1785</v>
      </c>
      <c r="L304" t="s">
        <v>614</v>
      </c>
      <c r="M304" s="63"/>
      <c r="N304" t="s">
        <v>2285</v>
      </c>
      <c r="O304" s="63">
        <v>0</v>
      </c>
      <c r="P304" s="6" t="s">
        <v>615</v>
      </c>
      <c r="Q304" s="6">
        <v>56</v>
      </c>
      <c r="S304" s="63"/>
    </row>
    <row r="305" spans="2:19" x14ac:dyDescent="0.2">
      <c r="B305" s="10"/>
      <c r="C305" t="s">
        <v>2292</v>
      </c>
      <c r="D305" s="60" t="s">
        <v>982</v>
      </c>
      <c r="E305" s="2" t="s">
        <v>96</v>
      </c>
      <c r="F305" s="2" t="s">
        <v>1782</v>
      </c>
      <c r="G305" s="6" t="s">
        <v>1783</v>
      </c>
      <c r="H305" s="6" t="s">
        <v>1784</v>
      </c>
      <c r="I305" s="6" t="s">
        <v>607</v>
      </c>
      <c r="J305" s="6" t="s">
        <v>1277</v>
      </c>
      <c r="K305" s="6" t="s">
        <v>1785</v>
      </c>
      <c r="L305" s="90" t="s">
        <v>2293</v>
      </c>
      <c r="M305" s="90"/>
      <c r="N305" t="s">
        <v>2294</v>
      </c>
      <c r="O305">
        <v>288</v>
      </c>
      <c r="P305" s="6" t="s">
        <v>615</v>
      </c>
      <c r="Q305" s="63">
        <v>56</v>
      </c>
      <c r="S305" s="63"/>
    </row>
    <row r="306" spans="2:19" x14ac:dyDescent="0.2">
      <c r="B306" s="10"/>
      <c r="C306" t="s">
        <v>2295</v>
      </c>
      <c r="D306" s="60" t="s">
        <v>982</v>
      </c>
      <c r="E306" s="2" t="s">
        <v>96</v>
      </c>
      <c r="F306" s="2" t="s">
        <v>1782</v>
      </c>
      <c r="G306" s="6" t="s">
        <v>1783</v>
      </c>
      <c r="H306" s="6" t="s">
        <v>1784</v>
      </c>
      <c r="I306" s="6" t="s">
        <v>613</v>
      </c>
      <c r="J306" s="6" t="s">
        <v>1277</v>
      </c>
      <c r="K306" s="6" t="s">
        <v>1785</v>
      </c>
      <c r="L306" s="1" t="s">
        <v>614</v>
      </c>
      <c r="M306" s="6"/>
      <c r="N306" s="6" t="s">
        <v>2294</v>
      </c>
      <c r="O306" s="6">
        <v>288</v>
      </c>
      <c r="P306" s="6" t="s">
        <v>615</v>
      </c>
      <c r="Q306">
        <v>56</v>
      </c>
      <c r="S306" s="63"/>
    </row>
    <row r="307" spans="2:19" x14ac:dyDescent="0.2">
      <c r="B307" s="10"/>
      <c r="C307" t="s">
        <v>2296</v>
      </c>
      <c r="D307" s="60" t="s">
        <v>982</v>
      </c>
      <c r="E307" s="2" t="s">
        <v>96</v>
      </c>
      <c r="F307" s="2" t="s">
        <v>1782</v>
      </c>
      <c r="G307" s="6" t="s">
        <v>1783</v>
      </c>
      <c r="H307" s="6" t="s">
        <v>1784</v>
      </c>
      <c r="I307" s="6" t="s">
        <v>617</v>
      </c>
      <c r="J307" s="6" t="s">
        <v>1277</v>
      </c>
      <c r="K307" s="6" t="s">
        <v>1785</v>
      </c>
      <c r="L307" s="1" t="s">
        <v>614</v>
      </c>
      <c r="M307" s="6"/>
      <c r="N307" s="6" t="s">
        <v>2294</v>
      </c>
      <c r="O307" s="6">
        <v>288</v>
      </c>
      <c r="P307" s="6" t="s">
        <v>615</v>
      </c>
      <c r="Q307" s="6">
        <v>56</v>
      </c>
      <c r="S307" s="63"/>
    </row>
    <row r="308" spans="2:19" x14ac:dyDescent="0.2">
      <c r="B308" s="10"/>
      <c r="C308" t="s">
        <v>2297</v>
      </c>
      <c r="D308" s="60" t="s">
        <v>982</v>
      </c>
      <c r="E308" s="2" t="s">
        <v>96</v>
      </c>
      <c r="F308" s="2" t="s">
        <v>1782</v>
      </c>
      <c r="G308" s="6" t="s">
        <v>1783</v>
      </c>
      <c r="H308" s="6" t="s">
        <v>1784</v>
      </c>
      <c r="I308" s="6" t="s">
        <v>619</v>
      </c>
      <c r="J308" s="6" t="s">
        <v>1277</v>
      </c>
      <c r="K308" s="6" t="s">
        <v>1785</v>
      </c>
      <c r="L308" s="1" t="s">
        <v>614</v>
      </c>
      <c r="M308" s="6"/>
      <c r="N308" s="6" t="s">
        <v>2294</v>
      </c>
      <c r="O308" s="6">
        <v>288</v>
      </c>
      <c r="P308" s="6" t="s">
        <v>615</v>
      </c>
      <c r="Q308">
        <v>56</v>
      </c>
      <c r="S308" s="63"/>
    </row>
    <row r="309" spans="2:19" x14ac:dyDescent="0.2">
      <c r="B309" s="10"/>
      <c r="C309" t="s">
        <v>2298</v>
      </c>
      <c r="D309" s="60" t="s">
        <v>982</v>
      </c>
      <c r="E309" s="2" t="s">
        <v>96</v>
      </c>
      <c r="F309" s="2" t="s">
        <v>1782</v>
      </c>
      <c r="G309" s="6" t="s">
        <v>1783</v>
      </c>
      <c r="H309" s="6" t="s">
        <v>1784</v>
      </c>
      <c r="I309" s="6" t="s">
        <v>621</v>
      </c>
      <c r="J309" s="6" t="s">
        <v>1277</v>
      </c>
      <c r="K309" s="6" t="s">
        <v>1785</v>
      </c>
      <c r="L309" s="1" t="s">
        <v>614</v>
      </c>
      <c r="M309" s="6"/>
      <c r="N309" s="6" t="s">
        <v>2294</v>
      </c>
      <c r="O309" s="6">
        <v>288</v>
      </c>
      <c r="P309" s="6" t="s">
        <v>615</v>
      </c>
      <c r="Q309">
        <v>56</v>
      </c>
      <c r="S309" s="63"/>
    </row>
    <row r="310" spans="2:19" x14ac:dyDescent="0.2">
      <c r="B310" s="10"/>
      <c r="C310" t="s">
        <v>2299</v>
      </c>
      <c r="D310" s="60" t="s">
        <v>982</v>
      </c>
      <c r="E310" s="2" t="s">
        <v>96</v>
      </c>
      <c r="F310" s="2" t="s">
        <v>1782</v>
      </c>
      <c r="G310" s="6" t="s">
        <v>1783</v>
      </c>
      <c r="H310" s="6" t="s">
        <v>1784</v>
      </c>
      <c r="I310" s="6" t="s">
        <v>623</v>
      </c>
      <c r="J310" s="6" t="s">
        <v>1277</v>
      </c>
      <c r="K310" s="6" t="s">
        <v>1785</v>
      </c>
      <c r="L310" s="1" t="s">
        <v>614</v>
      </c>
      <c r="M310" s="6"/>
      <c r="N310" s="6" t="s">
        <v>2294</v>
      </c>
      <c r="O310" s="6">
        <v>288</v>
      </c>
      <c r="P310" s="6" t="s">
        <v>615</v>
      </c>
      <c r="Q310">
        <v>56</v>
      </c>
      <c r="S310" s="63"/>
    </row>
    <row r="311" spans="2:19" x14ac:dyDescent="0.2">
      <c r="B311" s="10"/>
      <c r="C311" t="s">
        <v>2300</v>
      </c>
      <c r="D311" s="60" t="s">
        <v>982</v>
      </c>
      <c r="E311" s="2" t="s">
        <v>96</v>
      </c>
      <c r="F311" s="2" t="s">
        <v>1782</v>
      </c>
      <c r="G311" s="6" t="s">
        <v>1783</v>
      </c>
      <c r="H311" s="6" t="s">
        <v>1784</v>
      </c>
      <c r="I311" s="6" t="s">
        <v>625</v>
      </c>
      <c r="J311" s="6" t="s">
        <v>1277</v>
      </c>
      <c r="K311" s="6" t="s">
        <v>1785</v>
      </c>
      <c r="L311" s="1" t="s">
        <v>614</v>
      </c>
      <c r="M311" s="6"/>
      <c r="N311" s="6" t="s">
        <v>2294</v>
      </c>
      <c r="O311" s="6">
        <v>288</v>
      </c>
      <c r="P311" s="6" t="s">
        <v>615</v>
      </c>
      <c r="Q311">
        <v>56</v>
      </c>
      <c r="S311" s="63"/>
    </row>
    <row r="312" spans="2:19" x14ac:dyDescent="0.2">
      <c r="B312" s="10"/>
      <c r="C312" t="s">
        <v>2301</v>
      </c>
      <c r="D312" s="60" t="s">
        <v>982</v>
      </c>
      <c r="E312" s="2" t="s">
        <v>96</v>
      </c>
      <c r="F312" s="2" t="s">
        <v>1776</v>
      </c>
      <c r="G312" s="6" t="s">
        <v>1777</v>
      </c>
      <c r="H312" s="6" t="s">
        <v>1778</v>
      </c>
      <c r="I312" s="6" t="s">
        <v>607</v>
      </c>
      <c r="J312" s="6" t="s">
        <v>1277</v>
      </c>
      <c r="K312" s="6" t="s">
        <v>1779</v>
      </c>
      <c r="L312" s="6" t="s">
        <v>2302</v>
      </c>
      <c r="M312" s="6" t="s">
        <v>2303</v>
      </c>
      <c r="N312" s="6" t="s">
        <v>2304</v>
      </c>
      <c r="O312" s="6">
        <v>0</v>
      </c>
      <c r="P312" s="6" t="s">
        <v>610</v>
      </c>
      <c r="Q312" s="6">
        <v>0</v>
      </c>
      <c r="S312" s="63"/>
    </row>
    <row r="313" spans="2:19" x14ac:dyDescent="0.2">
      <c r="B313" s="10"/>
      <c r="C313" t="s">
        <v>2305</v>
      </c>
      <c r="D313" s="60" t="s">
        <v>997</v>
      </c>
      <c r="E313" s="2" t="s">
        <v>96</v>
      </c>
      <c r="F313" t="s">
        <v>1799</v>
      </c>
      <c r="G313" s="6" t="s">
        <v>1800</v>
      </c>
      <c r="H313" s="6" t="s">
        <v>1801</v>
      </c>
      <c r="I313" s="6" t="s">
        <v>607</v>
      </c>
      <c r="J313" s="6" t="s">
        <v>1277</v>
      </c>
      <c r="K313" s="6" t="s">
        <v>1785</v>
      </c>
      <c r="L313" s="1" t="s">
        <v>2306</v>
      </c>
      <c r="M313" s="63" t="s">
        <v>2307</v>
      </c>
      <c r="N313" t="s">
        <v>2308</v>
      </c>
      <c r="O313" s="63">
        <v>0</v>
      </c>
      <c r="P313" s="6" t="s">
        <v>610</v>
      </c>
      <c r="Q313">
        <v>0</v>
      </c>
      <c r="S313" s="63"/>
    </row>
    <row r="314" spans="2:19" x14ac:dyDescent="0.2">
      <c r="B314" s="10"/>
      <c r="C314" t="s">
        <v>2309</v>
      </c>
      <c r="D314" s="60" t="s">
        <v>997</v>
      </c>
      <c r="E314" s="2" t="s">
        <v>96</v>
      </c>
      <c r="F314" t="s">
        <v>1799</v>
      </c>
      <c r="G314" s="6" t="s">
        <v>1800</v>
      </c>
      <c r="H314" s="6" t="s">
        <v>1801</v>
      </c>
      <c r="I314" s="6" t="s">
        <v>613</v>
      </c>
      <c r="J314" s="6" t="s">
        <v>1277</v>
      </c>
      <c r="K314" s="6" t="s">
        <v>1785</v>
      </c>
      <c r="L314" s="1" t="s">
        <v>614</v>
      </c>
      <c r="M314" s="63"/>
      <c r="N314" t="s">
        <v>2308</v>
      </c>
      <c r="O314" s="63">
        <v>0</v>
      </c>
      <c r="P314" s="6" t="s">
        <v>615</v>
      </c>
      <c r="Q314" s="6">
        <v>56</v>
      </c>
      <c r="S314" s="63"/>
    </row>
    <row r="315" spans="2:19" x14ac:dyDescent="0.2">
      <c r="B315" s="10"/>
      <c r="C315" t="s">
        <v>2310</v>
      </c>
      <c r="D315" s="60" t="s">
        <v>997</v>
      </c>
      <c r="E315" s="2" t="s">
        <v>96</v>
      </c>
      <c r="F315" t="s">
        <v>1799</v>
      </c>
      <c r="G315" s="6" t="s">
        <v>1800</v>
      </c>
      <c r="H315" s="6" t="s">
        <v>1801</v>
      </c>
      <c r="I315" s="6" t="s">
        <v>617</v>
      </c>
      <c r="J315" s="6" t="s">
        <v>1277</v>
      </c>
      <c r="K315" s="6" t="s">
        <v>1785</v>
      </c>
      <c r="L315" s="1" t="s">
        <v>614</v>
      </c>
      <c r="M315" s="63"/>
      <c r="N315" t="s">
        <v>2308</v>
      </c>
      <c r="O315" s="63">
        <v>0</v>
      </c>
      <c r="P315" s="6" t="s">
        <v>615</v>
      </c>
      <c r="Q315">
        <v>56</v>
      </c>
      <c r="S315" s="63"/>
    </row>
    <row r="316" spans="2:19" x14ac:dyDescent="0.2">
      <c r="B316" s="10"/>
      <c r="C316" t="s">
        <v>2311</v>
      </c>
      <c r="D316" s="60" t="s">
        <v>997</v>
      </c>
      <c r="E316" s="2" t="s">
        <v>96</v>
      </c>
      <c r="F316" t="s">
        <v>1799</v>
      </c>
      <c r="G316" s="6" t="s">
        <v>1800</v>
      </c>
      <c r="H316" s="6" t="s">
        <v>1801</v>
      </c>
      <c r="I316" s="6" t="s">
        <v>619</v>
      </c>
      <c r="J316" s="6" t="s">
        <v>1277</v>
      </c>
      <c r="K316" s="6" t="s">
        <v>1785</v>
      </c>
      <c r="L316" s="1" t="s">
        <v>614</v>
      </c>
      <c r="M316" s="63"/>
      <c r="N316" t="s">
        <v>2308</v>
      </c>
      <c r="O316" s="63">
        <v>0</v>
      </c>
      <c r="P316" s="6" t="s">
        <v>615</v>
      </c>
      <c r="Q316">
        <v>56</v>
      </c>
      <c r="S316" s="63"/>
    </row>
    <row r="317" spans="2:19" x14ac:dyDescent="0.2">
      <c r="B317" s="10"/>
      <c r="C317" t="s">
        <v>2312</v>
      </c>
      <c r="D317" s="60" t="s">
        <v>997</v>
      </c>
      <c r="E317" s="2" t="s">
        <v>96</v>
      </c>
      <c r="F317" t="s">
        <v>1799</v>
      </c>
      <c r="G317" s="6" t="s">
        <v>1800</v>
      </c>
      <c r="H317" s="6" t="s">
        <v>1801</v>
      </c>
      <c r="I317" s="6" t="s">
        <v>621</v>
      </c>
      <c r="J317" s="6" t="s">
        <v>1277</v>
      </c>
      <c r="K317" s="6" t="s">
        <v>1785</v>
      </c>
      <c r="L317" s="1" t="s">
        <v>614</v>
      </c>
      <c r="M317" s="63"/>
      <c r="N317" t="s">
        <v>2308</v>
      </c>
      <c r="O317" s="63">
        <v>0</v>
      </c>
      <c r="P317" s="6" t="s">
        <v>615</v>
      </c>
      <c r="Q317">
        <v>56</v>
      </c>
      <c r="S317" s="63"/>
    </row>
    <row r="318" spans="2:19" x14ac:dyDescent="0.2">
      <c r="B318" s="10"/>
      <c r="C318" t="s">
        <v>2313</v>
      </c>
      <c r="D318" s="60" t="s">
        <v>997</v>
      </c>
      <c r="E318" s="2" t="s">
        <v>96</v>
      </c>
      <c r="F318" t="s">
        <v>1799</v>
      </c>
      <c r="G318" s="6" t="s">
        <v>1800</v>
      </c>
      <c r="H318" s="6" t="s">
        <v>1801</v>
      </c>
      <c r="I318" s="6" t="s">
        <v>623</v>
      </c>
      <c r="J318" s="6" t="s">
        <v>1277</v>
      </c>
      <c r="K318" s="6" t="s">
        <v>1785</v>
      </c>
      <c r="L318" s="1" t="s">
        <v>614</v>
      </c>
      <c r="M318" s="63"/>
      <c r="N318" t="s">
        <v>2308</v>
      </c>
      <c r="O318" s="63">
        <v>0</v>
      </c>
      <c r="P318" s="6" t="s">
        <v>615</v>
      </c>
      <c r="Q318">
        <v>56</v>
      </c>
      <c r="S318" s="63"/>
    </row>
    <row r="319" spans="2:19" x14ac:dyDescent="0.2">
      <c r="B319" s="10"/>
      <c r="C319" t="s">
        <v>2314</v>
      </c>
      <c r="D319" s="60" t="s">
        <v>997</v>
      </c>
      <c r="E319" s="2" t="s">
        <v>96</v>
      </c>
      <c r="F319" t="s">
        <v>1799</v>
      </c>
      <c r="G319" s="6" t="s">
        <v>1800</v>
      </c>
      <c r="H319" s="6" t="s">
        <v>1801</v>
      </c>
      <c r="I319" s="6" t="s">
        <v>625</v>
      </c>
      <c r="J319" s="6" t="s">
        <v>1277</v>
      </c>
      <c r="K319" s="6" t="s">
        <v>1785</v>
      </c>
      <c r="L319" t="s">
        <v>614</v>
      </c>
      <c r="M319" s="63"/>
      <c r="N319" t="s">
        <v>2308</v>
      </c>
      <c r="O319" s="63">
        <v>0</v>
      </c>
      <c r="P319" s="6" t="s">
        <v>615</v>
      </c>
      <c r="Q319" s="6">
        <v>56</v>
      </c>
      <c r="S319" s="63"/>
    </row>
    <row r="320" spans="2:19" x14ac:dyDescent="0.2">
      <c r="B320" s="10"/>
      <c r="C320" t="s">
        <v>2315</v>
      </c>
      <c r="D320" s="60" t="s">
        <v>997</v>
      </c>
      <c r="E320" s="2" t="s">
        <v>96</v>
      </c>
      <c r="F320" s="2" t="s">
        <v>1782</v>
      </c>
      <c r="G320" s="6" t="s">
        <v>1783</v>
      </c>
      <c r="H320" s="6" t="s">
        <v>1784</v>
      </c>
      <c r="I320" s="6" t="s">
        <v>607</v>
      </c>
      <c r="J320" s="6" t="s">
        <v>1277</v>
      </c>
      <c r="K320" s="6" t="s">
        <v>1785</v>
      </c>
      <c r="L320" s="90" t="s">
        <v>2316</v>
      </c>
      <c r="M320" s="90"/>
      <c r="N320" t="s">
        <v>2317</v>
      </c>
      <c r="O320">
        <v>207</v>
      </c>
      <c r="P320" s="6" t="s">
        <v>615</v>
      </c>
      <c r="Q320" s="63">
        <v>56</v>
      </c>
      <c r="S320" s="63"/>
    </row>
    <row r="321" spans="2:19" x14ac:dyDescent="0.2">
      <c r="B321" s="10"/>
      <c r="C321" t="s">
        <v>2318</v>
      </c>
      <c r="D321" s="60" t="s">
        <v>997</v>
      </c>
      <c r="E321" s="2" t="s">
        <v>96</v>
      </c>
      <c r="F321" s="2" t="s">
        <v>1782</v>
      </c>
      <c r="G321" s="6" t="s">
        <v>1783</v>
      </c>
      <c r="H321" s="6" t="s">
        <v>1784</v>
      </c>
      <c r="I321" s="6" t="s">
        <v>613</v>
      </c>
      <c r="J321" s="6" t="s">
        <v>1277</v>
      </c>
      <c r="K321" s="6" t="s">
        <v>1785</v>
      </c>
      <c r="L321" s="1" t="s">
        <v>614</v>
      </c>
      <c r="M321" s="6"/>
      <c r="N321" s="6" t="s">
        <v>2317</v>
      </c>
      <c r="O321" s="6">
        <v>207</v>
      </c>
      <c r="P321" s="6" t="s">
        <v>615</v>
      </c>
      <c r="Q321">
        <v>56</v>
      </c>
      <c r="S321" s="63"/>
    </row>
    <row r="322" spans="2:19" x14ac:dyDescent="0.2">
      <c r="B322" s="10"/>
      <c r="C322" t="s">
        <v>2319</v>
      </c>
      <c r="D322" s="60" t="s">
        <v>997</v>
      </c>
      <c r="E322" s="2" t="s">
        <v>96</v>
      </c>
      <c r="F322" s="2" t="s">
        <v>1782</v>
      </c>
      <c r="G322" s="6" t="s">
        <v>1783</v>
      </c>
      <c r="H322" s="6" t="s">
        <v>1784</v>
      </c>
      <c r="I322" s="6" t="s">
        <v>617</v>
      </c>
      <c r="J322" s="6" t="s">
        <v>1277</v>
      </c>
      <c r="K322" s="6" t="s">
        <v>1785</v>
      </c>
      <c r="L322" s="1" t="s">
        <v>614</v>
      </c>
      <c r="M322" s="6"/>
      <c r="N322" s="6" t="s">
        <v>2317</v>
      </c>
      <c r="O322" s="6">
        <v>207</v>
      </c>
      <c r="P322" s="6" t="s">
        <v>615</v>
      </c>
      <c r="Q322" s="6">
        <v>56</v>
      </c>
      <c r="S322" s="63"/>
    </row>
    <row r="323" spans="2:19" x14ac:dyDescent="0.2">
      <c r="B323" s="10"/>
      <c r="C323" t="s">
        <v>2320</v>
      </c>
      <c r="D323" s="60" t="s">
        <v>997</v>
      </c>
      <c r="E323" s="2" t="s">
        <v>96</v>
      </c>
      <c r="F323" s="2" t="s">
        <v>1782</v>
      </c>
      <c r="G323" s="6" t="s">
        <v>1783</v>
      </c>
      <c r="H323" s="6" t="s">
        <v>1784</v>
      </c>
      <c r="I323" s="6" t="s">
        <v>619</v>
      </c>
      <c r="J323" s="6" t="s">
        <v>1277</v>
      </c>
      <c r="K323" s="6" t="s">
        <v>1785</v>
      </c>
      <c r="L323" s="1" t="s">
        <v>614</v>
      </c>
      <c r="M323" s="6"/>
      <c r="N323" s="6" t="s">
        <v>2317</v>
      </c>
      <c r="O323" s="6">
        <v>207</v>
      </c>
      <c r="P323" s="6" t="s">
        <v>615</v>
      </c>
      <c r="Q323">
        <v>56</v>
      </c>
      <c r="S323" s="63"/>
    </row>
    <row r="324" spans="2:19" x14ac:dyDescent="0.2">
      <c r="B324" s="10"/>
      <c r="C324" t="s">
        <v>2321</v>
      </c>
      <c r="D324" s="60" t="s">
        <v>997</v>
      </c>
      <c r="E324" s="2" t="s">
        <v>96</v>
      </c>
      <c r="F324" s="2" t="s">
        <v>1782</v>
      </c>
      <c r="G324" s="6" t="s">
        <v>1783</v>
      </c>
      <c r="H324" s="6" t="s">
        <v>1784</v>
      </c>
      <c r="I324" s="6" t="s">
        <v>621</v>
      </c>
      <c r="J324" s="6" t="s">
        <v>1277</v>
      </c>
      <c r="K324" s="6" t="s">
        <v>1785</v>
      </c>
      <c r="L324" s="1" t="s">
        <v>614</v>
      </c>
      <c r="M324" s="6"/>
      <c r="N324" s="6" t="s">
        <v>2317</v>
      </c>
      <c r="O324" s="6">
        <v>207</v>
      </c>
      <c r="P324" s="6" t="s">
        <v>615</v>
      </c>
      <c r="Q324">
        <v>56</v>
      </c>
      <c r="S324" s="63"/>
    </row>
    <row r="325" spans="2:19" x14ac:dyDescent="0.2">
      <c r="B325" s="10"/>
      <c r="C325" t="s">
        <v>2322</v>
      </c>
      <c r="D325" s="60" t="s">
        <v>997</v>
      </c>
      <c r="E325" s="2" t="s">
        <v>96</v>
      </c>
      <c r="F325" s="2" t="s">
        <v>1782</v>
      </c>
      <c r="G325" s="6" t="s">
        <v>1783</v>
      </c>
      <c r="H325" s="6" t="s">
        <v>1784</v>
      </c>
      <c r="I325" s="6" t="s">
        <v>623</v>
      </c>
      <c r="J325" s="6" t="s">
        <v>1277</v>
      </c>
      <c r="K325" s="6" t="s">
        <v>1785</v>
      </c>
      <c r="L325" s="1" t="s">
        <v>614</v>
      </c>
      <c r="M325" s="6"/>
      <c r="N325" s="6" t="s">
        <v>2317</v>
      </c>
      <c r="O325" s="6">
        <v>207</v>
      </c>
      <c r="P325" s="6" t="s">
        <v>615</v>
      </c>
      <c r="Q325">
        <v>56</v>
      </c>
      <c r="S325" s="63"/>
    </row>
    <row r="326" spans="2:19" x14ac:dyDescent="0.2">
      <c r="B326" s="10"/>
      <c r="C326" t="s">
        <v>2323</v>
      </c>
      <c r="D326" s="60" t="s">
        <v>997</v>
      </c>
      <c r="E326" s="2" t="s">
        <v>96</v>
      </c>
      <c r="F326" s="2" t="s">
        <v>1782</v>
      </c>
      <c r="G326" s="6" t="s">
        <v>1783</v>
      </c>
      <c r="H326" s="6" t="s">
        <v>1784</v>
      </c>
      <c r="I326" s="6" t="s">
        <v>625</v>
      </c>
      <c r="J326" s="6" t="s">
        <v>1277</v>
      </c>
      <c r="K326" s="6" t="s">
        <v>1785</v>
      </c>
      <c r="L326" s="1" t="s">
        <v>614</v>
      </c>
      <c r="M326" s="6"/>
      <c r="N326" s="6" t="s">
        <v>2317</v>
      </c>
      <c r="O326" s="6">
        <v>207</v>
      </c>
      <c r="P326" s="6" t="s">
        <v>615</v>
      </c>
      <c r="Q326">
        <v>56</v>
      </c>
      <c r="S326" s="63"/>
    </row>
    <row r="327" spans="2:19" x14ac:dyDescent="0.2">
      <c r="B327" s="10"/>
      <c r="C327" t="s">
        <v>2324</v>
      </c>
      <c r="D327" s="60" t="s">
        <v>997</v>
      </c>
      <c r="E327" s="2" t="s">
        <v>96</v>
      </c>
      <c r="F327" s="2" t="s">
        <v>1776</v>
      </c>
      <c r="G327" s="6" t="s">
        <v>1777</v>
      </c>
      <c r="H327" s="6" t="s">
        <v>1778</v>
      </c>
      <c r="I327" s="6" t="s">
        <v>607</v>
      </c>
      <c r="J327" s="6" t="s">
        <v>1277</v>
      </c>
      <c r="K327" s="6" t="s">
        <v>1779</v>
      </c>
      <c r="L327" s="6" t="s">
        <v>2325</v>
      </c>
      <c r="M327" s="6" t="s">
        <v>2326</v>
      </c>
      <c r="N327" s="6" t="s">
        <v>2327</v>
      </c>
      <c r="O327" s="6">
        <v>0</v>
      </c>
      <c r="P327" s="6" t="s">
        <v>610</v>
      </c>
      <c r="Q327" s="6">
        <v>0</v>
      </c>
      <c r="S327" s="63"/>
    </row>
    <row r="328" spans="2:19" x14ac:dyDescent="0.2">
      <c r="B328" s="10"/>
      <c r="C328" t="s">
        <v>2328</v>
      </c>
      <c r="D328" s="60" t="s">
        <v>740</v>
      </c>
      <c r="E328" s="2" t="s">
        <v>96</v>
      </c>
      <c r="F328" t="s">
        <v>1799</v>
      </c>
      <c r="G328" s="6" t="s">
        <v>1800</v>
      </c>
      <c r="H328" s="6" t="s">
        <v>1801</v>
      </c>
      <c r="I328" s="6" t="s">
        <v>607</v>
      </c>
      <c r="J328" s="6" t="s">
        <v>1277</v>
      </c>
      <c r="K328" s="6" t="s">
        <v>1785</v>
      </c>
      <c r="L328" s="1" t="s">
        <v>2329</v>
      </c>
      <c r="M328" s="63" t="s">
        <v>2330</v>
      </c>
      <c r="N328" t="s">
        <v>2331</v>
      </c>
      <c r="O328" s="63">
        <v>0</v>
      </c>
      <c r="P328" s="6" t="s">
        <v>610</v>
      </c>
      <c r="Q328">
        <v>0</v>
      </c>
      <c r="S328" s="63"/>
    </row>
    <row r="329" spans="2:19" x14ac:dyDescent="0.2">
      <c r="B329" s="10"/>
      <c r="C329" t="s">
        <v>2332</v>
      </c>
      <c r="D329" s="60" t="s">
        <v>740</v>
      </c>
      <c r="E329" s="2" t="s">
        <v>96</v>
      </c>
      <c r="F329" t="s">
        <v>1799</v>
      </c>
      <c r="G329" s="6" t="s">
        <v>1800</v>
      </c>
      <c r="H329" s="6" t="s">
        <v>1801</v>
      </c>
      <c r="I329" s="6" t="s">
        <v>613</v>
      </c>
      <c r="J329" s="6" t="s">
        <v>1277</v>
      </c>
      <c r="K329" s="6" t="s">
        <v>1785</v>
      </c>
      <c r="L329" s="1" t="s">
        <v>614</v>
      </c>
      <c r="M329" s="63"/>
      <c r="N329" t="s">
        <v>2331</v>
      </c>
      <c r="O329" s="63">
        <v>0</v>
      </c>
      <c r="P329" s="6" t="s">
        <v>615</v>
      </c>
      <c r="Q329" s="6">
        <v>56</v>
      </c>
      <c r="S329" s="63"/>
    </row>
    <row r="330" spans="2:19" x14ac:dyDescent="0.2">
      <c r="B330" s="10"/>
      <c r="C330" t="s">
        <v>2333</v>
      </c>
      <c r="D330" s="60" t="s">
        <v>740</v>
      </c>
      <c r="E330" s="2" t="s">
        <v>96</v>
      </c>
      <c r="F330" t="s">
        <v>1799</v>
      </c>
      <c r="G330" s="6" t="s">
        <v>1800</v>
      </c>
      <c r="H330" s="6" t="s">
        <v>1801</v>
      </c>
      <c r="I330" s="6" t="s">
        <v>617</v>
      </c>
      <c r="J330" s="6" t="s">
        <v>1277</v>
      </c>
      <c r="K330" s="6" t="s">
        <v>1785</v>
      </c>
      <c r="L330" s="1" t="s">
        <v>614</v>
      </c>
      <c r="M330" s="63"/>
      <c r="N330" t="s">
        <v>2331</v>
      </c>
      <c r="O330" s="63">
        <v>0</v>
      </c>
      <c r="P330" s="6" t="s">
        <v>615</v>
      </c>
      <c r="Q330">
        <v>56</v>
      </c>
      <c r="S330" s="63"/>
    </row>
    <row r="331" spans="2:19" x14ac:dyDescent="0.2">
      <c r="B331" s="10"/>
      <c r="C331" t="s">
        <v>2334</v>
      </c>
      <c r="D331" s="60" t="s">
        <v>740</v>
      </c>
      <c r="E331" s="2" t="s">
        <v>96</v>
      </c>
      <c r="F331" t="s">
        <v>1799</v>
      </c>
      <c r="G331" s="6" t="s">
        <v>1800</v>
      </c>
      <c r="H331" s="6" t="s">
        <v>1801</v>
      </c>
      <c r="I331" s="6" t="s">
        <v>619</v>
      </c>
      <c r="J331" s="6" t="s">
        <v>1277</v>
      </c>
      <c r="K331" s="6" t="s">
        <v>1785</v>
      </c>
      <c r="L331" s="1" t="s">
        <v>614</v>
      </c>
      <c r="M331" s="63"/>
      <c r="N331" t="s">
        <v>2331</v>
      </c>
      <c r="O331" s="63">
        <v>0</v>
      </c>
      <c r="P331" s="6" t="s">
        <v>615</v>
      </c>
      <c r="Q331">
        <v>56</v>
      </c>
      <c r="S331" s="63"/>
    </row>
    <row r="332" spans="2:19" x14ac:dyDescent="0.2">
      <c r="B332" s="10"/>
      <c r="C332" t="s">
        <v>2335</v>
      </c>
      <c r="D332" s="60" t="s">
        <v>740</v>
      </c>
      <c r="E332" s="2" t="s">
        <v>96</v>
      </c>
      <c r="F332" t="s">
        <v>1799</v>
      </c>
      <c r="G332" s="6" t="s">
        <v>1800</v>
      </c>
      <c r="H332" s="6" t="s">
        <v>1801</v>
      </c>
      <c r="I332" s="6" t="s">
        <v>621</v>
      </c>
      <c r="J332" s="6" t="s">
        <v>1277</v>
      </c>
      <c r="K332" s="6" t="s">
        <v>1785</v>
      </c>
      <c r="L332" s="1" t="s">
        <v>614</v>
      </c>
      <c r="M332" s="63"/>
      <c r="N332" t="s">
        <v>2331</v>
      </c>
      <c r="O332" s="63">
        <v>0</v>
      </c>
      <c r="P332" s="6" t="s">
        <v>615</v>
      </c>
      <c r="Q332">
        <v>56</v>
      </c>
      <c r="S332" s="63"/>
    </row>
    <row r="333" spans="2:19" x14ac:dyDescent="0.2">
      <c r="B333" s="10"/>
      <c r="C333" t="s">
        <v>2336</v>
      </c>
      <c r="D333" s="60" t="s">
        <v>740</v>
      </c>
      <c r="E333" s="2" t="s">
        <v>96</v>
      </c>
      <c r="F333" t="s">
        <v>1799</v>
      </c>
      <c r="G333" s="6" t="s">
        <v>1800</v>
      </c>
      <c r="H333" s="6" t="s">
        <v>1801</v>
      </c>
      <c r="I333" s="6" t="s">
        <v>623</v>
      </c>
      <c r="J333" s="6" t="s">
        <v>1277</v>
      </c>
      <c r="K333" s="6" t="s">
        <v>1785</v>
      </c>
      <c r="L333" s="1" t="s">
        <v>614</v>
      </c>
      <c r="M333" s="63"/>
      <c r="N333" t="s">
        <v>2331</v>
      </c>
      <c r="O333" s="63">
        <v>0</v>
      </c>
      <c r="P333" s="6" t="s">
        <v>615</v>
      </c>
      <c r="Q333">
        <v>56</v>
      </c>
      <c r="S333" s="63"/>
    </row>
    <row r="334" spans="2:19" x14ac:dyDescent="0.2">
      <c r="B334" s="10"/>
      <c r="C334" t="s">
        <v>2337</v>
      </c>
      <c r="D334" s="60" t="s">
        <v>740</v>
      </c>
      <c r="E334" s="2" t="s">
        <v>96</v>
      </c>
      <c r="F334" t="s">
        <v>1799</v>
      </c>
      <c r="G334" s="6" t="s">
        <v>1800</v>
      </c>
      <c r="H334" s="6" t="s">
        <v>1801</v>
      </c>
      <c r="I334" s="6" t="s">
        <v>625</v>
      </c>
      <c r="J334" s="6" t="s">
        <v>1277</v>
      </c>
      <c r="K334" s="6" t="s">
        <v>1785</v>
      </c>
      <c r="L334" t="s">
        <v>614</v>
      </c>
      <c r="M334" s="63"/>
      <c r="N334" t="s">
        <v>2331</v>
      </c>
      <c r="O334" s="63">
        <v>0</v>
      </c>
      <c r="P334" s="6" t="s">
        <v>615</v>
      </c>
      <c r="Q334" s="6">
        <v>56</v>
      </c>
      <c r="S334" s="63"/>
    </row>
    <row r="335" spans="2:19" x14ac:dyDescent="0.2">
      <c r="B335" s="10"/>
      <c r="C335" t="s">
        <v>2338</v>
      </c>
      <c r="D335" s="60" t="s">
        <v>740</v>
      </c>
      <c r="E335" s="2" t="s">
        <v>96</v>
      </c>
      <c r="F335" s="2" t="s">
        <v>1782</v>
      </c>
      <c r="G335" s="6" t="s">
        <v>1783</v>
      </c>
      <c r="H335" s="6" t="s">
        <v>1784</v>
      </c>
      <c r="I335" s="6" t="s">
        <v>607</v>
      </c>
      <c r="J335" s="6" t="s">
        <v>1277</v>
      </c>
      <c r="K335" s="6" t="s">
        <v>1785</v>
      </c>
      <c r="L335" s="90" t="s">
        <v>2339</v>
      </c>
      <c r="M335" s="90"/>
      <c r="N335" t="s">
        <v>2340</v>
      </c>
      <c r="O335">
        <v>265</v>
      </c>
      <c r="P335" s="6" t="s">
        <v>615</v>
      </c>
      <c r="Q335" s="63">
        <v>56</v>
      </c>
      <c r="S335" s="63"/>
    </row>
    <row r="336" spans="2:19" x14ac:dyDescent="0.2">
      <c r="B336" s="10"/>
      <c r="C336" t="s">
        <v>2341</v>
      </c>
      <c r="D336" s="60" t="s">
        <v>740</v>
      </c>
      <c r="E336" s="2" t="s">
        <v>96</v>
      </c>
      <c r="F336" s="2" t="s">
        <v>1782</v>
      </c>
      <c r="G336" s="6" t="s">
        <v>1783</v>
      </c>
      <c r="H336" s="6" t="s">
        <v>1784</v>
      </c>
      <c r="I336" s="6" t="s">
        <v>613</v>
      </c>
      <c r="J336" s="6" t="s">
        <v>1277</v>
      </c>
      <c r="K336" s="6" t="s">
        <v>1785</v>
      </c>
      <c r="L336" s="1" t="s">
        <v>614</v>
      </c>
      <c r="M336" s="6"/>
      <c r="N336" s="6" t="s">
        <v>2340</v>
      </c>
      <c r="O336" s="6">
        <v>265</v>
      </c>
      <c r="P336" s="6" t="s">
        <v>615</v>
      </c>
      <c r="Q336">
        <v>56</v>
      </c>
      <c r="S336" s="63"/>
    </row>
    <row r="337" spans="2:19" x14ac:dyDescent="0.2">
      <c r="B337" s="10"/>
      <c r="C337" t="s">
        <v>2342</v>
      </c>
      <c r="D337" s="60" t="s">
        <v>740</v>
      </c>
      <c r="E337" s="2" t="s">
        <v>96</v>
      </c>
      <c r="F337" s="2" t="s">
        <v>1782</v>
      </c>
      <c r="G337" s="6" t="s">
        <v>1783</v>
      </c>
      <c r="H337" s="6" t="s">
        <v>1784</v>
      </c>
      <c r="I337" s="6" t="s">
        <v>617</v>
      </c>
      <c r="J337" s="6" t="s">
        <v>1277</v>
      </c>
      <c r="K337" s="6" t="s">
        <v>1785</v>
      </c>
      <c r="L337" s="1" t="s">
        <v>614</v>
      </c>
      <c r="M337" s="6"/>
      <c r="N337" s="6" t="s">
        <v>2340</v>
      </c>
      <c r="O337" s="6">
        <v>265</v>
      </c>
      <c r="P337" s="6" t="s">
        <v>615</v>
      </c>
      <c r="Q337" s="6">
        <v>56</v>
      </c>
      <c r="S337" s="63"/>
    </row>
    <row r="338" spans="2:19" x14ac:dyDescent="0.2">
      <c r="B338" s="10"/>
      <c r="C338" t="s">
        <v>2343</v>
      </c>
      <c r="D338" s="60" t="s">
        <v>740</v>
      </c>
      <c r="E338" s="2" t="s">
        <v>96</v>
      </c>
      <c r="F338" s="2" t="s">
        <v>1782</v>
      </c>
      <c r="G338" s="6" t="s">
        <v>1783</v>
      </c>
      <c r="H338" s="6" t="s">
        <v>1784</v>
      </c>
      <c r="I338" s="6" t="s">
        <v>619</v>
      </c>
      <c r="J338" s="6" t="s">
        <v>1277</v>
      </c>
      <c r="K338" s="6" t="s">
        <v>1785</v>
      </c>
      <c r="L338" s="1" t="s">
        <v>614</v>
      </c>
      <c r="M338" s="6"/>
      <c r="N338" s="6" t="s">
        <v>2340</v>
      </c>
      <c r="O338" s="6">
        <v>265</v>
      </c>
      <c r="P338" s="6" t="s">
        <v>615</v>
      </c>
      <c r="Q338">
        <v>56</v>
      </c>
      <c r="S338" s="63"/>
    </row>
    <row r="339" spans="2:19" x14ac:dyDescent="0.2">
      <c r="B339" s="10"/>
      <c r="C339" t="s">
        <v>2344</v>
      </c>
      <c r="D339" s="60" t="s">
        <v>740</v>
      </c>
      <c r="E339" s="2" t="s">
        <v>96</v>
      </c>
      <c r="F339" s="2" t="s">
        <v>1782</v>
      </c>
      <c r="G339" s="6" t="s">
        <v>1783</v>
      </c>
      <c r="H339" s="6" t="s">
        <v>1784</v>
      </c>
      <c r="I339" s="6" t="s">
        <v>621</v>
      </c>
      <c r="J339" s="6" t="s">
        <v>1277</v>
      </c>
      <c r="K339" s="6" t="s">
        <v>1785</v>
      </c>
      <c r="L339" s="1" t="s">
        <v>614</v>
      </c>
      <c r="M339" s="6"/>
      <c r="N339" s="6" t="s">
        <v>2340</v>
      </c>
      <c r="O339" s="6">
        <v>265</v>
      </c>
      <c r="P339" s="6" t="s">
        <v>615</v>
      </c>
      <c r="Q339">
        <v>56</v>
      </c>
      <c r="S339" s="63"/>
    </row>
    <row r="340" spans="2:19" x14ac:dyDescent="0.2">
      <c r="B340" s="10"/>
      <c r="C340" t="s">
        <v>2345</v>
      </c>
      <c r="D340" s="60" t="s">
        <v>740</v>
      </c>
      <c r="E340" s="2" t="s">
        <v>96</v>
      </c>
      <c r="F340" s="2" t="s">
        <v>1782</v>
      </c>
      <c r="G340" s="6" t="s">
        <v>1783</v>
      </c>
      <c r="H340" s="6" t="s">
        <v>1784</v>
      </c>
      <c r="I340" s="6" t="s">
        <v>623</v>
      </c>
      <c r="J340" s="6" t="s">
        <v>1277</v>
      </c>
      <c r="K340" s="6" t="s">
        <v>1785</v>
      </c>
      <c r="L340" s="1" t="s">
        <v>614</v>
      </c>
      <c r="M340" s="6"/>
      <c r="N340" s="6" t="s">
        <v>2340</v>
      </c>
      <c r="O340" s="6">
        <v>265</v>
      </c>
      <c r="P340" s="6" t="s">
        <v>615</v>
      </c>
      <c r="Q340">
        <v>56</v>
      </c>
      <c r="S340" s="63"/>
    </row>
    <row r="341" spans="2:19" x14ac:dyDescent="0.2">
      <c r="B341" s="10"/>
      <c r="C341" t="s">
        <v>2346</v>
      </c>
      <c r="D341" s="60" t="s">
        <v>740</v>
      </c>
      <c r="E341" s="2" t="s">
        <v>96</v>
      </c>
      <c r="F341" s="2" t="s">
        <v>1782</v>
      </c>
      <c r="G341" s="6" t="s">
        <v>1783</v>
      </c>
      <c r="H341" s="6" t="s">
        <v>1784</v>
      </c>
      <c r="I341" s="6" t="s">
        <v>625</v>
      </c>
      <c r="J341" s="6" t="s">
        <v>1277</v>
      </c>
      <c r="K341" s="6" t="s">
        <v>1785</v>
      </c>
      <c r="L341" s="1" t="s">
        <v>614</v>
      </c>
      <c r="M341" s="6"/>
      <c r="N341" s="6" t="s">
        <v>2340</v>
      </c>
      <c r="O341" s="6">
        <v>265</v>
      </c>
      <c r="P341" s="6" t="s">
        <v>615</v>
      </c>
      <c r="Q341">
        <v>56</v>
      </c>
      <c r="S341" s="63"/>
    </row>
    <row r="342" spans="2:19" x14ac:dyDescent="0.2">
      <c r="B342" s="10"/>
      <c r="C342" t="s">
        <v>2347</v>
      </c>
      <c r="D342" s="60" t="s">
        <v>740</v>
      </c>
      <c r="E342" s="2" t="s">
        <v>96</v>
      </c>
      <c r="F342" s="2" t="s">
        <v>1776</v>
      </c>
      <c r="G342" s="6" t="s">
        <v>1777</v>
      </c>
      <c r="H342" s="6" t="s">
        <v>1778</v>
      </c>
      <c r="I342" s="6" t="s">
        <v>607</v>
      </c>
      <c r="J342" s="6" t="s">
        <v>1277</v>
      </c>
      <c r="K342" s="6" t="s">
        <v>1779</v>
      </c>
      <c r="L342" s="2" t="s">
        <v>614</v>
      </c>
      <c r="M342" s="6"/>
      <c r="N342" s="6" t="s">
        <v>2348</v>
      </c>
      <c r="O342" s="6">
        <v>0</v>
      </c>
      <c r="P342" s="6" t="s">
        <v>610</v>
      </c>
      <c r="Q342" s="6">
        <v>0</v>
      </c>
      <c r="S342" s="63"/>
    </row>
    <row r="343" spans="2:19" x14ac:dyDescent="0.2">
      <c r="B343" s="10"/>
      <c r="C343" t="s">
        <v>2349</v>
      </c>
      <c r="D343" s="60" t="s">
        <v>750</v>
      </c>
      <c r="E343" s="2" t="s">
        <v>96</v>
      </c>
      <c r="F343" t="s">
        <v>1799</v>
      </c>
      <c r="G343" s="6" t="s">
        <v>1800</v>
      </c>
      <c r="H343" s="6" t="s">
        <v>1801</v>
      </c>
      <c r="I343" s="6" t="s">
        <v>607</v>
      </c>
      <c r="J343" s="6" t="s">
        <v>1277</v>
      </c>
      <c r="K343" s="6" t="s">
        <v>1785</v>
      </c>
      <c r="L343" s="1" t="s">
        <v>2350</v>
      </c>
      <c r="M343" s="1" t="s">
        <v>2351</v>
      </c>
      <c r="N343" t="s">
        <v>2352</v>
      </c>
      <c r="O343">
        <v>0</v>
      </c>
      <c r="P343" s="6" t="s">
        <v>610</v>
      </c>
      <c r="Q343">
        <v>0</v>
      </c>
      <c r="S343" s="63"/>
    </row>
    <row r="344" spans="2:19" x14ac:dyDescent="0.2">
      <c r="B344" s="10"/>
      <c r="C344" t="s">
        <v>2353</v>
      </c>
      <c r="D344" s="60" t="s">
        <v>750</v>
      </c>
      <c r="E344" s="2" t="s">
        <v>96</v>
      </c>
      <c r="F344" t="s">
        <v>1799</v>
      </c>
      <c r="G344" s="6" t="s">
        <v>1800</v>
      </c>
      <c r="H344" s="6" t="s">
        <v>1801</v>
      </c>
      <c r="I344" s="6" t="s">
        <v>613</v>
      </c>
      <c r="J344" s="6" t="s">
        <v>1277</v>
      </c>
      <c r="K344" s="6" t="s">
        <v>1785</v>
      </c>
      <c r="L344" s="1" t="s">
        <v>614</v>
      </c>
      <c r="M344" s="1"/>
      <c r="N344" t="s">
        <v>2352</v>
      </c>
      <c r="O344">
        <v>0</v>
      </c>
      <c r="P344" s="6" t="s">
        <v>615</v>
      </c>
      <c r="Q344" s="6">
        <v>56</v>
      </c>
      <c r="S344" s="63"/>
    </row>
    <row r="345" spans="2:19" x14ac:dyDescent="0.2">
      <c r="B345" s="10"/>
      <c r="C345" t="s">
        <v>2354</v>
      </c>
      <c r="D345" s="60" t="s">
        <v>750</v>
      </c>
      <c r="E345" s="2" t="s">
        <v>96</v>
      </c>
      <c r="F345" t="s">
        <v>1799</v>
      </c>
      <c r="G345" s="6" t="s">
        <v>1800</v>
      </c>
      <c r="H345" s="6" t="s">
        <v>1801</v>
      </c>
      <c r="I345" s="6" t="s">
        <v>617</v>
      </c>
      <c r="J345" s="6" t="s">
        <v>1277</v>
      </c>
      <c r="K345" s="6" t="s">
        <v>1785</v>
      </c>
      <c r="L345" s="1" t="s">
        <v>614</v>
      </c>
      <c r="M345" s="1"/>
      <c r="N345" t="s">
        <v>2352</v>
      </c>
      <c r="O345">
        <v>0</v>
      </c>
      <c r="P345" s="6" t="s">
        <v>615</v>
      </c>
      <c r="Q345">
        <v>56</v>
      </c>
      <c r="S345" s="63"/>
    </row>
    <row r="346" spans="2:19" x14ac:dyDescent="0.2">
      <c r="B346" s="10"/>
      <c r="C346" t="s">
        <v>2355</v>
      </c>
      <c r="D346" s="60" t="s">
        <v>750</v>
      </c>
      <c r="E346" s="2" t="s">
        <v>96</v>
      </c>
      <c r="F346" t="s">
        <v>1799</v>
      </c>
      <c r="G346" s="6" t="s">
        <v>1800</v>
      </c>
      <c r="H346" s="6" t="s">
        <v>1801</v>
      </c>
      <c r="I346" s="6" t="s">
        <v>619</v>
      </c>
      <c r="J346" s="6" t="s">
        <v>1277</v>
      </c>
      <c r="K346" s="6" t="s">
        <v>1785</v>
      </c>
      <c r="L346" s="1" t="s">
        <v>614</v>
      </c>
      <c r="M346" s="1"/>
      <c r="N346" t="s">
        <v>2352</v>
      </c>
      <c r="O346">
        <v>0</v>
      </c>
      <c r="P346" s="6" t="s">
        <v>615</v>
      </c>
      <c r="Q346">
        <v>56</v>
      </c>
      <c r="S346" s="63"/>
    </row>
    <row r="347" spans="2:19" x14ac:dyDescent="0.2">
      <c r="B347" s="10"/>
      <c r="C347" t="s">
        <v>2356</v>
      </c>
      <c r="D347" s="60" t="s">
        <v>750</v>
      </c>
      <c r="E347" s="2" t="s">
        <v>96</v>
      </c>
      <c r="F347" t="s">
        <v>1799</v>
      </c>
      <c r="G347" s="6" t="s">
        <v>1800</v>
      </c>
      <c r="H347" s="6" t="s">
        <v>1801</v>
      </c>
      <c r="I347" s="6" t="s">
        <v>621</v>
      </c>
      <c r="J347" s="6" t="s">
        <v>1277</v>
      </c>
      <c r="K347" s="6" t="s">
        <v>1785</v>
      </c>
      <c r="L347" s="1" t="s">
        <v>614</v>
      </c>
      <c r="M347" s="1"/>
      <c r="N347" t="s">
        <v>2352</v>
      </c>
      <c r="O347">
        <v>0</v>
      </c>
      <c r="P347" s="6" t="s">
        <v>615</v>
      </c>
      <c r="Q347">
        <v>56</v>
      </c>
      <c r="S347" s="63"/>
    </row>
    <row r="348" spans="2:19" x14ac:dyDescent="0.2">
      <c r="B348" s="10"/>
      <c r="C348" t="s">
        <v>2357</v>
      </c>
      <c r="D348" s="60" t="s">
        <v>750</v>
      </c>
      <c r="E348" s="2" t="s">
        <v>96</v>
      </c>
      <c r="F348" t="s">
        <v>1799</v>
      </c>
      <c r="G348" s="6" t="s">
        <v>1800</v>
      </c>
      <c r="H348" s="6" t="s">
        <v>1801</v>
      </c>
      <c r="I348" s="6" t="s">
        <v>623</v>
      </c>
      <c r="J348" s="6" t="s">
        <v>1277</v>
      </c>
      <c r="K348" s="6" t="s">
        <v>1785</v>
      </c>
      <c r="L348" s="1" t="s">
        <v>614</v>
      </c>
      <c r="M348" s="1"/>
      <c r="N348" t="s">
        <v>2352</v>
      </c>
      <c r="O348">
        <v>0</v>
      </c>
      <c r="P348" s="6" t="s">
        <v>615</v>
      </c>
      <c r="Q348">
        <v>56</v>
      </c>
      <c r="S348" s="63"/>
    </row>
    <row r="349" spans="2:19" x14ac:dyDescent="0.2">
      <c r="B349" s="10"/>
      <c r="C349" t="s">
        <v>2358</v>
      </c>
      <c r="D349" s="60" t="s">
        <v>750</v>
      </c>
      <c r="E349" s="2" t="s">
        <v>96</v>
      </c>
      <c r="F349" t="s">
        <v>1799</v>
      </c>
      <c r="G349" s="6" t="s">
        <v>1800</v>
      </c>
      <c r="H349" s="6" t="s">
        <v>1801</v>
      </c>
      <c r="I349" s="6" t="s">
        <v>625</v>
      </c>
      <c r="J349" s="6" t="s">
        <v>1277</v>
      </c>
      <c r="K349" s="6" t="s">
        <v>1785</v>
      </c>
      <c r="L349" s="6" t="s">
        <v>614</v>
      </c>
      <c r="M349" s="1"/>
      <c r="N349" t="s">
        <v>2352</v>
      </c>
      <c r="O349">
        <v>0</v>
      </c>
      <c r="P349" s="6" t="s">
        <v>615</v>
      </c>
      <c r="Q349" s="6">
        <v>56</v>
      </c>
      <c r="S349" s="63"/>
    </row>
    <row r="350" spans="2:19" x14ac:dyDescent="0.2">
      <c r="B350" s="10"/>
      <c r="C350" t="s">
        <v>2359</v>
      </c>
      <c r="D350" s="60" t="s">
        <v>750</v>
      </c>
      <c r="E350" s="2" t="s">
        <v>96</v>
      </c>
      <c r="F350" s="2" t="s">
        <v>1782</v>
      </c>
      <c r="G350" s="6" t="s">
        <v>1783</v>
      </c>
      <c r="H350" s="6" t="s">
        <v>1784</v>
      </c>
      <c r="I350" s="6" t="s">
        <v>607</v>
      </c>
      <c r="J350" s="6" t="s">
        <v>1277</v>
      </c>
      <c r="K350" s="6" t="s">
        <v>1785</v>
      </c>
      <c r="L350" s="44" t="s">
        <v>2360</v>
      </c>
      <c r="M350" s="6"/>
      <c r="N350" t="s">
        <v>2361</v>
      </c>
      <c r="O350">
        <v>416</v>
      </c>
      <c r="P350" s="6" t="s">
        <v>615</v>
      </c>
      <c r="Q350" s="63">
        <v>56</v>
      </c>
      <c r="S350" s="63"/>
    </row>
    <row r="351" spans="2:19" x14ac:dyDescent="0.2">
      <c r="B351" s="10"/>
      <c r="C351" t="s">
        <v>2362</v>
      </c>
      <c r="D351" s="60" t="s">
        <v>750</v>
      </c>
      <c r="E351" s="2" t="s">
        <v>96</v>
      </c>
      <c r="F351" s="2" t="s">
        <v>1782</v>
      </c>
      <c r="G351" s="6" t="s">
        <v>1783</v>
      </c>
      <c r="H351" s="6" t="s">
        <v>1784</v>
      </c>
      <c r="I351" s="6" t="s">
        <v>613</v>
      </c>
      <c r="J351" s="6" t="s">
        <v>1277</v>
      </c>
      <c r="K351" s="6" t="s">
        <v>1785</v>
      </c>
      <c r="L351" s="1" t="s">
        <v>614</v>
      </c>
      <c r="M351" s="6"/>
      <c r="N351" s="6" t="s">
        <v>2361</v>
      </c>
      <c r="O351" s="6">
        <v>416</v>
      </c>
      <c r="P351" s="6" t="s">
        <v>615</v>
      </c>
      <c r="Q351">
        <v>56</v>
      </c>
      <c r="S351" s="63"/>
    </row>
    <row r="352" spans="2:19" x14ac:dyDescent="0.2">
      <c r="B352" s="10"/>
      <c r="C352" t="s">
        <v>2363</v>
      </c>
      <c r="D352" s="60" t="s">
        <v>750</v>
      </c>
      <c r="E352" s="2" t="s">
        <v>96</v>
      </c>
      <c r="F352" s="2" t="s">
        <v>1782</v>
      </c>
      <c r="G352" s="6" t="s">
        <v>1783</v>
      </c>
      <c r="H352" s="6" t="s">
        <v>1784</v>
      </c>
      <c r="I352" s="6" t="s">
        <v>617</v>
      </c>
      <c r="J352" s="6" t="s">
        <v>1277</v>
      </c>
      <c r="K352" s="6" t="s">
        <v>1785</v>
      </c>
      <c r="L352" s="1" t="s">
        <v>614</v>
      </c>
      <c r="M352" s="6"/>
      <c r="N352" s="6" t="s">
        <v>2361</v>
      </c>
      <c r="O352" s="6">
        <v>416</v>
      </c>
      <c r="P352" s="6" t="s">
        <v>615</v>
      </c>
      <c r="Q352" s="6">
        <v>56</v>
      </c>
      <c r="S352" s="63"/>
    </row>
    <row r="353" spans="2:19" x14ac:dyDescent="0.2">
      <c r="B353" s="10"/>
      <c r="C353" t="s">
        <v>2364</v>
      </c>
      <c r="D353" s="60" t="s">
        <v>750</v>
      </c>
      <c r="E353" s="2" t="s">
        <v>96</v>
      </c>
      <c r="F353" s="2" t="s">
        <v>1782</v>
      </c>
      <c r="G353" s="6" t="s">
        <v>1783</v>
      </c>
      <c r="H353" s="6" t="s">
        <v>1784</v>
      </c>
      <c r="I353" s="6" t="s">
        <v>619</v>
      </c>
      <c r="J353" s="6" t="s">
        <v>1277</v>
      </c>
      <c r="K353" s="6" t="s">
        <v>1785</v>
      </c>
      <c r="L353" s="1" t="s">
        <v>614</v>
      </c>
      <c r="M353" s="6"/>
      <c r="N353" s="6" t="s">
        <v>2361</v>
      </c>
      <c r="O353" s="6">
        <v>416</v>
      </c>
      <c r="P353" s="6" t="s">
        <v>615</v>
      </c>
      <c r="Q353">
        <v>56</v>
      </c>
      <c r="S353" s="63"/>
    </row>
    <row r="354" spans="2:19" x14ac:dyDescent="0.2">
      <c r="B354" s="10"/>
      <c r="C354" t="s">
        <v>2365</v>
      </c>
      <c r="D354" s="60" t="s">
        <v>750</v>
      </c>
      <c r="E354" s="2" t="s">
        <v>96</v>
      </c>
      <c r="F354" s="2" t="s">
        <v>1782</v>
      </c>
      <c r="G354" s="6" t="s">
        <v>1783</v>
      </c>
      <c r="H354" s="6" t="s">
        <v>1784</v>
      </c>
      <c r="I354" s="6" t="s">
        <v>621</v>
      </c>
      <c r="J354" s="6" t="s">
        <v>1277</v>
      </c>
      <c r="K354" s="6" t="s">
        <v>1785</v>
      </c>
      <c r="L354" s="1" t="s">
        <v>614</v>
      </c>
      <c r="M354" s="6"/>
      <c r="N354" s="6" t="s">
        <v>2361</v>
      </c>
      <c r="O354" s="6">
        <v>416</v>
      </c>
      <c r="P354" s="6" t="s">
        <v>615</v>
      </c>
      <c r="Q354">
        <v>56</v>
      </c>
      <c r="S354" s="63"/>
    </row>
    <row r="355" spans="2:19" x14ac:dyDescent="0.2">
      <c r="B355" s="10"/>
      <c r="C355" t="s">
        <v>2366</v>
      </c>
      <c r="D355" s="60" t="s">
        <v>750</v>
      </c>
      <c r="E355" s="2" t="s">
        <v>96</v>
      </c>
      <c r="F355" s="2" t="s">
        <v>1782</v>
      </c>
      <c r="G355" s="6" t="s">
        <v>1783</v>
      </c>
      <c r="H355" s="6" t="s">
        <v>1784</v>
      </c>
      <c r="I355" s="6" t="s">
        <v>623</v>
      </c>
      <c r="J355" s="6" t="s">
        <v>1277</v>
      </c>
      <c r="K355" s="6" t="s">
        <v>1785</v>
      </c>
      <c r="L355" s="1" t="s">
        <v>614</v>
      </c>
      <c r="M355" s="6"/>
      <c r="N355" s="6" t="s">
        <v>2361</v>
      </c>
      <c r="O355" s="6">
        <v>416</v>
      </c>
      <c r="P355" s="6" t="s">
        <v>615</v>
      </c>
      <c r="Q355">
        <v>56</v>
      </c>
      <c r="S355" s="63"/>
    </row>
    <row r="356" spans="2:19" x14ac:dyDescent="0.2">
      <c r="B356" s="10"/>
      <c r="C356" t="s">
        <v>2367</v>
      </c>
      <c r="D356" s="60" t="s">
        <v>750</v>
      </c>
      <c r="E356" s="2" t="s">
        <v>96</v>
      </c>
      <c r="F356" s="2" t="s">
        <v>1782</v>
      </c>
      <c r="G356" s="6" t="s">
        <v>1783</v>
      </c>
      <c r="H356" s="6" t="s">
        <v>1784</v>
      </c>
      <c r="I356" s="6" t="s">
        <v>625</v>
      </c>
      <c r="J356" s="6" t="s">
        <v>1277</v>
      </c>
      <c r="K356" s="6" t="s">
        <v>1785</v>
      </c>
      <c r="L356" s="1" t="s">
        <v>614</v>
      </c>
      <c r="M356" s="6"/>
      <c r="N356" s="6" t="s">
        <v>2361</v>
      </c>
      <c r="O356" s="6">
        <v>416</v>
      </c>
      <c r="P356" s="6" t="s">
        <v>615</v>
      </c>
      <c r="Q356">
        <v>56</v>
      </c>
      <c r="S356" s="63"/>
    </row>
    <row r="357" spans="2:19" x14ac:dyDescent="0.2">
      <c r="B357" s="10"/>
      <c r="C357" t="s">
        <v>2368</v>
      </c>
      <c r="D357" s="60" t="s">
        <v>750</v>
      </c>
      <c r="E357" s="2" t="s">
        <v>96</v>
      </c>
      <c r="F357" s="2" t="s">
        <v>1776</v>
      </c>
      <c r="G357" s="6" t="s">
        <v>1777</v>
      </c>
      <c r="H357" s="6" t="s">
        <v>1778</v>
      </c>
      <c r="I357" s="6" t="s">
        <v>607</v>
      </c>
      <c r="J357" s="6" t="s">
        <v>1277</v>
      </c>
      <c r="K357" s="6" t="s">
        <v>1779</v>
      </c>
      <c r="L357" s="6" t="s">
        <v>2369</v>
      </c>
      <c r="M357" s="6" t="s">
        <v>2370</v>
      </c>
      <c r="N357" s="6" t="s">
        <v>2371</v>
      </c>
      <c r="O357" s="6">
        <v>0</v>
      </c>
      <c r="P357" s="6" t="s">
        <v>610</v>
      </c>
      <c r="Q357" s="6">
        <v>0</v>
      </c>
      <c r="S357" s="63"/>
    </row>
    <row r="358" spans="2:19" x14ac:dyDescent="0.2">
      <c r="B358" s="10"/>
      <c r="C358" t="s">
        <v>2372</v>
      </c>
      <c r="D358" s="60" t="s">
        <v>1018</v>
      </c>
      <c r="E358" s="2" t="s">
        <v>96</v>
      </c>
      <c r="F358" t="s">
        <v>1799</v>
      </c>
      <c r="G358" s="6" t="s">
        <v>1800</v>
      </c>
      <c r="H358" s="6" t="s">
        <v>1801</v>
      </c>
      <c r="I358" s="6" t="s">
        <v>607</v>
      </c>
      <c r="J358" s="6" t="s">
        <v>1277</v>
      </c>
      <c r="K358" s="6" t="s">
        <v>1785</v>
      </c>
      <c r="L358" s="1" t="s">
        <v>2373</v>
      </c>
      <c r="M358" s="63" t="s">
        <v>2374</v>
      </c>
      <c r="N358" t="s">
        <v>2375</v>
      </c>
      <c r="O358" s="63">
        <v>0</v>
      </c>
      <c r="P358" s="6" t="s">
        <v>610</v>
      </c>
      <c r="Q358">
        <v>0</v>
      </c>
      <c r="S358" s="63"/>
    </row>
    <row r="359" spans="2:19" x14ac:dyDescent="0.2">
      <c r="B359" s="10"/>
      <c r="C359" t="s">
        <v>2376</v>
      </c>
      <c r="D359" s="60" t="s">
        <v>1018</v>
      </c>
      <c r="E359" s="2" t="s">
        <v>96</v>
      </c>
      <c r="F359" t="s">
        <v>1799</v>
      </c>
      <c r="G359" s="6" t="s">
        <v>1800</v>
      </c>
      <c r="H359" s="6" t="s">
        <v>1801</v>
      </c>
      <c r="I359" s="6" t="s">
        <v>613</v>
      </c>
      <c r="J359" s="6" t="s">
        <v>1277</v>
      </c>
      <c r="K359" s="6" t="s">
        <v>1785</v>
      </c>
      <c r="L359" s="1" t="s">
        <v>614</v>
      </c>
      <c r="M359" s="63"/>
      <c r="N359" t="s">
        <v>2375</v>
      </c>
      <c r="O359" s="63">
        <v>0</v>
      </c>
      <c r="P359" s="6" t="s">
        <v>615</v>
      </c>
      <c r="Q359" s="6">
        <v>56</v>
      </c>
      <c r="S359" s="63"/>
    </row>
    <row r="360" spans="2:19" x14ac:dyDescent="0.2">
      <c r="B360" s="10"/>
      <c r="C360" t="s">
        <v>2377</v>
      </c>
      <c r="D360" s="60" t="s">
        <v>1018</v>
      </c>
      <c r="E360" s="2" t="s">
        <v>96</v>
      </c>
      <c r="F360" t="s">
        <v>1799</v>
      </c>
      <c r="G360" s="6" t="s">
        <v>1800</v>
      </c>
      <c r="H360" s="6" t="s">
        <v>1801</v>
      </c>
      <c r="I360" s="6" t="s">
        <v>617</v>
      </c>
      <c r="J360" s="6" t="s">
        <v>1277</v>
      </c>
      <c r="K360" s="6" t="s">
        <v>1785</v>
      </c>
      <c r="L360" s="1" t="s">
        <v>614</v>
      </c>
      <c r="M360" s="63"/>
      <c r="N360" t="s">
        <v>2375</v>
      </c>
      <c r="O360" s="63">
        <v>0</v>
      </c>
      <c r="P360" s="6" t="s">
        <v>615</v>
      </c>
      <c r="Q360">
        <v>56</v>
      </c>
      <c r="S360" s="63"/>
    </row>
    <row r="361" spans="2:19" x14ac:dyDescent="0.2">
      <c r="B361" s="10"/>
      <c r="C361" t="s">
        <v>2378</v>
      </c>
      <c r="D361" s="60" t="s">
        <v>1018</v>
      </c>
      <c r="E361" s="2" t="s">
        <v>96</v>
      </c>
      <c r="F361" t="s">
        <v>1799</v>
      </c>
      <c r="G361" s="6" t="s">
        <v>1800</v>
      </c>
      <c r="H361" s="6" t="s">
        <v>1801</v>
      </c>
      <c r="I361" s="6" t="s">
        <v>619</v>
      </c>
      <c r="J361" s="6" t="s">
        <v>1277</v>
      </c>
      <c r="K361" s="6" t="s">
        <v>1785</v>
      </c>
      <c r="L361" s="1" t="s">
        <v>614</v>
      </c>
      <c r="M361" s="63"/>
      <c r="N361" t="s">
        <v>2375</v>
      </c>
      <c r="O361" s="63">
        <v>0</v>
      </c>
      <c r="P361" s="6" t="s">
        <v>615</v>
      </c>
      <c r="Q361">
        <v>56</v>
      </c>
      <c r="S361" s="63"/>
    </row>
    <row r="362" spans="2:19" x14ac:dyDescent="0.2">
      <c r="B362" s="10"/>
      <c r="C362" t="s">
        <v>2379</v>
      </c>
      <c r="D362" s="60" t="s">
        <v>1018</v>
      </c>
      <c r="E362" s="2" t="s">
        <v>96</v>
      </c>
      <c r="F362" t="s">
        <v>1799</v>
      </c>
      <c r="G362" s="6" t="s">
        <v>1800</v>
      </c>
      <c r="H362" s="6" t="s">
        <v>1801</v>
      </c>
      <c r="I362" s="6" t="s">
        <v>621</v>
      </c>
      <c r="J362" s="6" t="s">
        <v>1277</v>
      </c>
      <c r="K362" s="6" t="s">
        <v>1785</v>
      </c>
      <c r="L362" s="1" t="s">
        <v>614</v>
      </c>
      <c r="M362" s="63"/>
      <c r="N362" t="s">
        <v>2375</v>
      </c>
      <c r="O362" s="63">
        <v>0</v>
      </c>
      <c r="P362" s="6" t="s">
        <v>615</v>
      </c>
      <c r="Q362">
        <v>56</v>
      </c>
      <c r="S362" s="63"/>
    </row>
    <row r="363" spans="2:19" x14ac:dyDescent="0.2">
      <c r="B363" s="10"/>
      <c r="C363" t="s">
        <v>2380</v>
      </c>
      <c r="D363" s="60" t="s">
        <v>1018</v>
      </c>
      <c r="E363" s="2" t="s">
        <v>96</v>
      </c>
      <c r="F363" t="s">
        <v>1799</v>
      </c>
      <c r="G363" s="6" t="s">
        <v>1800</v>
      </c>
      <c r="H363" s="6" t="s">
        <v>1801</v>
      </c>
      <c r="I363" s="6" t="s">
        <v>623</v>
      </c>
      <c r="J363" s="6" t="s">
        <v>1277</v>
      </c>
      <c r="K363" s="6" t="s">
        <v>1785</v>
      </c>
      <c r="L363" s="1" t="s">
        <v>614</v>
      </c>
      <c r="M363" s="63"/>
      <c r="N363" t="s">
        <v>2375</v>
      </c>
      <c r="O363" s="63">
        <v>0</v>
      </c>
      <c r="P363" s="6" t="s">
        <v>615</v>
      </c>
      <c r="Q363">
        <v>56</v>
      </c>
      <c r="S363" s="63"/>
    </row>
    <row r="364" spans="2:19" x14ac:dyDescent="0.2">
      <c r="B364" s="10"/>
      <c r="C364" t="s">
        <v>2381</v>
      </c>
      <c r="D364" s="60" t="s">
        <v>1018</v>
      </c>
      <c r="E364" s="2" t="s">
        <v>96</v>
      </c>
      <c r="F364" t="s">
        <v>1799</v>
      </c>
      <c r="G364" s="6" t="s">
        <v>1800</v>
      </c>
      <c r="H364" s="6" t="s">
        <v>1801</v>
      </c>
      <c r="I364" s="6" t="s">
        <v>625</v>
      </c>
      <c r="J364" s="6" t="s">
        <v>1277</v>
      </c>
      <c r="K364" s="6" t="s">
        <v>1785</v>
      </c>
      <c r="L364" t="s">
        <v>614</v>
      </c>
      <c r="M364" s="63"/>
      <c r="N364" t="s">
        <v>2375</v>
      </c>
      <c r="O364" s="63">
        <v>0</v>
      </c>
      <c r="P364" s="6" t="s">
        <v>615</v>
      </c>
      <c r="Q364" s="6">
        <v>56</v>
      </c>
      <c r="S364" s="63"/>
    </row>
    <row r="365" spans="2:19" x14ac:dyDescent="0.2">
      <c r="B365" s="10"/>
      <c r="C365" t="s">
        <v>2382</v>
      </c>
      <c r="D365" s="60" t="s">
        <v>1018</v>
      </c>
      <c r="E365" s="2" t="s">
        <v>96</v>
      </c>
      <c r="F365" s="2" t="s">
        <v>1782</v>
      </c>
      <c r="G365" s="6" t="s">
        <v>1783</v>
      </c>
      <c r="H365" s="6" t="s">
        <v>1784</v>
      </c>
      <c r="I365" s="6" t="s">
        <v>607</v>
      </c>
      <c r="J365" s="6" t="s">
        <v>1277</v>
      </c>
      <c r="K365" s="6" t="s">
        <v>1785</v>
      </c>
      <c r="L365" s="90" t="s">
        <v>2383</v>
      </c>
      <c r="M365" s="90"/>
      <c r="N365" t="s">
        <v>2384</v>
      </c>
      <c r="O365">
        <v>182</v>
      </c>
      <c r="P365" s="6" t="s">
        <v>615</v>
      </c>
      <c r="Q365" s="63">
        <v>56</v>
      </c>
      <c r="S365" s="63"/>
    </row>
    <row r="366" spans="2:19" x14ac:dyDescent="0.2">
      <c r="B366" s="10"/>
      <c r="C366" t="s">
        <v>2385</v>
      </c>
      <c r="D366" s="60" t="s">
        <v>1018</v>
      </c>
      <c r="E366" s="2" t="s">
        <v>96</v>
      </c>
      <c r="F366" s="2" t="s">
        <v>1782</v>
      </c>
      <c r="G366" s="6" t="s">
        <v>1783</v>
      </c>
      <c r="H366" s="6" t="s">
        <v>1784</v>
      </c>
      <c r="I366" s="6" t="s">
        <v>613</v>
      </c>
      <c r="J366" s="6" t="s">
        <v>1277</v>
      </c>
      <c r="K366" s="6" t="s">
        <v>1785</v>
      </c>
      <c r="L366" s="1" t="s">
        <v>614</v>
      </c>
      <c r="M366" s="6"/>
      <c r="N366" s="6" t="s">
        <v>2384</v>
      </c>
      <c r="O366" s="6">
        <v>182</v>
      </c>
      <c r="P366" s="6" t="s">
        <v>615</v>
      </c>
      <c r="Q366">
        <v>56</v>
      </c>
      <c r="S366" s="63"/>
    </row>
    <row r="367" spans="2:19" x14ac:dyDescent="0.2">
      <c r="B367" s="10"/>
      <c r="C367" t="s">
        <v>2386</v>
      </c>
      <c r="D367" s="60" t="s">
        <v>1018</v>
      </c>
      <c r="E367" s="2" t="s">
        <v>96</v>
      </c>
      <c r="F367" s="2" t="s">
        <v>1782</v>
      </c>
      <c r="G367" s="6" t="s">
        <v>1783</v>
      </c>
      <c r="H367" s="6" t="s">
        <v>1784</v>
      </c>
      <c r="I367" s="6" t="s">
        <v>617</v>
      </c>
      <c r="J367" s="6" t="s">
        <v>1277</v>
      </c>
      <c r="K367" s="6" t="s">
        <v>1785</v>
      </c>
      <c r="L367" s="1" t="s">
        <v>614</v>
      </c>
      <c r="M367" s="6"/>
      <c r="N367" s="6" t="s">
        <v>2384</v>
      </c>
      <c r="O367" s="6">
        <v>182</v>
      </c>
      <c r="P367" s="6" t="s">
        <v>615</v>
      </c>
      <c r="Q367" s="6">
        <v>56</v>
      </c>
      <c r="S367" s="63"/>
    </row>
    <row r="368" spans="2:19" x14ac:dyDescent="0.2">
      <c r="B368" s="10"/>
      <c r="C368" t="s">
        <v>2387</v>
      </c>
      <c r="D368" s="60" t="s">
        <v>1018</v>
      </c>
      <c r="E368" s="2" t="s">
        <v>96</v>
      </c>
      <c r="F368" s="2" t="s">
        <v>1782</v>
      </c>
      <c r="G368" s="6" t="s">
        <v>1783</v>
      </c>
      <c r="H368" s="6" t="s">
        <v>1784</v>
      </c>
      <c r="I368" s="6" t="s">
        <v>619</v>
      </c>
      <c r="J368" s="6" t="s">
        <v>1277</v>
      </c>
      <c r="K368" s="6" t="s">
        <v>1785</v>
      </c>
      <c r="L368" s="1" t="s">
        <v>614</v>
      </c>
      <c r="M368" s="6"/>
      <c r="N368" s="6" t="s">
        <v>2384</v>
      </c>
      <c r="O368" s="6">
        <v>182</v>
      </c>
      <c r="P368" s="6" t="s">
        <v>615</v>
      </c>
      <c r="Q368">
        <v>56</v>
      </c>
      <c r="S368" s="63"/>
    </row>
    <row r="369" spans="2:19" x14ac:dyDescent="0.2">
      <c r="B369" s="10"/>
      <c r="C369" t="s">
        <v>2388</v>
      </c>
      <c r="D369" s="60" t="s">
        <v>1018</v>
      </c>
      <c r="E369" s="2" t="s">
        <v>96</v>
      </c>
      <c r="F369" s="2" t="s">
        <v>1782</v>
      </c>
      <c r="G369" s="6" t="s">
        <v>1783</v>
      </c>
      <c r="H369" s="6" t="s">
        <v>1784</v>
      </c>
      <c r="I369" s="6" t="s">
        <v>621</v>
      </c>
      <c r="J369" s="6" t="s">
        <v>1277</v>
      </c>
      <c r="K369" s="6" t="s">
        <v>1785</v>
      </c>
      <c r="L369" s="1" t="s">
        <v>614</v>
      </c>
      <c r="M369" s="6"/>
      <c r="N369" s="6" t="s">
        <v>2384</v>
      </c>
      <c r="O369" s="6">
        <v>182</v>
      </c>
      <c r="P369" s="6" t="s">
        <v>615</v>
      </c>
      <c r="Q369">
        <v>56</v>
      </c>
      <c r="S369" s="63"/>
    </row>
    <row r="370" spans="2:19" x14ac:dyDescent="0.2">
      <c r="B370" s="10"/>
      <c r="C370" t="s">
        <v>2389</v>
      </c>
      <c r="D370" s="60" t="s">
        <v>1018</v>
      </c>
      <c r="E370" s="2" t="s">
        <v>96</v>
      </c>
      <c r="F370" s="2" t="s">
        <v>1782</v>
      </c>
      <c r="G370" s="6" t="s">
        <v>1783</v>
      </c>
      <c r="H370" s="6" t="s">
        <v>1784</v>
      </c>
      <c r="I370" s="6" t="s">
        <v>623</v>
      </c>
      <c r="J370" s="6" t="s">
        <v>1277</v>
      </c>
      <c r="K370" s="6" t="s">
        <v>1785</v>
      </c>
      <c r="L370" s="1" t="s">
        <v>614</v>
      </c>
      <c r="M370" s="6"/>
      <c r="N370" s="6" t="s">
        <v>2384</v>
      </c>
      <c r="O370" s="6">
        <v>182</v>
      </c>
      <c r="P370" s="6" t="s">
        <v>615</v>
      </c>
      <c r="Q370">
        <v>56</v>
      </c>
      <c r="S370" s="63"/>
    </row>
    <row r="371" spans="2:19" x14ac:dyDescent="0.2">
      <c r="B371" s="10"/>
      <c r="C371" t="s">
        <v>2390</v>
      </c>
      <c r="D371" s="60" t="s">
        <v>1018</v>
      </c>
      <c r="E371" s="2" t="s">
        <v>96</v>
      </c>
      <c r="F371" s="2" t="s">
        <v>1782</v>
      </c>
      <c r="G371" s="6" t="s">
        <v>1783</v>
      </c>
      <c r="H371" s="6" t="s">
        <v>1784</v>
      </c>
      <c r="I371" s="6" t="s">
        <v>625</v>
      </c>
      <c r="J371" s="6" t="s">
        <v>1277</v>
      </c>
      <c r="K371" s="6" t="s">
        <v>1785</v>
      </c>
      <c r="L371" s="1" t="s">
        <v>614</v>
      </c>
      <c r="M371" s="6"/>
      <c r="N371" s="6" t="s">
        <v>2384</v>
      </c>
      <c r="O371" s="6">
        <v>182</v>
      </c>
      <c r="P371" s="6" t="s">
        <v>615</v>
      </c>
      <c r="Q371">
        <v>56</v>
      </c>
      <c r="S371" s="63"/>
    </row>
    <row r="372" spans="2:19" x14ac:dyDescent="0.2">
      <c r="B372" s="10"/>
      <c r="C372" t="s">
        <v>2391</v>
      </c>
      <c r="D372" s="60" t="s">
        <v>1018</v>
      </c>
      <c r="E372" s="2" t="s">
        <v>96</v>
      </c>
      <c r="F372" s="2" t="s">
        <v>1776</v>
      </c>
      <c r="G372" s="6" t="s">
        <v>1777</v>
      </c>
      <c r="H372" s="6" t="s">
        <v>1778</v>
      </c>
      <c r="I372" s="6" t="s">
        <v>607</v>
      </c>
      <c r="J372" s="6" t="s">
        <v>1277</v>
      </c>
      <c r="K372" s="6" t="s">
        <v>1779</v>
      </c>
      <c r="L372" s="6" t="s">
        <v>2392</v>
      </c>
      <c r="M372" s="6" t="s">
        <v>2393</v>
      </c>
      <c r="N372" s="6" t="s">
        <v>2394</v>
      </c>
      <c r="O372" s="6">
        <v>0</v>
      </c>
      <c r="P372" s="6" t="s">
        <v>610</v>
      </c>
      <c r="Q372" s="6">
        <v>0</v>
      </c>
      <c r="S372" s="63"/>
    </row>
    <row r="373" spans="2:19" x14ac:dyDescent="0.2">
      <c r="B373" s="10"/>
      <c r="C373" t="s">
        <v>2395</v>
      </c>
      <c r="D373" s="60" t="s">
        <v>786</v>
      </c>
      <c r="E373" s="2" t="s">
        <v>96</v>
      </c>
      <c r="F373" t="s">
        <v>1799</v>
      </c>
      <c r="G373" s="6" t="s">
        <v>1800</v>
      </c>
      <c r="H373" s="6" t="s">
        <v>1801</v>
      </c>
      <c r="I373" s="6" t="s">
        <v>607</v>
      </c>
      <c r="J373" s="6" t="s">
        <v>1277</v>
      </c>
      <c r="K373" s="6" t="s">
        <v>1785</v>
      </c>
      <c r="L373" s="1" t="s">
        <v>2396</v>
      </c>
      <c r="M373" s="63" t="s">
        <v>2397</v>
      </c>
      <c r="N373" t="s">
        <v>2398</v>
      </c>
      <c r="O373" s="63">
        <v>0</v>
      </c>
      <c r="P373" s="6" t="s">
        <v>610</v>
      </c>
      <c r="Q373">
        <v>0</v>
      </c>
      <c r="S373" s="63"/>
    </row>
    <row r="374" spans="2:19" x14ac:dyDescent="0.2">
      <c r="B374" s="10"/>
      <c r="C374" t="s">
        <v>2399</v>
      </c>
      <c r="D374" s="60" t="s">
        <v>786</v>
      </c>
      <c r="E374" s="2" t="s">
        <v>96</v>
      </c>
      <c r="F374" t="s">
        <v>1799</v>
      </c>
      <c r="G374" s="6" t="s">
        <v>1800</v>
      </c>
      <c r="H374" s="6" t="s">
        <v>1801</v>
      </c>
      <c r="I374" s="6" t="s">
        <v>613</v>
      </c>
      <c r="J374" s="6" t="s">
        <v>1277</v>
      </c>
      <c r="K374" s="6" t="s">
        <v>1785</v>
      </c>
      <c r="L374" s="1" t="s">
        <v>614</v>
      </c>
      <c r="M374" s="63"/>
      <c r="N374" t="s">
        <v>2398</v>
      </c>
      <c r="O374" s="63">
        <v>0</v>
      </c>
      <c r="P374" s="6" t="s">
        <v>615</v>
      </c>
      <c r="Q374" s="6">
        <v>56</v>
      </c>
      <c r="S374" s="63"/>
    </row>
    <row r="375" spans="2:19" x14ac:dyDescent="0.2">
      <c r="B375" s="10"/>
      <c r="C375" t="s">
        <v>2400</v>
      </c>
      <c r="D375" s="60" t="s">
        <v>786</v>
      </c>
      <c r="E375" s="2" t="s">
        <v>96</v>
      </c>
      <c r="F375" t="s">
        <v>1799</v>
      </c>
      <c r="G375" s="6" t="s">
        <v>1800</v>
      </c>
      <c r="H375" s="6" t="s">
        <v>1801</v>
      </c>
      <c r="I375" s="6" t="s">
        <v>617</v>
      </c>
      <c r="J375" s="6" t="s">
        <v>1277</v>
      </c>
      <c r="K375" s="6" t="s">
        <v>1785</v>
      </c>
      <c r="L375" s="1" t="s">
        <v>614</v>
      </c>
      <c r="M375" s="63"/>
      <c r="N375" t="s">
        <v>2398</v>
      </c>
      <c r="O375" s="63">
        <v>0</v>
      </c>
      <c r="P375" s="6" t="s">
        <v>615</v>
      </c>
      <c r="Q375">
        <v>56</v>
      </c>
      <c r="S375" s="63"/>
    </row>
    <row r="376" spans="2:19" x14ac:dyDescent="0.2">
      <c r="B376" s="10"/>
      <c r="C376" t="s">
        <v>2401</v>
      </c>
      <c r="D376" s="60" t="s">
        <v>786</v>
      </c>
      <c r="E376" s="2" t="s">
        <v>96</v>
      </c>
      <c r="F376" t="s">
        <v>1799</v>
      </c>
      <c r="G376" s="6" t="s">
        <v>1800</v>
      </c>
      <c r="H376" s="6" t="s">
        <v>1801</v>
      </c>
      <c r="I376" s="6" t="s">
        <v>619</v>
      </c>
      <c r="J376" s="6" t="s">
        <v>1277</v>
      </c>
      <c r="K376" s="6" t="s">
        <v>1785</v>
      </c>
      <c r="L376" s="1" t="s">
        <v>614</v>
      </c>
      <c r="M376" s="63"/>
      <c r="N376" t="s">
        <v>2398</v>
      </c>
      <c r="O376" s="63">
        <v>0</v>
      </c>
      <c r="P376" s="6" t="s">
        <v>615</v>
      </c>
      <c r="Q376">
        <v>56</v>
      </c>
      <c r="S376" s="63"/>
    </row>
    <row r="377" spans="2:19" x14ac:dyDescent="0.2">
      <c r="B377" s="10"/>
      <c r="C377" t="s">
        <v>2402</v>
      </c>
      <c r="D377" s="60" t="s">
        <v>786</v>
      </c>
      <c r="E377" s="2" t="s">
        <v>96</v>
      </c>
      <c r="F377" t="s">
        <v>1799</v>
      </c>
      <c r="G377" s="6" t="s">
        <v>1800</v>
      </c>
      <c r="H377" s="6" t="s">
        <v>1801</v>
      </c>
      <c r="I377" s="6" t="s">
        <v>621</v>
      </c>
      <c r="J377" s="6" t="s">
        <v>1277</v>
      </c>
      <c r="K377" s="6" t="s">
        <v>1785</v>
      </c>
      <c r="L377" s="1" t="s">
        <v>614</v>
      </c>
      <c r="M377" s="63"/>
      <c r="N377" t="s">
        <v>2398</v>
      </c>
      <c r="O377" s="63">
        <v>0</v>
      </c>
      <c r="P377" s="6" t="s">
        <v>615</v>
      </c>
      <c r="Q377">
        <v>56</v>
      </c>
      <c r="S377" s="63"/>
    </row>
    <row r="378" spans="2:19" x14ac:dyDescent="0.2">
      <c r="B378" s="10"/>
      <c r="C378" t="s">
        <v>2403</v>
      </c>
      <c r="D378" s="60" t="s">
        <v>786</v>
      </c>
      <c r="E378" s="2" t="s">
        <v>96</v>
      </c>
      <c r="F378" t="s">
        <v>1799</v>
      </c>
      <c r="G378" s="6" t="s">
        <v>1800</v>
      </c>
      <c r="H378" s="6" t="s">
        <v>1801</v>
      </c>
      <c r="I378" s="6" t="s">
        <v>623</v>
      </c>
      <c r="J378" s="6" t="s">
        <v>1277</v>
      </c>
      <c r="K378" s="6" t="s">
        <v>1785</v>
      </c>
      <c r="L378" s="1" t="s">
        <v>614</v>
      </c>
      <c r="M378" s="63"/>
      <c r="N378" t="s">
        <v>2398</v>
      </c>
      <c r="O378" s="63">
        <v>0</v>
      </c>
      <c r="P378" s="6" t="s">
        <v>615</v>
      </c>
      <c r="Q378">
        <v>56</v>
      </c>
      <c r="S378" s="63"/>
    </row>
    <row r="379" spans="2:19" x14ac:dyDescent="0.2">
      <c r="B379" s="10"/>
      <c r="C379" t="s">
        <v>2404</v>
      </c>
      <c r="D379" s="60" t="s">
        <v>786</v>
      </c>
      <c r="E379" s="2" t="s">
        <v>96</v>
      </c>
      <c r="F379" t="s">
        <v>1799</v>
      </c>
      <c r="G379" s="6" t="s">
        <v>1800</v>
      </c>
      <c r="H379" s="6" t="s">
        <v>1801</v>
      </c>
      <c r="I379" s="6" t="s">
        <v>625</v>
      </c>
      <c r="J379" s="6" t="s">
        <v>1277</v>
      </c>
      <c r="K379" s="6" t="s">
        <v>1785</v>
      </c>
      <c r="L379" t="s">
        <v>614</v>
      </c>
      <c r="M379" s="63"/>
      <c r="N379" t="s">
        <v>2398</v>
      </c>
      <c r="O379" s="63">
        <v>0</v>
      </c>
      <c r="P379" s="6" t="s">
        <v>615</v>
      </c>
      <c r="Q379" s="6">
        <v>56</v>
      </c>
      <c r="S379" s="63"/>
    </row>
    <row r="380" spans="2:19" x14ac:dyDescent="0.2">
      <c r="B380" s="10"/>
      <c r="C380" t="s">
        <v>2405</v>
      </c>
      <c r="D380" s="60" t="s">
        <v>786</v>
      </c>
      <c r="E380" s="2" t="s">
        <v>96</v>
      </c>
      <c r="F380" s="2" t="s">
        <v>1782</v>
      </c>
      <c r="G380" s="6" t="s">
        <v>1783</v>
      </c>
      <c r="H380" s="6" t="s">
        <v>1784</v>
      </c>
      <c r="I380" s="6" t="s">
        <v>607</v>
      </c>
      <c r="J380" s="6" t="s">
        <v>1277</v>
      </c>
      <c r="K380" s="6" t="s">
        <v>1785</v>
      </c>
      <c r="L380" s="90" t="s">
        <v>2406</v>
      </c>
      <c r="M380" s="90"/>
      <c r="N380" t="s">
        <v>2407</v>
      </c>
      <c r="O380">
        <v>384</v>
      </c>
      <c r="P380" s="6" t="s">
        <v>615</v>
      </c>
      <c r="Q380" s="63">
        <v>56</v>
      </c>
      <c r="S380" s="63"/>
    </row>
    <row r="381" spans="2:19" x14ac:dyDescent="0.2">
      <c r="B381" s="10"/>
      <c r="C381" t="s">
        <v>2408</v>
      </c>
      <c r="D381" s="60" t="s">
        <v>786</v>
      </c>
      <c r="E381" s="2" t="s">
        <v>96</v>
      </c>
      <c r="F381" s="2" t="s">
        <v>1782</v>
      </c>
      <c r="G381" s="6" t="s">
        <v>1783</v>
      </c>
      <c r="H381" s="6" t="s">
        <v>1784</v>
      </c>
      <c r="I381" s="6" t="s">
        <v>613</v>
      </c>
      <c r="J381" s="6" t="s">
        <v>1277</v>
      </c>
      <c r="K381" s="6" t="s">
        <v>1785</v>
      </c>
      <c r="L381" s="1" t="s">
        <v>614</v>
      </c>
      <c r="M381" s="6"/>
      <c r="N381" s="6" t="s">
        <v>2407</v>
      </c>
      <c r="O381" s="6">
        <v>384</v>
      </c>
      <c r="P381" s="6" t="s">
        <v>615</v>
      </c>
      <c r="Q381">
        <v>56</v>
      </c>
      <c r="S381" s="63"/>
    </row>
    <row r="382" spans="2:19" x14ac:dyDescent="0.2">
      <c r="B382" s="10"/>
      <c r="C382" t="s">
        <v>2409</v>
      </c>
      <c r="D382" s="60" t="s">
        <v>786</v>
      </c>
      <c r="E382" s="2" t="s">
        <v>96</v>
      </c>
      <c r="F382" s="2" t="s">
        <v>1782</v>
      </c>
      <c r="G382" s="6" t="s">
        <v>1783</v>
      </c>
      <c r="H382" s="6" t="s">
        <v>1784</v>
      </c>
      <c r="I382" s="6" t="s">
        <v>617</v>
      </c>
      <c r="J382" s="6" t="s">
        <v>1277</v>
      </c>
      <c r="K382" s="6" t="s">
        <v>1785</v>
      </c>
      <c r="L382" s="1" t="s">
        <v>614</v>
      </c>
      <c r="M382" s="6"/>
      <c r="N382" s="6" t="s">
        <v>2407</v>
      </c>
      <c r="O382" s="6">
        <v>384</v>
      </c>
      <c r="P382" s="6" t="s">
        <v>615</v>
      </c>
      <c r="Q382" s="6">
        <v>56</v>
      </c>
      <c r="S382" s="63"/>
    </row>
    <row r="383" spans="2:19" x14ac:dyDescent="0.2">
      <c r="B383" s="10"/>
      <c r="C383" t="s">
        <v>2410</v>
      </c>
      <c r="D383" s="60" t="s">
        <v>786</v>
      </c>
      <c r="E383" s="2" t="s">
        <v>96</v>
      </c>
      <c r="F383" s="2" t="s">
        <v>1782</v>
      </c>
      <c r="G383" s="6" t="s">
        <v>1783</v>
      </c>
      <c r="H383" s="6" t="s">
        <v>1784</v>
      </c>
      <c r="I383" s="6" t="s">
        <v>619</v>
      </c>
      <c r="J383" s="6" t="s">
        <v>1277</v>
      </c>
      <c r="K383" s="6" t="s">
        <v>1785</v>
      </c>
      <c r="L383" s="1" t="s">
        <v>614</v>
      </c>
      <c r="M383" s="6"/>
      <c r="N383" s="6" t="s">
        <v>2407</v>
      </c>
      <c r="O383" s="6">
        <v>384</v>
      </c>
      <c r="P383" s="6" t="s">
        <v>615</v>
      </c>
      <c r="Q383">
        <v>56</v>
      </c>
      <c r="S383" s="63"/>
    </row>
    <row r="384" spans="2:19" x14ac:dyDescent="0.2">
      <c r="B384" s="10"/>
      <c r="C384" t="s">
        <v>2411</v>
      </c>
      <c r="D384" s="60" t="s">
        <v>786</v>
      </c>
      <c r="E384" s="2" t="s">
        <v>96</v>
      </c>
      <c r="F384" s="2" t="s">
        <v>1782</v>
      </c>
      <c r="G384" s="6" t="s">
        <v>1783</v>
      </c>
      <c r="H384" s="6" t="s">
        <v>1784</v>
      </c>
      <c r="I384" s="6" t="s">
        <v>621</v>
      </c>
      <c r="J384" s="6" t="s">
        <v>1277</v>
      </c>
      <c r="K384" s="6" t="s">
        <v>1785</v>
      </c>
      <c r="L384" s="1" t="s">
        <v>614</v>
      </c>
      <c r="M384" s="6"/>
      <c r="N384" s="6" t="s">
        <v>2407</v>
      </c>
      <c r="O384" s="6">
        <v>384</v>
      </c>
      <c r="P384" s="6" t="s">
        <v>615</v>
      </c>
      <c r="Q384">
        <v>56</v>
      </c>
      <c r="S384" s="63"/>
    </row>
    <row r="385" spans="2:19" x14ac:dyDescent="0.2">
      <c r="B385" s="10"/>
      <c r="C385" t="s">
        <v>2412</v>
      </c>
      <c r="D385" s="60" t="s">
        <v>786</v>
      </c>
      <c r="E385" s="2" t="s">
        <v>96</v>
      </c>
      <c r="F385" s="2" t="s">
        <v>1782</v>
      </c>
      <c r="G385" s="6" t="s">
        <v>1783</v>
      </c>
      <c r="H385" s="6" t="s">
        <v>1784</v>
      </c>
      <c r="I385" s="6" t="s">
        <v>623</v>
      </c>
      <c r="J385" s="6" t="s">
        <v>1277</v>
      </c>
      <c r="K385" s="6" t="s">
        <v>1785</v>
      </c>
      <c r="L385" s="1" t="s">
        <v>614</v>
      </c>
      <c r="M385" s="6"/>
      <c r="N385" s="6" t="s">
        <v>2407</v>
      </c>
      <c r="O385" s="6">
        <v>384</v>
      </c>
      <c r="P385" s="6" t="s">
        <v>615</v>
      </c>
      <c r="Q385">
        <v>56</v>
      </c>
      <c r="S385" s="63"/>
    </row>
    <row r="386" spans="2:19" x14ac:dyDescent="0.2">
      <c r="B386" s="10"/>
      <c r="C386" t="s">
        <v>2413</v>
      </c>
      <c r="D386" s="60" t="s">
        <v>786</v>
      </c>
      <c r="E386" s="2" t="s">
        <v>96</v>
      </c>
      <c r="F386" s="2" t="s">
        <v>1782</v>
      </c>
      <c r="G386" s="6" t="s">
        <v>1783</v>
      </c>
      <c r="H386" s="6" t="s">
        <v>1784</v>
      </c>
      <c r="I386" s="6" t="s">
        <v>625</v>
      </c>
      <c r="J386" s="6" t="s">
        <v>1277</v>
      </c>
      <c r="K386" s="6" t="s">
        <v>1785</v>
      </c>
      <c r="L386" s="1" t="s">
        <v>614</v>
      </c>
      <c r="M386" s="6"/>
      <c r="N386" s="6" t="s">
        <v>2407</v>
      </c>
      <c r="O386" s="6">
        <v>384</v>
      </c>
      <c r="P386" s="6" t="s">
        <v>615</v>
      </c>
      <c r="Q386">
        <v>56</v>
      </c>
      <c r="S386" s="63"/>
    </row>
    <row r="387" spans="2:19" x14ac:dyDescent="0.2">
      <c r="B387" s="10"/>
      <c r="C387" t="s">
        <v>2414</v>
      </c>
      <c r="D387" s="60" t="s">
        <v>786</v>
      </c>
      <c r="E387" s="2" t="s">
        <v>96</v>
      </c>
      <c r="F387" s="2" t="s">
        <v>1776</v>
      </c>
      <c r="G387" s="6" t="s">
        <v>1777</v>
      </c>
      <c r="H387" s="6" t="s">
        <v>1778</v>
      </c>
      <c r="I387" s="6" t="s">
        <v>607</v>
      </c>
      <c r="J387" s="6" t="s">
        <v>1277</v>
      </c>
      <c r="K387" s="6" t="s">
        <v>1779</v>
      </c>
      <c r="L387" s="2" t="s">
        <v>2415</v>
      </c>
      <c r="M387" s="6" t="s">
        <v>2416</v>
      </c>
      <c r="N387" s="6" t="s">
        <v>2417</v>
      </c>
      <c r="O387" s="6">
        <v>0</v>
      </c>
      <c r="P387" s="6" t="s">
        <v>610</v>
      </c>
      <c r="Q387" s="6">
        <v>0</v>
      </c>
      <c r="S387" s="63"/>
    </row>
    <row r="388" spans="2:19" x14ac:dyDescent="0.2">
      <c r="B388" s="10"/>
      <c r="C388" t="s">
        <v>2418</v>
      </c>
      <c r="D388" s="60" t="s">
        <v>777</v>
      </c>
      <c r="E388" s="2" t="s">
        <v>96</v>
      </c>
      <c r="F388" t="s">
        <v>1799</v>
      </c>
      <c r="G388" s="6" t="s">
        <v>1800</v>
      </c>
      <c r="H388" s="6" t="s">
        <v>1801</v>
      </c>
      <c r="I388" s="6" t="s">
        <v>607</v>
      </c>
      <c r="J388" s="6" t="s">
        <v>1277</v>
      </c>
      <c r="K388" s="6" t="s">
        <v>1785</v>
      </c>
      <c r="L388" s="1" t="s">
        <v>2419</v>
      </c>
      <c r="M388" s="1" t="s">
        <v>2420</v>
      </c>
      <c r="N388" t="s">
        <v>2421</v>
      </c>
      <c r="O388" s="113">
        <v>0</v>
      </c>
      <c r="P388" s="6" t="s">
        <v>610</v>
      </c>
      <c r="Q388">
        <v>0</v>
      </c>
      <c r="S388" s="63"/>
    </row>
    <row r="389" spans="2:19" x14ac:dyDescent="0.2">
      <c r="B389" s="10"/>
      <c r="C389" t="s">
        <v>2422</v>
      </c>
      <c r="D389" s="60" t="s">
        <v>777</v>
      </c>
      <c r="E389" s="2" t="s">
        <v>96</v>
      </c>
      <c r="F389" t="s">
        <v>1799</v>
      </c>
      <c r="G389" s="6" t="s">
        <v>1800</v>
      </c>
      <c r="H389" s="6" t="s">
        <v>1801</v>
      </c>
      <c r="I389" s="6" t="s">
        <v>613</v>
      </c>
      <c r="J389" s="6" t="s">
        <v>1277</v>
      </c>
      <c r="K389" s="6" t="s">
        <v>1785</v>
      </c>
      <c r="L389" s="1" t="s">
        <v>614</v>
      </c>
      <c r="M389" s="1"/>
      <c r="N389" t="s">
        <v>2421</v>
      </c>
      <c r="O389" s="113">
        <v>0</v>
      </c>
      <c r="P389" s="6" t="s">
        <v>615</v>
      </c>
      <c r="Q389" s="6">
        <v>56</v>
      </c>
      <c r="S389" s="63"/>
    </row>
    <row r="390" spans="2:19" x14ac:dyDescent="0.2">
      <c r="B390" s="10"/>
      <c r="C390" t="s">
        <v>2423</v>
      </c>
      <c r="D390" s="60" t="s">
        <v>777</v>
      </c>
      <c r="E390" s="2" t="s">
        <v>96</v>
      </c>
      <c r="F390" t="s">
        <v>1799</v>
      </c>
      <c r="G390" s="6" t="s">
        <v>1800</v>
      </c>
      <c r="H390" s="6" t="s">
        <v>1801</v>
      </c>
      <c r="I390" s="6" t="s">
        <v>617</v>
      </c>
      <c r="J390" s="6" t="s">
        <v>1277</v>
      </c>
      <c r="K390" s="6" t="s">
        <v>1785</v>
      </c>
      <c r="L390" s="1" t="s">
        <v>614</v>
      </c>
      <c r="M390" s="1"/>
      <c r="N390" t="s">
        <v>2421</v>
      </c>
      <c r="O390" s="113">
        <v>0</v>
      </c>
      <c r="P390" s="6" t="s">
        <v>615</v>
      </c>
      <c r="Q390">
        <v>56</v>
      </c>
      <c r="S390" s="63"/>
    </row>
    <row r="391" spans="2:19" x14ac:dyDescent="0.2">
      <c r="B391" s="10"/>
      <c r="C391" t="s">
        <v>2424</v>
      </c>
      <c r="D391" s="60" t="s">
        <v>777</v>
      </c>
      <c r="E391" s="2" t="s">
        <v>96</v>
      </c>
      <c r="F391" t="s">
        <v>1799</v>
      </c>
      <c r="G391" s="6" t="s">
        <v>1800</v>
      </c>
      <c r="H391" s="6" t="s">
        <v>1801</v>
      </c>
      <c r="I391" s="6" t="s">
        <v>619</v>
      </c>
      <c r="J391" s="6" t="s">
        <v>1277</v>
      </c>
      <c r="K391" s="6" t="s">
        <v>1785</v>
      </c>
      <c r="L391" s="1" t="s">
        <v>614</v>
      </c>
      <c r="M391" s="1"/>
      <c r="N391" t="s">
        <v>2421</v>
      </c>
      <c r="O391" s="113">
        <v>0</v>
      </c>
      <c r="P391" s="6" t="s">
        <v>615</v>
      </c>
      <c r="Q391">
        <v>56</v>
      </c>
      <c r="S391" s="63"/>
    </row>
    <row r="392" spans="2:19" x14ac:dyDescent="0.2">
      <c r="B392" s="10"/>
      <c r="C392" t="s">
        <v>2425</v>
      </c>
      <c r="D392" s="60" t="s">
        <v>777</v>
      </c>
      <c r="E392" s="2" t="s">
        <v>96</v>
      </c>
      <c r="F392" t="s">
        <v>1799</v>
      </c>
      <c r="G392" s="6" t="s">
        <v>1800</v>
      </c>
      <c r="H392" s="6" t="s">
        <v>1801</v>
      </c>
      <c r="I392" s="6" t="s">
        <v>621</v>
      </c>
      <c r="J392" s="6" t="s">
        <v>1277</v>
      </c>
      <c r="K392" s="6" t="s">
        <v>1785</v>
      </c>
      <c r="L392" s="1" t="s">
        <v>614</v>
      </c>
      <c r="M392" s="1"/>
      <c r="N392" t="s">
        <v>2421</v>
      </c>
      <c r="O392" s="113">
        <v>0</v>
      </c>
      <c r="P392" s="6" t="s">
        <v>615</v>
      </c>
      <c r="Q392">
        <v>56</v>
      </c>
      <c r="S392" s="63"/>
    </row>
    <row r="393" spans="2:19" x14ac:dyDescent="0.2">
      <c r="B393" s="10"/>
      <c r="C393" t="s">
        <v>2426</v>
      </c>
      <c r="D393" s="60" t="s">
        <v>777</v>
      </c>
      <c r="E393" s="2" t="s">
        <v>96</v>
      </c>
      <c r="F393" t="s">
        <v>1799</v>
      </c>
      <c r="G393" s="6" t="s">
        <v>1800</v>
      </c>
      <c r="H393" s="6" t="s">
        <v>1801</v>
      </c>
      <c r="I393" s="6" t="s">
        <v>623</v>
      </c>
      <c r="J393" s="6" t="s">
        <v>1277</v>
      </c>
      <c r="K393" s="6" t="s">
        <v>1785</v>
      </c>
      <c r="L393" s="1" t="s">
        <v>614</v>
      </c>
      <c r="M393" s="1"/>
      <c r="N393" t="s">
        <v>2421</v>
      </c>
      <c r="O393" s="113">
        <v>0</v>
      </c>
      <c r="P393" s="6" t="s">
        <v>615</v>
      </c>
      <c r="Q393">
        <v>56</v>
      </c>
      <c r="S393" s="63"/>
    </row>
    <row r="394" spans="2:19" x14ac:dyDescent="0.2">
      <c r="B394" s="10"/>
      <c r="C394" t="s">
        <v>2427</v>
      </c>
      <c r="D394" s="60" t="s">
        <v>777</v>
      </c>
      <c r="E394" s="2" t="s">
        <v>96</v>
      </c>
      <c r="F394" t="s">
        <v>1799</v>
      </c>
      <c r="G394" s="6" t="s">
        <v>1800</v>
      </c>
      <c r="H394" s="6" t="s">
        <v>1801</v>
      </c>
      <c r="I394" s="6" t="s">
        <v>625</v>
      </c>
      <c r="J394" s="6" t="s">
        <v>1277</v>
      </c>
      <c r="K394" s="6" t="s">
        <v>1785</v>
      </c>
      <c r="L394" s="2" t="s">
        <v>614</v>
      </c>
      <c r="M394" s="1"/>
      <c r="N394" t="s">
        <v>2421</v>
      </c>
      <c r="O394" s="113">
        <v>0</v>
      </c>
      <c r="P394" s="6" t="s">
        <v>615</v>
      </c>
      <c r="Q394" s="6">
        <v>56</v>
      </c>
      <c r="S394" s="63"/>
    </row>
    <row r="395" spans="2:19" x14ac:dyDescent="0.2">
      <c r="B395" s="10"/>
      <c r="C395" t="s">
        <v>2428</v>
      </c>
      <c r="D395" s="60" t="s">
        <v>777</v>
      </c>
      <c r="E395" s="2" t="s">
        <v>96</v>
      </c>
      <c r="F395" s="2" t="s">
        <v>1782</v>
      </c>
      <c r="G395" s="6" t="s">
        <v>1783</v>
      </c>
      <c r="H395" s="6" t="s">
        <v>1784</v>
      </c>
      <c r="I395" s="6" t="s">
        <v>607</v>
      </c>
      <c r="J395" s="6" t="s">
        <v>1277</v>
      </c>
      <c r="K395" s="6" t="s">
        <v>1785</v>
      </c>
      <c r="L395" s="90" t="s">
        <v>2429</v>
      </c>
      <c r="M395" s="90"/>
      <c r="N395" t="s">
        <v>2430</v>
      </c>
      <c r="O395">
        <v>384</v>
      </c>
      <c r="P395" s="6" t="s">
        <v>615</v>
      </c>
      <c r="Q395" s="63">
        <v>56</v>
      </c>
      <c r="S395" s="63"/>
    </row>
    <row r="396" spans="2:19" x14ac:dyDescent="0.2">
      <c r="B396" s="10"/>
      <c r="C396" t="s">
        <v>2431</v>
      </c>
      <c r="D396" s="60" t="s">
        <v>777</v>
      </c>
      <c r="E396" s="2" t="s">
        <v>96</v>
      </c>
      <c r="F396" s="2" t="s">
        <v>1782</v>
      </c>
      <c r="G396" s="6" t="s">
        <v>1783</v>
      </c>
      <c r="H396" s="6" t="s">
        <v>1784</v>
      </c>
      <c r="I396" s="6" t="s">
        <v>613</v>
      </c>
      <c r="J396" s="6" t="s">
        <v>1277</v>
      </c>
      <c r="K396" s="6" t="s">
        <v>1785</v>
      </c>
      <c r="L396" s="6" t="s">
        <v>614</v>
      </c>
      <c r="M396" s="6"/>
      <c r="N396" s="6" t="s">
        <v>2430</v>
      </c>
      <c r="O396" s="6">
        <v>384</v>
      </c>
      <c r="P396" s="6" t="s">
        <v>615</v>
      </c>
      <c r="Q396">
        <v>56</v>
      </c>
      <c r="S396" s="63"/>
    </row>
    <row r="397" spans="2:19" x14ac:dyDescent="0.2">
      <c r="B397" s="10"/>
      <c r="C397" t="s">
        <v>2432</v>
      </c>
      <c r="D397" s="60" t="s">
        <v>777</v>
      </c>
      <c r="E397" s="2" t="s">
        <v>96</v>
      </c>
      <c r="F397" s="2" t="s">
        <v>1782</v>
      </c>
      <c r="G397" s="6" t="s">
        <v>1783</v>
      </c>
      <c r="H397" s="6" t="s">
        <v>1784</v>
      </c>
      <c r="I397" s="6" t="s">
        <v>617</v>
      </c>
      <c r="J397" s="6" t="s">
        <v>1277</v>
      </c>
      <c r="K397" s="6" t="s">
        <v>1785</v>
      </c>
      <c r="L397" s="1" t="s">
        <v>614</v>
      </c>
      <c r="M397" s="6"/>
      <c r="N397" s="6" t="s">
        <v>2430</v>
      </c>
      <c r="O397" s="6">
        <v>384</v>
      </c>
      <c r="P397" s="6" t="s">
        <v>615</v>
      </c>
      <c r="Q397" s="6">
        <v>56</v>
      </c>
      <c r="S397" s="63"/>
    </row>
    <row r="398" spans="2:19" x14ac:dyDescent="0.2">
      <c r="B398" s="10"/>
      <c r="C398" t="s">
        <v>2433</v>
      </c>
      <c r="D398" s="60" t="s">
        <v>777</v>
      </c>
      <c r="E398" s="2" t="s">
        <v>96</v>
      </c>
      <c r="F398" s="2" t="s">
        <v>1782</v>
      </c>
      <c r="G398" s="6" t="s">
        <v>1783</v>
      </c>
      <c r="H398" s="6" t="s">
        <v>1784</v>
      </c>
      <c r="I398" s="6" t="s">
        <v>619</v>
      </c>
      <c r="J398" s="6" t="s">
        <v>1277</v>
      </c>
      <c r="K398" s="6" t="s">
        <v>1785</v>
      </c>
      <c r="L398" s="1" t="s">
        <v>614</v>
      </c>
      <c r="M398" s="6"/>
      <c r="N398" s="6" t="s">
        <v>2430</v>
      </c>
      <c r="O398" s="6">
        <v>384</v>
      </c>
      <c r="P398" s="6" t="s">
        <v>615</v>
      </c>
      <c r="Q398" s="6">
        <v>56</v>
      </c>
      <c r="S398" s="63"/>
    </row>
    <row r="399" spans="2:19" x14ac:dyDescent="0.2">
      <c r="B399" s="10"/>
      <c r="C399" t="s">
        <v>2434</v>
      </c>
      <c r="D399" s="60" t="s">
        <v>777</v>
      </c>
      <c r="E399" s="2" t="s">
        <v>96</v>
      </c>
      <c r="F399" s="2" t="s">
        <v>1782</v>
      </c>
      <c r="G399" s="6" t="s">
        <v>1783</v>
      </c>
      <c r="H399" s="6" t="s">
        <v>1784</v>
      </c>
      <c r="I399" s="6" t="s">
        <v>621</v>
      </c>
      <c r="J399" s="6" t="s">
        <v>1277</v>
      </c>
      <c r="K399" s="6" t="s">
        <v>1785</v>
      </c>
      <c r="L399" s="1" t="s">
        <v>614</v>
      </c>
      <c r="M399" s="6"/>
      <c r="N399" s="6" t="s">
        <v>2430</v>
      </c>
      <c r="O399" s="6">
        <v>384</v>
      </c>
      <c r="P399" s="6" t="s">
        <v>615</v>
      </c>
      <c r="Q399" s="63">
        <v>56</v>
      </c>
      <c r="S399" s="63"/>
    </row>
    <row r="400" spans="2:19" x14ac:dyDescent="0.2">
      <c r="B400" s="10"/>
      <c r="C400" t="s">
        <v>2435</v>
      </c>
      <c r="D400" s="60" t="s">
        <v>777</v>
      </c>
      <c r="E400" s="2" t="s">
        <v>96</v>
      </c>
      <c r="F400" s="2" t="s">
        <v>1782</v>
      </c>
      <c r="G400" s="6" t="s">
        <v>1783</v>
      </c>
      <c r="H400" s="6" t="s">
        <v>1784</v>
      </c>
      <c r="I400" s="6" t="s">
        <v>623</v>
      </c>
      <c r="J400" s="6" t="s">
        <v>1277</v>
      </c>
      <c r="K400" s="6" t="s">
        <v>1785</v>
      </c>
      <c r="L400" s="1" t="s">
        <v>614</v>
      </c>
      <c r="M400" s="6"/>
      <c r="N400" s="6" t="s">
        <v>2430</v>
      </c>
      <c r="O400" s="6">
        <v>384</v>
      </c>
      <c r="P400" s="6" t="s">
        <v>615</v>
      </c>
      <c r="Q400" s="63">
        <v>56</v>
      </c>
      <c r="S400" s="63"/>
    </row>
    <row r="401" spans="2:19" x14ac:dyDescent="0.2">
      <c r="B401" s="10"/>
      <c r="C401" t="s">
        <v>2436</v>
      </c>
      <c r="D401" s="60" t="s">
        <v>777</v>
      </c>
      <c r="E401" s="2" t="s">
        <v>96</v>
      </c>
      <c r="F401" s="2" t="s">
        <v>1782</v>
      </c>
      <c r="G401" s="6" t="s">
        <v>1783</v>
      </c>
      <c r="H401" s="6" t="s">
        <v>1784</v>
      </c>
      <c r="I401" s="6" t="s">
        <v>625</v>
      </c>
      <c r="J401" s="6" t="s">
        <v>1277</v>
      </c>
      <c r="K401" s="6" t="s">
        <v>1785</v>
      </c>
      <c r="L401" s="1" t="s">
        <v>614</v>
      </c>
      <c r="M401" s="6"/>
      <c r="N401" s="6" t="s">
        <v>2430</v>
      </c>
      <c r="O401" s="6">
        <v>384</v>
      </c>
      <c r="P401" s="6" t="s">
        <v>615</v>
      </c>
      <c r="Q401" s="6">
        <v>56</v>
      </c>
      <c r="S401" s="63"/>
    </row>
    <row r="402" spans="2:19" x14ac:dyDescent="0.2">
      <c r="B402" s="10"/>
      <c r="C402" t="s">
        <v>2437</v>
      </c>
      <c r="D402" s="60" t="s">
        <v>777</v>
      </c>
      <c r="E402" s="2" t="s">
        <v>96</v>
      </c>
      <c r="F402" s="2" t="s">
        <v>1776</v>
      </c>
      <c r="G402" s="6" t="s">
        <v>1777</v>
      </c>
      <c r="H402" s="6" t="s">
        <v>1778</v>
      </c>
      <c r="I402" s="6" t="s">
        <v>607</v>
      </c>
      <c r="J402" s="6" t="s">
        <v>1277</v>
      </c>
      <c r="K402" s="6" t="s">
        <v>1779</v>
      </c>
      <c r="L402" s="1" t="s">
        <v>2438</v>
      </c>
      <c r="M402" s="6" t="s">
        <v>2439</v>
      </c>
      <c r="N402" s="6" t="s">
        <v>2440</v>
      </c>
      <c r="O402" s="6">
        <v>0</v>
      </c>
      <c r="P402" s="6" t="s">
        <v>610</v>
      </c>
      <c r="Q402" s="6">
        <v>0</v>
      </c>
      <c r="S402" s="63"/>
    </row>
    <row r="403" spans="2:19" x14ac:dyDescent="0.2">
      <c r="B403" s="10"/>
      <c r="C403" t="s">
        <v>2441</v>
      </c>
      <c r="D403" s="60" t="s">
        <v>805</v>
      </c>
      <c r="E403" s="2" t="s">
        <v>96</v>
      </c>
      <c r="F403" t="s">
        <v>1776</v>
      </c>
      <c r="G403" s="6" t="s">
        <v>1777</v>
      </c>
      <c r="H403" s="6" t="s">
        <v>1778</v>
      </c>
      <c r="I403" s="6" t="s">
        <v>607</v>
      </c>
      <c r="J403" s="6" t="s">
        <v>1277</v>
      </c>
      <c r="K403" s="6" t="s">
        <v>1779</v>
      </c>
      <c r="L403" t="s">
        <v>2442</v>
      </c>
      <c r="M403" s="63" t="s">
        <v>2443</v>
      </c>
      <c r="N403" t="s">
        <v>2444</v>
      </c>
      <c r="O403" s="63">
        <v>0</v>
      </c>
      <c r="P403" s="6" t="s">
        <v>610</v>
      </c>
      <c r="Q403" s="6">
        <v>0</v>
      </c>
      <c r="S403" s="63"/>
    </row>
    <row r="404" spans="2:19" x14ac:dyDescent="0.2">
      <c r="B404" s="10"/>
      <c r="C404" t="s">
        <v>2445</v>
      </c>
      <c r="D404" s="60" t="s">
        <v>823</v>
      </c>
      <c r="E404" s="2" t="s">
        <v>96</v>
      </c>
      <c r="F404" t="s">
        <v>1799</v>
      </c>
      <c r="G404" s="6" t="s">
        <v>1800</v>
      </c>
      <c r="H404" s="6" t="s">
        <v>1801</v>
      </c>
      <c r="I404" s="6" t="s">
        <v>607</v>
      </c>
      <c r="J404" s="6" t="s">
        <v>1277</v>
      </c>
      <c r="K404" s="6" t="s">
        <v>1785</v>
      </c>
      <c r="L404" s="1" t="s">
        <v>2446</v>
      </c>
      <c r="M404" s="63" t="s">
        <v>2447</v>
      </c>
      <c r="N404" t="s">
        <v>2448</v>
      </c>
      <c r="O404" s="63">
        <v>0</v>
      </c>
      <c r="P404" s="6" t="s">
        <v>610</v>
      </c>
      <c r="Q404">
        <v>0</v>
      </c>
      <c r="S404" s="63"/>
    </row>
    <row r="405" spans="2:19" x14ac:dyDescent="0.2">
      <c r="B405" s="10"/>
      <c r="C405" t="s">
        <v>2449</v>
      </c>
      <c r="D405" s="60" t="s">
        <v>823</v>
      </c>
      <c r="E405" s="2" t="s">
        <v>96</v>
      </c>
      <c r="F405" t="s">
        <v>1799</v>
      </c>
      <c r="G405" s="6" t="s">
        <v>1800</v>
      </c>
      <c r="H405" s="6" t="s">
        <v>1801</v>
      </c>
      <c r="I405" s="6" t="s">
        <v>613</v>
      </c>
      <c r="J405" s="6" t="s">
        <v>1277</v>
      </c>
      <c r="K405" s="6" t="s">
        <v>1785</v>
      </c>
      <c r="L405" s="1" t="s">
        <v>614</v>
      </c>
      <c r="M405" s="63"/>
      <c r="N405" t="s">
        <v>2448</v>
      </c>
      <c r="O405" s="63">
        <v>0</v>
      </c>
      <c r="P405" s="6" t="s">
        <v>615</v>
      </c>
      <c r="Q405">
        <v>56</v>
      </c>
      <c r="S405" s="63"/>
    </row>
    <row r="406" spans="2:19" x14ac:dyDescent="0.2">
      <c r="B406" s="10"/>
      <c r="C406" t="s">
        <v>2450</v>
      </c>
      <c r="D406" s="60" t="s">
        <v>823</v>
      </c>
      <c r="E406" s="2" t="s">
        <v>96</v>
      </c>
      <c r="F406" t="s">
        <v>1799</v>
      </c>
      <c r="G406" s="6" t="s">
        <v>1800</v>
      </c>
      <c r="H406" s="6" t="s">
        <v>1801</v>
      </c>
      <c r="I406" s="6" t="s">
        <v>617</v>
      </c>
      <c r="J406" s="6" t="s">
        <v>1277</v>
      </c>
      <c r="K406" s="6" t="s">
        <v>1785</v>
      </c>
      <c r="L406" s="1" t="s">
        <v>614</v>
      </c>
      <c r="M406" s="63"/>
      <c r="N406" t="s">
        <v>2448</v>
      </c>
      <c r="O406" s="63">
        <v>0</v>
      </c>
      <c r="P406" s="6" t="s">
        <v>615</v>
      </c>
      <c r="Q406">
        <v>56</v>
      </c>
      <c r="S406" s="63"/>
    </row>
    <row r="407" spans="2:19" x14ac:dyDescent="0.2">
      <c r="B407" s="10"/>
      <c r="C407" t="s">
        <v>2451</v>
      </c>
      <c r="D407" s="60" t="s">
        <v>823</v>
      </c>
      <c r="E407" s="2" t="s">
        <v>96</v>
      </c>
      <c r="F407" t="s">
        <v>1799</v>
      </c>
      <c r="G407" s="6" t="s">
        <v>1800</v>
      </c>
      <c r="H407" s="6" t="s">
        <v>1801</v>
      </c>
      <c r="I407" s="6" t="s">
        <v>619</v>
      </c>
      <c r="J407" s="6" t="s">
        <v>1277</v>
      </c>
      <c r="K407" s="6" t="s">
        <v>1785</v>
      </c>
      <c r="L407" s="1" t="s">
        <v>614</v>
      </c>
      <c r="M407" s="63"/>
      <c r="N407" t="s">
        <v>2448</v>
      </c>
      <c r="O407" s="63">
        <v>0</v>
      </c>
      <c r="P407" s="6" t="s">
        <v>615</v>
      </c>
      <c r="Q407">
        <v>56</v>
      </c>
      <c r="S407" s="63"/>
    </row>
    <row r="408" spans="2:19" x14ac:dyDescent="0.2">
      <c r="B408" s="10"/>
      <c r="C408" t="s">
        <v>2452</v>
      </c>
      <c r="D408" s="60" t="s">
        <v>823</v>
      </c>
      <c r="E408" s="2" t="s">
        <v>96</v>
      </c>
      <c r="F408" t="s">
        <v>1799</v>
      </c>
      <c r="G408" s="6" t="s">
        <v>1800</v>
      </c>
      <c r="H408" s="6" t="s">
        <v>1801</v>
      </c>
      <c r="I408" s="6" t="s">
        <v>621</v>
      </c>
      <c r="J408" s="6" t="s">
        <v>1277</v>
      </c>
      <c r="K408" s="6" t="s">
        <v>1785</v>
      </c>
      <c r="L408" s="1" t="s">
        <v>614</v>
      </c>
      <c r="M408" s="63"/>
      <c r="N408" t="s">
        <v>2448</v>
      </c>
      <c r="O408" s="63">
        <v>0</v>
      </c>
      <c r="P408" s="6" t="s">
        <v>615</v>
      </c>
      <c r="Q408">
        <v>56</v>
      </c>
      <c r="S408" s="63"/>
    </row>
    <row r="409" spans="2:19" x14ac:dyDescent="0.2">
      <c r="B409" s="10"/>
      <c r="C409" t="s">
        <v>2453</v>
      </c>
      <c r="D409" s="60" t="s">
        <v>823</v>
      </c>
      <c r="E409" s="2" t="s">
        <v>96</v>
      </c>
      <c r="F409" t="s">
        <v>1799</v>
      </c>
      <c r="G409" s="6" t="s">
        <v>1800</v>
      </c>
      <c r="H409" s="6" t="s">
        <v>1801</v>
      </c>
      <c r="I409" s="6" t="s">
        <v>623</v>
      </c>
      <c r="J409" s="6" t="s">
        <v>1277</v>
      </c>
      <c r="K409" s="6" t="s">
        <v>1785</v>
      </c>
      <c r="L409" s="1" t="s">
        <v>614</v>
      </c>
      <c r="M409" s="63"/>
      <c r="N409" t="s">
        <v>2448</v>
      </c>
      <c r="O409" s="63">
        <v>0</v>
      </c>
      <c r="P409" s="6" t="s">
        <v>615</v>
      </c>
      <c r="Q409">
        <v>56</v>
      </c>
      <c r="S409" s="63"/>
    </row>
    <row r="410" spans="2:19" x14ac:dyDescent="0.2">
      <c r="B410" s="10"/>
      <c r="C410" t="s">
        <v>2454</v>
      </c>
      <c r="D410" s="60" t="s">
        <v>823</v>
      </c>
      <c r="E410" s="2" t="s">
        <v>96</v>
      </c>
      <c r="F410" s="2" t="s">
        <v>1799</v>
      </c>
      <c r="G410" s="6" t="s">
        <v>1800</v>
      </c>
      <c r="H410" s="6" t="s">
        <v>1801</v>
      </c>
      <c r="I410" s="6" t="s">
        <v>625</v>
      </c>
      <c r="J410" s="6" t="s">
        <v>1277</v>
      </c>
      <c r="K410" s="6" t="s">
        <v>1785</v>
      </c>
      <c r="L410" s="90" t="s">
        <v>614</v>
      </c>
      <c r="M410" s="90"/>
      <c r="N410" t="s">
        <v>2448</v>
      </c>
      <c r="O410">
        <v>0</v>
      </c>
      <c r="P410" s="6" t="s">
        <v>615</v>
      </c>
      <c r="Q410" s="63">
        <v>56</v>
      </c>
      <c r="S410" s="63"/>
    </row>
    <row r="411" spans="2:19" x14ac:dyDescent="0.2">
      <c r="B411" s="10"/>
      <c r="C411" t="s">
        <v>2455</v>
      </c>
      <c r="D411" s="60" t="s">
        <v>823</v>
      </c>
      <c r="E411" s="2" t="s">
        <v>96</v>
      </c>
      <c r="F411" s="2" t="s">
        <v>1782</v>
      </c>
      <c r="G411" s="6" t="s">
        <v>1783</v>
      </c>
      <c r="H411" s="6" t="s">
        <v>1784</v>
      </c>
      <c r="I411" s="6" t="s">
        <v>607</v>
      </c>
      <c r="J411" s="6" t="s">
        <v>1277</v>
      </c>
      <c r="K411" s="6" t="s">
        <v>1785</v>
      </c>
      <c r="L411" s="6" t="s">
        <v>2456</v>
      </c>
      <c r="M411" s="6"/>
      <c r="N411" s="6" t="s">
        <v>2457</v>
      </c>
      <c r="O411" s="6">
        <v>424</v>
      </c>
      <c r="P411" s="6" t="s">
        <v>615</v>
      </c>
      <c r="Q411" s="6">
        <v>56</v>
      </c>
      <c r="S411" s="63"/>
    </row>
    <row r="412" spans="2:19" x14ac:dyDescent="0.2">
      <c r="B412" s="10"/>
      <c r="C412" t="s">
        <v>2458</v>
      </c>
      <c r="D412" s="60" t="s">
        <v>823</v>
      </c>
      <c r="E412" s="2" t="s">
        <v>96</v>
      </c>
      <c r="F412" s="2" t="s">
        <v>1782</v>
      </c>
      <c r="G412" s="6" t="s">
        <v>1783</v>
      </c>
      <c r="H412" s="6" t="s">
        <v>1784</v>
      </c>
      <c r="I412" s="6" t="s">
        <v>613</v>
      </c>
      <c r="J412" s="6" t="s">
        <v>1277</v>
      </c>
      <c r="K412" s="6" t="s">
        <v>1785</v>
      </c>
      <c r="L412" s="1" t="s">
        <v>614</v>
      </c>
      <c r="M412" s="6"/>
      <c r="N412" s="6" t="s">
        <v>2457</v>
      </c>
      <c r="O412" s="6">
        <v>424</v>
      </c>
      <c r="P412" s="6" t="s">
        <v>615</v>
      </c>
      <c r="Q412" s="6">
        <v>56</v>
      </c>
      <c r="S412" s="63"/>
    </row>
    <row r="413" spans="2:19" x14ac:dyDescent="0.2">
      <c r="B413" s="10"/>
      <c r="C413" t="s">
        <v>2459</v>
      </c>
      <c r="D413" s="60" t="s">
        <v>823</v>
      </c>
      <c r="E413" s="2" t="s">
        <v>96</v>
      </c>
      <c r="F413" s="2" t="s">
        <v>1782</v>
      </c>
      <c r="G413" s="6" t="s">
        <v>1783</v>
      </c>
      <c r="H413" s="6" t="s">
        <v>1784</v>
      </c>
      <c r="I413" s="6" t="s">
        <v>617</v>
      </c>
      <c r="J413" s="6" t="s">
        <v>1277</v>
      </c>
      <c r="K413" s="6" t="s">
        <v>1785</v>
      </c>
      <c r="L413" s="1" t="s">
        <v>614</v>
      </c>
      <c r="M413" s="6"/>
      <c r="N413" s="6" t="s">
        <v>2457</v>
      </c>
      <c r="O413" s="6">
        <v>424</v>
      </c>
      <c r="P413" s="6" t="s">
        <v>615</v>
      </c>
      <c r="Q413">
        <v>56</v>
      </c>
      <c r="S413" s="63"/>
    </row>
    <row r="414" spans="2:19" x14ac:dyDescent="0.2">
      <c r="B414" s="10"/>
      <c r="C414" t="s">
        <v>2460</v>
      </c>
      <c r="D414" s="60" t="s">
        <v>823</v>
      </c>
      <c r="E414" s="2" t="s">
        <v>96</v>
      </c>
      <c r="F414" s="2" t="s">
        <v>1782</v>
      </c>
      <c r="G414" s="6" t="s">
        <v>1783</v>
      </c>
      <c r="H414" s="6" t="s">
        <v>1784</v>
      </c>
      <c r="I414" s="6" t="s">
        <v>619</v>
      </c>
      <c r="J414" s="6" t="s">
        <v>1277</v>
      </c>
      <c r="K414" s="6" t="s">
        <v>1785</v>
      </c>
      <c r="L414" s="1" t="s">
        <v>614</v>
      </c>
      <c r="M414" s="6"/>
      <c r="N414" s="6" t="s">
        <v>2457</v>
      </c>
      <c r="O414" s="6">
        <v>424</v>
      </c>
      <c r="P414" s="6" t="s">
        <v>615</v>
      </c>
      <c r="Q414">
        <v>56</v>
      </c>
      <c r="S414" s="63"/>
    </row>
    <row r="415" spans="2:19" x14ac:dyDescent="0.2">
      <c r="B415" s="10"/>
      <c r="C415" t="s">
        <v>2461</v>
      </c>
      <c r="D415" s="60" t="s">
        <v>823</v>
      </c>
      <c r="E415" s="2" t="s">
        <v>96</v>
      </c>
      <c r="F415" s="2" t="s">
        <v>1782</v>
      </c>
      <c r="G415" s="6" t="s">
        <v>1783</v>
      </c>
      <c r="H415" s="6" t="s">
        <v>1784</v>
      </c>
      <c r="I415" s="6" t="s">
        <v>621</v>
      </c>
      <c r="J415" s="6" t="s">
        <v>1277</v>
      </c>
      <c r="K415" s="6" t="s">
        <v>1785</v>
      </c>
      <c r="L415" s="1" t="s">
        <v>614</v>
      </c>
      <c r="M415" s="6"/>
      <c r="N415" s="6" t="s">
        <v>2457</v>
      </c>
      <c r="O415" s="6">
        <v>424</v>
      </c>
      <c r="P415" s="6" t="s">
        <v>615</v>
      </c>
      <c r="Q415">
        <v>56</v>
      </c>
      <c r="S415" s="63"/>
    </row>
    <row r="416" spans="2:19" x14ac:dyDescent="0.2">
      <c r="B416" s="10"/>
      <c r="C416" t="s">
        <v>2462</v>
      </c>
      <c r="D416" s="60" t="s">
        <v>823</v>
      </c>
      <c r="E416" s="2" t="s">
        <v>96</v>
      </c>
      <c r="F416" s="2" t="s">
        <v>1782</v>
      </c>
      <c r="G416" s="6" t="s">
        <v>1783</v>
      </c>
      <c r="H416" s="6" t="s">
        <v>1784</v>
      </c>
      <c r="I416" s="6" t="s">
        <v>623</v>
      </c>
      <c r="J416" s="6" t="s">
        <v>1277</v>
      </c>
      <c r="K416" s="6" t="s">
        <v>1785</v>
      </c>
      <c r="L416" s="1" t="s">
        <v>614</v>
      </c>
      <c r="M416" s="6"/>
      <c r="N416" s="6" t="s">
        <v>2457</v>
      </c>
      <c r="O416" s="6">
        <v>424</v>
      </c>
      <c r="P416" s="6" t="s">
        <v>615</v>
      </c>
      <c r="Q416">
        <v>56</v>
      </c>
      <c r="S416" s="63"/>
    </row>
    <row r="417" spans="2:19" x14ac:dyDescent="0.2">
      <c r="B417" s="10"/>
      <c r="C417" t="s">
        <v>2463</v>
      </c>
      <c r="D417" s="60" t="s">
        <v>823</v>
      </c>
      <c r="E417" s="2" t="s">
        <v>96</v>
      </c>
      <c r="F417" s="2" t="s">
        <v>1782</v>
      </c>
      <c r="G417" s="6" t="s">
        <v>1783</v>
      </c>
      <c r="H417" s="6" t="s">
        <v>1784</v>
      </c>
      <c r="I417" s="6" t="s">
        <v>625</v>
      </c>
      <c r="J417" s="6" t="s">
        <v>1277</v>
      </c>
      <c r="K417" s="6" t="s">
        <v>1785</v>
      </c>
      <c r="L417" s="1" t="s">
        <v>614</v>
      </c>
      <c r="M417" s="6"/>
      <c r="N417" s="6" t="s">
        <v>2457</v>
      </c>
      <c r="O417" s="6">
        <v>424</v>
      </c>
      <c r="P417" s="6" t="s">
        <v>615</v>
      </c>
      <c r="Q417">
        <v>56</v>
      </c>
      <c r="S417" s="63"/>
    </row>
    <row r="418" spans="2:19" x14ac:dyDescent="0.2">
      <c r="B418" s="10"/>
      <c r="C418" t="s">
        <v>2464</v>
      </c>
      <c r="D418" s="60" t="s">
        <v>823</v>
      </c>
      <c r="E418" s="2" t="s">
        <v>96</v>
      </c>
      <c r="F418" t="s">
        <v>1776</v>
      </c>
      <c r="G418" s="6" t="s">
        <v>1777</v>
      </c>
      <c r="H418" s="6" t="s">
        <v>1778</v>
      </c>
      <c r="I418" s="6" t="s">
        <v>607</v>
      </c>
      <c r="J418" s="6" t="s">
        <v>1277</v>
      </c>
      <c r="K418" s="6" t="s">
        <v>1779</v>
      </c>
      <c r="L418" t="s">
        <v>2465</v>
      </c>
      <c r="M418" s="63" t="s">
        <v>2466</v>
      </c>
      <c r="N418" t="s">
        <v>2467</v>
      </c>
      <c r="O418" s="63">
        <v>0</v>
      </c>
      <c r="P418" s="6" t="s">
        <v>610</v>
      </c>
      <c r="Q418" s="6">
        <v>0</v>
      </c>
      <c r="S418" s="63"/>
    </row>
    <row r="419" spans="2:19" x14ac:dyDescent="0.2">
      <c r="B419" s="10"/>
      <c r="C419" t="s">
        <v>2468</v>
      </c>
      <c r="D419" s="60" t="s">
        <v>814</v>
      </c>
      <c r="E419" s="2" t="s">
        <v>96</v>
      </c>
      <c r="F419" t="s">
        <v>1799</v>
      </c>
      <c r="G419" s="6" t="s">
        <v>1800</v>
      </c>
      <c r="H419" s="6" t="s">
        <v>1801</v>
      </c>
      <c r="I419" s="6" t="s">
        <v>607</v>
      </c>
      <c r="J419" s="6" t="s">
        <v>1277</v>
      </c>
      <c r="K419" s="6" t="s">
        <v>1785</v>
      </c>
      <c r="L419" s="1" t="s">
        <v>2469</v>
      </c>
      <c r="M419" s="63" t="s">
        <v>2470</v>
      </c>
      <c r="N419" t="s">
        <v>2471</v>
      </c>
      <c r="O419" s="63">
        <v>0</v>
      </c>
      <c r="P419" s="6" t="s">
        <v>610</v>
      </c>
      <c r="Q419" s="6">
        <v>0</v>
      </c>
      <c r="S419" s="63"/>
    </row>
    <row r="420" spans="2:19" x14ac:dyDescent="0.2">
      <c r="B420" s="10"/>
      <c r="C420" t="s">
        <v>2472</v>
      </c>
      <c r="D420" s="60" t="s">
        <v>814</v>
      </c>
      <c r="E420" s="2" t="s">
        <v>96</v>
      </c>
      <c r="F420" t="s">
        <v>1799</v>
      </c>
      <c r="G420" s="6" t="s">
        <v>1800</v>
      </c>
      <c r="H420" s="6" t="s">
        <v>1801</v>
      </c>
      <c r="I420" s="6" t="s">
        <v>613</v>
      </c>
      <c r="J420" s="6" t="s">
        <v>1277</v>
      </c>
      <c r="K420" s="6" t="s">
        <v>1785</v>
      </c>
      <c r="L420" s="1" t="s">
        <v>614</v>
      </c>
      <c r="M420" s="63"/>
      <c r="N420" t="s">
        <v>2471</v>
      </c>
      <c r="O420" s="63">
        <v>0</v>
      </c>
      <c r="P420" s="6" t="s">
        <v>615</v>
      </c>
      <c r="Q420">
        <v>56</v>
      </c>
      <c r="S420" s="63"/>
    </row>
    <row r="421" spans="2:19" x14ac:dyDescent="0.2">
      <c r="B421" s="10"/>
      <c r="C421" t="s">
        <v>2473</v>
      </c>
      <c r="D421" s="60" t="s">
        <v>814</v>
      </c>
      <c r="E421" s="2" t="s">
        <v>96</v>
      </c>
      <c r="F421" t="s">
        <v>1799</v>
      </c>
      <c r="G421" s="6" t="s">
        <v>1800</v>
      </c>
      <c r="H421" s="6" t="s">
        <v>1801</v>
      </c>
      <c r="I421" s="6" t="s">
        <v>617</v>
      </c>
      <c r="J421" s="6" t="s">
        <v>1277</v>
      </c>
      <c r="K421" s="6" t="s">
        <v>1785</v>
      </c>
      <c r="L421" s="1" t="s">
        <v>614</v>
      </c>
      <c r="M421" s="63"/>
      <c r="N421" t="s">
        <v>2471</v>
      </c>
      <c r="O421" s="63">
        <v>0</v>
      </c>
      <c r="P421" s="6" t="s">
        <v>615</v>
      </c>
      <c r="Q421">
        <v>56</v>
      </c>
      <c r="S421" s="63"/>
    </row>
    <row r="422" spans="2:19" x14ac:dyDescent="0.2">
      <c r="B422" s="10"/>
      <c r="C422" t="s">
        <v>2474</v>
      </c>
      <c r="D422" s="60" t="s">
        <v>814</v>
      </c>
      <c r="E422" s="2" t="s">
        <v>96</v>
      </c>
      <c r="F422" t="s">
        <v>1799</v>
      </c>
      <c r="G422" s="6" t="s">
        <v>1800</v>
      </c>
      <c r="H422" s="6" t="s">
        <v>1801</v>
      </c>
      <c r="I422" s="6" t="s">
        <v>619</v>
      </c>
      <c r="J422" s="6" t="s">
        <v>1277</v>
      </c>
      <c r="K422" s="6" t="s">
        <v>1785</v>
      </c>
      <c r="L422" s="1" t="s">
        <v>614</v>
      </c>
      <c r="M422" s="63"/>
      <c r="N422" t="s">
        <v>2471</v>
      </c>
      <c r="O422" s="63">
        <v>0</v>
      </c>
      <c r="P422" s="6" t="s">
        <v>615</v>
      </c>
      <c r="Q422">
        <v>56</v>
      </c>
      <c r="S422" s="63"/>
    </row>
    <row r="423" spans="2:19" x14ac:dyDescent="0.2">
      <c r="B423" s="10"/>
      <c r="C423" t="s">
        <v>2475</v>
      </c>
      <c r="D423" s="60" t="s">
        <v>814</v>
      </c>
      <c r="E423" s="2" t="s">
        <v>96</v>
      </c>
      <c r="F423" t="s">
        <v>1799</v>
      </c>
      <c r="G423" s="6" t="s">
        <v>1800</v>
      </c>
      <c r="H423" s="6" t="s">
        <v>1801</v>
      </c>
      <c r="I423" s="6" t="s">
        <v>621</v>
      </c>
      <c r="J423" s="6" t="s">
        <v>1277</v>
      </c>
      <c r="K423" s="6" t="s">
        <v>1785</v>
      </c>
      <c r="L423" s="1" t="s">
        <v>614</v>
      </c>
      <c r="M423" s="63"/>
      <c r="N423" t="s">
        <v>2471</v>
      </c>
      <c r="O423" s="63">
        <v>0</v>
      </c>
      <c r="P423" s="6" t="s">
        <v>615</v>
      </c>
      <c r="Q423">
        <v>56</v>
      </c>
      <c r="S423" s="63"/>
    </row>
    <row r="424" spans="2:19" x14ac:dyDescent="0.2">
      <c r="B424" s="10"/>
      <c r="C424" t="s">
        <v>2476</v>
      </c>
      <c r="D424" s="60" t="s">
        <v>814</v>
      </c>
      <c r="E424" s="2" t="s">
        <v>96</v>
      </c>
      <c r="F424" t="s">
        <v>1799</v>
      </c>
      <c r="G424" s="6" t="s">
        <v>1800</v>
      </c>
      <c r="H424" s="6" t="s">
        <v>1801</v>
      </c>
      <c r="I424" s="6" t="s">
        <v>623</v>
      </c>
      <c r="J424" s="6" t="s">
        <v>1277</v>
      </c>
      <c r="K424" s="6" t="s">
        <v>1785</v>
      </c>
      <c r="L424" s="1" t="s">
        <v>614</v>
      </c>
      <c r="M424" s="63"/>
      <c r="N424" t="s">
        <v>2471</v>
      </c>
      <c r="O424" s="63">
        <v>0</v>
      </c>
      <c r="P424" s="6" t="s">
        <v>615</v>
      </c>
      <c r="Q424">
        <v>56</v>
      </c>
      <c r="S424" s="63"/>
    </row>
    <row r="425" spans="2:19" x14ac:dyDescent="0.2">
      <c r="B425" s="10"/>
      <c r="C425" t="s">
        <v>2477</v>
      </c>
      <c r="D425" s="60" t="s">
        <v>814</v>
      </c>
      <c r="E425" s="2" t="s">
        <v>96</v>
      </c>
      <c r="F425" s="2" t="s">
        <v>1799</v>
      </c>
      <c r="G425" s="6" t="s">
        <v>1800</v>
      </c>
      <c r="H425" s="6" t="s">
        <v>1801</v>
      </c>
      <c r="I425" s="6" t="s">
        <v>625</v>
      </c>
      <c r="J425" s="6" t="s">
        <v>1277</v>
      </c>
      <c r="K425" s="6" t="s">
        <v>1785</v>
      </c>
      <c r="L425" s="90" t="s">
        <v>614</v>
      </c>
      <c r="M425" s="90"/>
      <c r="N425" t="s">
        <v>2471</v>
      </c>
      <c r="O425">
        <v>0</v>
      </c>
      <c r="P425" s="6" t="s">
        <v>615</v>
      </c>
      <c r="Q425" s="63">
        <v>56</v>
      </c>
      <c r="S425" s="63"/>
    </row>
    <row r="426" spans="2:19" x14ac:dyDescent="0.2">
      <c r="B426" s="10"/>
      <c r="C426" t="s">
        <v>2478</v>
      </c>
      <c r="D426" s="60" t="s">
        <v>814</v>
      </c>
      <c r="E426" s="2" t="s">
        <v>96</v>
      </c>
      <c r="F426" s="2" t="s">
        <v>1782</v>
      </c>
      <c r="G426" s="6" t="s">
        <v>1783</v>
      </c>
      <c r="H426" s="6" t="s">
        <v>1784</v>
      </c>
      <c r="I426" s="6" t="s">
        <v>607</v>
      </c>
      <c r="J426" s="6" t="s">
        <v>1277</v>
      </c>
      <c r="K426" s="6" t="s">
        <v>1785</v>
      </c>
      <c r="L426" s="6" t="s">
        <v>2479</v>
      </c>
      <c r="M426" s="6"/>
      <c r="N426" s="6" t="s">
        <v>2480</v>
      </c>
      <c r="O426" s="6">
        <v>347</v>
      </c>
      <c r="P426" s="6" t="s">
        <v>615</v>
      </c>
      <c r="Q426" s="6">
        <v>56</v>
      </c>
      <c r="S426" s="63"/>
    </row>
    <row r="427" spans="2:19" x14ac:dyDescent="0.2">
      <c r="B427" s="10"/>
      <c r="C427" t="s">
        <v>2481</v>
      </c>
      <c r="D427" s="60" t="s">
        <v>814</v>
      </c>
      <c r="E427" s="2" t="s">
        <v>96</v>
      </c>
      <c r="F427" s="2" t="s">
        <v>1782</v>
      </c>
      <c r="G427" s="6" t="s">
        <v>1783</v>
      </c>
      <c r="H427" s="6" t="s">
        <v>1784</v>
      </c>
      <c r="I427" s="6" t="s">
        <v>613</v>
      </c>
      <c r="J427" s="6" t="s">
        <v>1277</v>
      </c>
      <c r="K427" s="6" t="s">
        <v>1785</v>
      </c>
      <c r="L427" s="1" t="s">
        <v>614</v>
      </c>
      <c r="M427" s="6"/>
      <c r="N427" s="6" t="s">
        <v>2480</v>
      </c>
      <c r="O427" s="6">
        <v>347</v>
      </c>
      <c r="P427" s="6" t="s">
        <v>615</v>
      </c>
      <c r="Q427" s="6">
        <v>56</v>
      </c>
      <c r="S427" s="63"/>
    </row>
    <row r="428" spans="2:19" x14ac:dyDescent="0.2">
      <c r="B428" s="10"/>
      <c r="C428" t="s">
        <v>2482</v>
      </c>
      <c r="D428" s="60" t="s">
        <v>814</v>
      </c>
      <c r="E428" s="2" t="s">
        <v>96</v>
      </c>
      <c r="F428" s="2" t="s">
        <v>1782</v>
      </c>
      <c r="G428" s="6" t="s">
        <v>1783</v>
      </c>
      <c r="H428" s="6" t="s">
        <v>1784</v>
      </c>
      <c r="I428" s="6" t="s">
        <v>617</v>
      </c>
      <c r="J428" s="6" t="s">
        <v>1277</v>
      </c>
      <c r="K428" s="6" t="s">
        <v>1785</v>
      </c>
      <c r="L428" s="1" t="s">
        <v>614</v>
      </c>
      <c r="M428" s="6"/>
      <c r="N428" s="6" t="s">
        <v>2480</v>
      </c>
      <c r="O428" s="6">
        <v>347</v>
      </c>
      <c r="P428" s="6" t="s">
        <v>615</v>
      </c>
      <c r="Q428">
        <v>56</v>
      </c>
      <c r="S428" s="63"/>
    </row>
    <row r="429" spans="2:19" x14ac:dyDescent="0.2">
      <c r="B429" s="10"/>
      <c r="C429" t="s">
        <v>2483</v>
      </c>
      <c r="D429" s="60" t="s">
        <v>814</v>
      </c>
      <c r="E429" s="2" t="s">
        <v>96</v>
      </c>
      <c r="F429" s="2" t="s">
        <v>1782</v>
      </c>
      <c r="G429" s="6" t="s">
        <v>1783</v>
      </c>
      <c r="H429" s="6" t="s">
        <v>1784</v>
      </c>
      <c r="I429" s="6" t="s">
        <v>619</v>
      </c>
      <c r="J429" s="6" t="s">
        <v>1277</v>
      </c>
      <c r="K429" s="6" t="s">
        <v>1785</v>
      </c>
      <c r="L429" s="1" t="s">
        <v>614</v>
      </c>
      <c r="M429" s="6"/>
      <c r="N429" s="6" t="s">
        <v>2480</v>
      </c>
      <c r="O429" s="6">
        <v>347</v>
      </c>
      <c r="P429" s="6" t="s">
        <v>615</v>
      </c>
      <c r="Q429">
        <v>56</v>
      </c>
      <c r="S429" s="63"/>
    </row>
    <row r="430" spans="2:19" x14ac:dyDescent="0.2">
      <c r="B430" s="10"/>
      <c r="C430" t="s">
        <v>2484</v>
      </c>
      <c r="D430" s="60" t="s">
        <v>814</v>
      </c>
      <c r="E430" s="2" t="s">
        <v>96</v>
      </c>
      <c r="F430" s="2" t="s">
        <v>1782</v>
      </c>
      <c r="G430" s="6" t="s">
        <v>1783</v>
      </c>
      <c r="H430" s="6" t="s">
        <v>1784</v>
      </c>
      <c r="I430" s="6" t="s">
        <v>621</v>
      </c>
      <c r="J430" s="6" t="s">
        <v>1277</v>
      </c>
      <c r="K430" s="6" t="s">
        <v>1785</v>
      </c>
      <c r="L430" s="1" t="s">
        <v>614</v>
      </c>
      <c r="M430" s="6"/>
      <c r="N430" s="6" t="s">
        <v>2480</v>
      </c>
      <c r="O430" s="6">
        <v>347</v>
      </c>
      <c r="P430" s="6" t="s">
        <v>615</v>
      </c>
      <c r="Q430">
        <v>56</v>
      </c>
      <c r="S430" s="63"/>
    </row>
    <row r="431" spans="2:19" x14ac:dyDescent="0.2">
      <c r="B431" s="10"/>
      <c r="C431" t="s">
        <v>2485</v>
      </c>
      <c r="D431" s="60" t="s">
        <v>814</v>
      </c>
      <c r="E431" s="2" t="s">
        <v>96</v>
      </c>
      <c r="F431" s="2" t="s">
        <v>1782</v>
      </c>
      <c r="G431" s="6" t="s">
        <v>1783</v>
      </c>
      <c r="H431" s="6" t="s">
        <v>1784</v>
      </c>
      <c r="I431" s="6" t="s">
        <v>623</v>
      </c>
      <c r="J431" s="6" t="s">
        <v>1277</v>
      </c>
      <c r="K431" s="6" t="s">
        <v>1785</v>
      </c>
      <c r="L431" s="1" t="s">
        <v>614</v>
      </c>
      <c r="M431" s="6"/>
      <c r="N431" s="6" t="s">
        <v>2480</v>
      </c>
      <c r="O431" s="6">
        <v>347</v>
      </c>
      <c r="P431" s="6" t="s">
        <v>615</v>
      </c>
      <c r="Q431">
        <v>56</v>
      </c>
      <c r="S431" s="63"/>
    </row>
    <row r="432" spans="2:19" x14ac:dyDescent="0.2">
      <c r="B432" s="10"/>
      <c r="C432" t="s">
        <v>2486</v>
      </c>
      <c r="D432" s="60" t="s">
        <v>814</v>
      </c>
      <c r="E432" s="2" t="s">
        <v>96</v>
      </c>
      <c r="F432" s="2" t="s">
        <v>1782</v>
      </c>
      <c r="G432" s="6" t="s">
        <v>1783</v>
      </c>
      <c r="H432" s="6" t="s">
        <v>1784</v>
      </c>
      <c r="I432" s="6" t="s">
        <v>625</v>
      </c>
      <c r="J432" s="6" t="s">
        <v>1277</v>
      </c>
      <c r="K432" s="6" t="s">
        <v>1785</v>
      </c>
      <c r="L432" s="1" t="s">
        <v>614</v>
      </c>
      <c r="M432" s="6"/>
      <c r="N432" s="6" t="s">
        <v>2480</v>
      </c>
      <c r="O432" s="6">
        <v>347</v>
      </c>
      <c r="P432" s="6" t="s">
        <v>615</v>
      </c>
      <c r="Q432">
        <v>56</v>
      </c>
      <c r="S432" s="63"/>
    </row>
    <row r="433" spans="2:19" x14ac:dyDescent="0.2">
      <c r="B433" s="10"/>
      <c r="C433" t="s">
        <v>2487</v>
      </c>
      <c r="D433" s="60" t="s">
        <v>814</v>
      </c>
      <c r="E433" s="2" t="s">
        <v>96</v>
      </c>
      <c r="F433" t="s">
        <v>1776</v>
      </c>
      <c r="G433" s="6" t="s">
        <v>1777</v>
      </c>
      <c r="H433" s="6" t="s">
        <v>1778</v>
      </c>
      <c r="I433" s="6" t="s">
        <v>607</v>
      </c>
      <c r="J433" s="6" t="s">
        <v>1277</v>
      </c>
      <c r="K433" s="6" t="s">
        <v>1779</v>
      </c>
      <c r="L433" t="s">
        <v>2488</v>
      </c>
      <c r="M433" s="63" t="s">
        <v>2489</v>
      </c>
      <c r="N433" t="s">
        <v>2490</v>
      </c>
      <c r="O433" s="63">
        <v>0</v>
      </c>
      <c r="P433" s="6" t="s">
        <v>610</v>
      </c>
      <c r="Q433" s="6">
        <v>0</v>
      </c>
      <c r="S433" s="63"/>
    </row>
    <row r="434" spans="2:19" x14ac:dyDescent="0.2">
      <c r="B434" s="10"/>
      <c r="C434" t="s">
        <v>2491</v>
      </c>
      <c r="D434" s="60" t="s">
        <v>627</v>
      </c>
      <c r="E434" s="2" t="s">
        <v>45</v>
      </c>
      <c r="F434" t="s">
        <v>1776</v>
      </c>
      <c r="G434" s="6" t="s">
        <v>1777</v>
      </c>
      <c r="H434" s="6" t="s">
        <v>1778</v>
      </c>
      <c r="I434" s="6" t="s">
        <v>607</v>
      </c>
      <c r="J434" s="6" t="s">
        <v>1277</v>
      </c>
      <c r="K434" s="6" t="s">
        <v>1779</v>
      </c>
      <c r="L434" s="1" t="s">
        <v>2492</v>
      </c>
      <c r="M434" s="63" t="s">
        <v>2493</v>
      </c>
      <c r="N434" t="s">
        <v>2494</v>
      </c>
      <c r="O434" s="63">
        <v>0</v>
      </c>
      <c r="P434" s="6" t="s">
        <v>610</v>
      </c>
      <c r="Q434" s="6">
        <v>0</v>
      </c>
      <c r="S434" s="63"/>
    </row>
    <row r="435" spans="2:19" x14ac:dyDescent="0.2">
      <c r="B435" s="10"/>
      <c r="C435" t="s">
        <v>2495</v>
      </c>
      <c r="D435" s="60" t="s">
        <v>831</v>
      </c>
      <c r="E435" s="2" t="s">
        <v>45</v>
      </c>
      <c r="F435" t="s">
        <v>1799</v>
      </c>
      <c r="G435" s="6" t="s">
        <v>1800</v>
      </c>
      <c r="H435" s="6" t="s">
        <v>1801</v>
      </c>
      <c r="I435" s="6" t="s">
        <v>625</v>
      </c>
      <c r="J435" s="6" t="s">
        <v>1277</v>
      </c>
      <c r="K435" s="6" t="s">
        <v>1785</v>
      </c>
      <c r="L435" s="1" t="s">
        <v>614</v>
      </c>
      <c r="M435" s="63"/>
      <c r="N435" t="s">
        <v>1802</v>
      </c>
      <c r="O435" s="63">
        <v>0</v>
      </c>
      <c r="P435" s="6" t="s">
        <v>615</v>
      </c>
      <c r="Q435">
        <v>56</v>
      </c>
      <c r="S435" s="63"/>
    </row>
    <row r="436" spans="2:19" x14ac:dyDescent="0.2">
      <c r="B436" s="10"/>
      <c r="C436" t="s">
        <v>2496</v>
      </c>
      <c r="D436" s="60" t="s">
        <v>831</v>
      </c>
      <c r="E436" s="2" t="s">
        <v>45</v>
      </c>
      <c r="F436" t="s">
        <v>1799</v>
      </c>
      <c r="G436" s="6" t="s">
        <v>1800</v>
      </c>
      <c r="H436" s="6" t="s">
        <v>1801</v>
      </c>
      <c r="I436" s="6" t="s">
        <v>613</v>
      </c>
      <c r="J436" s="6" t="s">
        <v>1277</v>
      </c>
      <c r="K436" s="6" t="s">
        <v>1785</v>
      </c>
      <c r="L436" s="1" t="s">
        <v>614</v>
      </c>
      <c r="M436" s="63"/>
      <c r="N436" t="s">
        <v>1802</v>
      </c>
      <c r="O436" s="63">
        <v>0</v>
      </c>
      <c r="P436" s="6" t="s">
        <v>615</v>
      </c>
      <c r="Q436">
        <v>56</v>
      </c>
      <c r="S436" s="63"/>
    </row>
    <row r="437" spans="2:19" x14ac:dyDescent="0.2">
      <c r="B437" s="10"/>
      <c r="C437" t="s">
        <v>2497</v>
      </c>
      <c r="D437" s="60" t="s">
        <v>831</v>
      </c>
      <c r="E437" s="2" t="s">
        <v>45</v>
      </c>
      <c r="F437" t="s">
        <v>1799</v>
      </c>
      <c r="G437" s="6" t="s">
        <v>1800</v>
      </c>
      <c r="H437" s="6" t="s">
        <v>1801</v>
      </c>
      <c r="I437" s="6" t="s">
        <v>617</v>
      </c>
      <c r="J437" s="6" t="s">
        <v>1277</v>
      </c>
      <c r="K437" s="6" t="s">
        <v>1785</v>
      </c>
      <c r="L437" s="1" t="s">
        <v>614</v>
      </c>
      <c r="M437" s="63"/>
      <c r="N437" t="s">
        <v>1802</v>
      </c>
      <c r="O437" s="63">
        <v>0</v>
      </c>
      <c r="P437" s="6" t="s">
        <v>615</v>
      </c>
      <c r="Q437">
        <v>56</v>
      </c>
      <c r="S437" s="63"/>
    </row>
    <row r="438" spans="2:19" x14ac:dyDescent="0.2">
      <c r="B438" s="10"/>
      <c r="C438" t="s">
        <v>2498</v>
      </c>
      <c r="D438" s="60" t="s">
        <v>831</v>
      </c>
      <c r="E438" s="2" t="s">
        <v>45</v>
      </c>
      <c r="F438" t="s">
        <v>1799</v>
      </c>
      <c r="G438" s="6" t="s">
        <v>1800</v>
      </c>
      <c r="H438" s="6" t="s">
        <v>1801</v>
      </c>
      <c r="I438" s="6" t="s">
        <v>619</v>
      </c>
      <c r="J438" s="6" t="s">
        <v>1277</v>
      </c>
      <c r="K438" s="6" t="s">
        <v>1785</v>
      </c>
      <c r="L438" s="1" t="s">
        <v>614</v>
      </c>
      <c r="M438" s="63"/>
      <c r="N438" t="s">
        <v>1802</v>
      </c>
      <c r="O438" s="63">
        <v>0</v>
      </c>
      <c r="P438" s="6" t="s">
        <v>615</v>
      </c>
      <c r="Q438">
        <v>56</v>
      </c>
      <c r="S438" s="63"/>
    </row>
    <row r="439" spans="2:19" x14ac:dyDescent="0.2">
      <c r="B439" s="10"/>
      <c r="C439" t="s">
        <v>2499</v>
      </c>
      <c r="D439" s="60" t="s">
        <v>831</v>
      </c>
      <c r="E439" s="2" t="s">
        <v>45</v>
      </c>
      <c r="F439" t="s">
        <v>1799</v>
      </c>
      <c r="G439" s="6" t="s">
        <v>1800</v>
      </c>
      <c r="H439" s="6" t="s">
        <v>1801</v>
      </c>
      <c r="I439" s="6" t="s">
        <v>621</v>
      </c>
      <c r="J439" s="6" t="s">
        <v>1277</v>
      </c>
      <c r="K439" s="6" t="s">
        <v>1785</v>
      </c>
      <c r="L439" s="1" t="s">
        <v>614</v>
      </c>
      <c r="M439" s="63"/>
      <c r="N439" t="s">
        <v>1802</v>
      </c>
      <c r="O439" s="63">
        <v>0</v>
      </c>
      <c r="P439" s="6" t="s">
        <v>615</v>
      </c>
      <c r="Q439">
        <v>56</v>
      </c>
      <c r="S439" s="63"/>
    </row>
    <row r="440" spans="2:19" x14ac:dyDescent="0.2">
      <c r="B440" s="10"/>
      <c r="C440" t="s">
        <v>2500</v>
      </c>
      <c r="D440" s="60" t="s">
        <v>831</v>
      </c>
      <c r="E440" s="2" t="s">
        <v>45</v>
      </c>
      <c r="F440" s="2" t="s">
        <v>1799</v>
      </c>
      <c r="G440" s="6" t="s">
        <v>1800</v>
      </c>
      <c r="H440" s="6" t="s">
        <v>1801</v>
      </c>
      <c r="I440" s="6" t="s">
        <v>623</v>
      </c>
      <c r="J440" s="6" t="s">
        <v>1277</v>
      </c>
      <c r="K440" s="6" t="s">
        <v>1785</v>
      </c>
      <c r="L440" s="44" t="s">
        <v>614</v>
      </c>
      <c r="M440" s="6"/>
      <c r="N440" t="s">
        <v>1802</v>
      </c>
      <c r="O440">
        <v>0</v>
      </c>
      <c r="P440" s="6" t="s">
        <v>615</v>
      </c>
      <c r="Q440" s="63">
        <v>56</v>
      </c>
      <c r="S440" s="63"/>
    </row>
    <row r="441" spans="2:19" x14ac:dyDescent="0.2">
      <c r="B441" s="10"/>
      <c r="C441" t="s">
        <v>2501</v>
      </c>
      <c r="D441" s="60" t="s">
        <v>831</v>
      </c>
      <c r="E441" s="2" t="s">
        <v>45</v>
      </c>
      <c r="F441" s="2" t="s">
        <v>1799</v>
      </c>
      <c r="G441" s="6" t="s">
        <v>1800</v>
      </c>
      <c r="H441" s="6" t="s">
        <v>1801</v>
      </c>
      <c r="I441" s="6" t="s">
        <v>607</v>
      </c>
      <c r="J441" s="6" t="s">
        <v>1277</v>
      </c>
      <c r="K441" s="6" t="s">
        <v>1785</v>
      </c>
      <c r="L441" s="6" t="s">
        <v>1809</v>
      </c>
      <c r="M441" s="6" t="s">
        <v>1810</v>
      </c>
      <c r="N441" s="6" t="s">
        <v>1802</v>
      </c>
      <c r="O441" s="6">
        <v>0</v>
      </c>
      <c r="P441" s="6" t="s">
        <v>610</v>
      </c>
      <c r="Q441" s="6">
        <v>0</v>
      </c>
      <c r="S441" s="63"/>
    </row>
    <row r="442" spans="2:19" x14ac:dyDescent="0.2">
      <c r="B442" s="10"/>
      <c r="C442" t="s">
        <v>2502</v>
      </c>
      <c r="D442" s="60" t="s">
        <v>831</v>
      </c>
      <c r="E442" s="2" t="s">
        <v>45</v>
      </c>
      <c r="F442" s="2" t="s">
        <v>1782</v>
      </c>
      <c r="G442" s="6" t="s">
        <v>1783</v>
      </c>
      <c r="H442" s="6" t="s">
        <v>1784</v>
      </c>
      <c r="I442" s="6" t="s">
        <v>625</v>
      </c>
      <c r="J442" s="6" t="s">
        <v>1277</v>
      </c>
      <c r="K442" s="6" t="s">
        <v>1785</v>
      </c>
      <c r="L442" s="1" t="s">
        <v>614</v>
      </c>
      <c r="M442" s="6"/>
      <c r="N442" s="6" t="s">
        <v>1812</v>
      </c>
      <c r="O442" s="6">
        <v>192</v>
      </c>
      <c r="P442" s="6" t="s">
        <v>615</v>
      </c>
      <c r="Q442" s="6">
        <v>56</v>
      </c>
      <c r="S442" s="63"/>
    </row>
    <row r="443" spans="2:19" x14ac:dyDescent="0.2">
      <c r="B443" s="10"/>
      <c r="C443" t="s">
        <v>2503</v>
      </c>
      <c r="D443" s="60" t="s">
        <v>831</v>
      </c>
      <c r="E443" s="2" t="s">
        <v>45</v>
      </c>
      <c r="F443" s="2" t="s">
        <v>1782</v>
      </c>
      <c r="G443" s="6" t="s">
        <v>1783</v>
      </c>
      <c r="H443" s="6" t="s">
        <v>1784</v>
      </c>
      <c r="I443" s="6" t="s">
        <v>613</v>
      </c>
      <c r="J443" s="6" t="s">
        <v>1277</v>
      </c>
      <c r="K443" s="6" t="s">
        <v>1785</v>
      </c>
      <c r="L443" s="1" t="s">
        <v>614</v>
      </c>
      <c r="M443" s="6"/>
      <c r="N443" s="6" t="s">
        <v>1812</v>
      </c>
      <c r="O443" s="6">
        <v>192</v>
      </c>
      <c r="P443" s="6" t="s">
        <v>615</v>
      </c>
      <c r="Q443">
        <v>56</v>
      </c>
      <c r="S443" s="63"/>
    </row>
    <row r="444" spans="2:19" x14ac:dyDescent="0.2">
      <c r="B444" s="10"/>
      <c r="C444" t="s">
        <v>2504</v>
      </c>
      <c r="D444" s="60" t="s">
        <v>831</v>
      </c>
      <c r="E444" s="2" t="s">
        <v>45</v>
      </c>
      <c r="F444" s="2" t="s">
        <v>1782</v>
      </c>
      <c r="G444" s="6" t="s">
        <v>1783</v>
      </c>
      <c r="H444" s="6" t="s">
        <v>1784</v>
      </c>
      <c r="I444" s="6" t="s">
        <v>617</v>
      </c>
      <c r="J444" s="6" t="s">
        <v>1277</v>
      </c>
      <c r="K444" s="6" t="s">
        <v>1785</v>
      </c>
      <c r="L444" s="1" t="s">
        <v>614</v>
      </c>
      <c r="M444" s="6"/>
      <c r="N444" s="6" t="s">
        <v>1812</v>
      </c>
      <c r="O444" s="6">
        <v>192</v>
      </c>
      <c r="P444" s="6" t="s">
        <v>615</v>
      </c>
      <c r="Q444">
        <v>56</v>
      </c>
      <c r="S444" s="63"/>
    </row>
    <row r="445" spans="2:19" x14ac:dyDescent="0.2">
      <c r="B445" s="10"/>
      <c r="C445" t="s">
        <v>2505</v>
      </c>
      <c r="D445" s="60" t="s">
        <v>831</v>
      </c>
      <c r="E445" s="2" t="s">
        <v>45</v>
      </c>
      <c r="F445" s="2" t="s">
        <v>1782</v>
      </c>
      <c r="G445" s="6" t="s">
        <v>1783</v>
      </c>
      <c r="H445" s="6" t="s">
        <v>1784</v>
      </c>
      <c r="I445" s="6" t="s">
        <v>619</v>
      </c>
      <c r="J445" s="6" t="s">
        <v>1277</v>
      </c>
      <c r="K445" s="6" t="s">
        <v>1785</v>
      </c>
      <c r="L445" s="1" t="s">
        <v>614</v>
      </c>
      <c r="M445" s="6"/>
      <c r="N445" s="6" t="s">
        <v>1812</v>
      </c>
      <c r="O445" s="6">
        <v>192</v>
      </c>
      <c r="P445" s="6" t="s">
        <v>615</v>
      </c>
      <c r="Q445">
        <v>56</v>
      </c>
      <c r="S445" s="63"/>
    </row>
    <row r="446" spans="2:19" x14ac:dyDescent="0.2">
      <c r="B446" s="10"/>
      <c r="C446" t="s">
        <v>2506</v>
      </c>
      <c r="D446" s="60" t="s">
        <v>831</v>
      </c>
      <c r="E446" s="2" t="s">
        <v>45</v>
      </c>
      <c r="F446" s="2" t="s">
        <v>1782</v>
      </c>
      <c r="G446" s="6" t="s">
        <v>1783</v>
      </c>
      <c r="H446" s="6" t="s">
        <v>1784</v>
      </c>
      <c r="I446" s="6" t="s">
        <v>621</v>
      </c>
      <c r="J446" s="6" t="s">
        <v>1277</v>
      </c>
      <c r="K446" s="6" t="s">
        <v>1785</v>
      </c>
      <c r="L446" s="1" t="s">
        <v>614</v>
      </c>
      <c r="M446" s="6"/>
      <c r="N446" s="6" t="s">
        <v>1812</v>
      </c>
      <c r="O446" s="6">
        <v>192</v>
      </c>
      <c r="P446" s="6" t="s">
        <v>615</v>
      </c>
      <c r="Q446">
        <v>56</v>
      </c>
      <c r="S446" s="63"/>
    </row>
    <row r="447" spans="2:19" x14ac:dyDescent="0.2">
      <c r="B447" s="10"/>
      <c r="C447" t="s">
        <v>2507</v>
      </c>
      <c r="D447" s="60" t="s">
        <v>831</v>
      </c>
      <c r="E447" s="2" t="s">
        <v>45</v>
      </c>
      <c r="F447" s="2" t="s">
        <v>1782</v>
      </c>
      <c r="G447" s="6" t="s">
        <v>1783</v>
      </c>
      <c r="H447" s="6" t="s">
        <v>1784</v>
      </c>
      <c r="I447" s="6" t="s">
        <v>623</v>
      </c>
      <c r="J447" s="6" t="s">
        <v>1277</v>
      </c>
      <c r="K447" s="6" t="s">
        <v>1785</v>
      </c>
      <c r="L447" s="1" t="s">
        <v>614</v>
      </c>
      <c r="M447" s="6"/>
      <c r="N447" s="6" t="s">
        <v>1812</v>
      </c>
      <c r="O447" s="6">
        <v>192</v>
      </c>
      <c r="P447" s="6" t="s">
        <v>615</v>
      </c>
      <c r="Q447">
        <v>56</v>
      </c>
      <c r="S447" s="63"/>
    </row>
    <row r="448" spans="2:19" x14ac:dyDescent="0.2">
      <c r="B448" s="10"/>
      <c r="C448" t="s">
        <v>2508</v>
      </c>
      <c r="D448" s="60" t="s">
        <v>831</v>
      </c>
      <c r="E448" s="2" t="s">
        <v>45</v>
      </c>
      <c r="F448" t="s">
        <v>1782</v>
      </c>
      <c r="G448" s="6" t="s">
        <v>1783</v>
      </c>
      <c r="H448" s="6" t="s">
        <v>1784</v>
      </c>
      <c r="I448" s="6" t="s">
        <v>607</v>
      </c>
      <c r="J448" s="6" t="s">
        <v>1277</v>
      </c>
      <c r="K448" s="6" t="s">
        <v>1785</v>
      </c>
      <c r="L448" t="s">
        <v>1819</v>
      </c>
      <c r="M448" s="63"/>
      <c r="N448" t="s">
        <v>1812</v>
      </c>
      <c r="O448" s="63">
        <v>192</v>
      </c>
      <c r="P448" s="6" t="s">
        <v>615</v>
      </c>
      <c r="Q448" s="6">
        <v>56</v>
      </c>
      <c r="S448" s="63"/>
    </row>
    <row r="449" spans="2:19" x14ac:dyDescent="0.2">
      <c r="B449" s="10"/>
      <c r="C449" t="s">
        <v>2509</v>
      </c>
      <c r="D449" s="60" t="s">
        <v>831</v>
      </c>
      <c r="E449" s="2" t="s">
        <v>45</v>
      </c>
      <c r="F449" t="s">
        <v>1776</v>
      </c>
      <c r="G449" s="6" t="s">
        <v>1777</v>
      </c>
      <c r="H449" s="6" t="s">
        <v>1778</v>
      </c>
      <c r="I449" s="6" t="s">
        <v>607</v>
      </c>
      <c r="J449" s="6" t="s">
        <v>1277</v>
      </c>
      <c r="K449" s="6" t="s">
        <v>1779</v>
      </c>
      <c r="L449" s="1" t="s">
        <v>1821</v>
      </c>
      <c r="M449" s="63" t="s">
        <v>1822</v>
      </c>
      <c r="N449" t="s">
        <v>1823</v>
      </c>
      <c r="O449" s="63">
        <v>0</v>
      </c>
      <c r="P449" s="6" t="s">
        <v>610</v>
      </c>
      <c r="Q449" s="6">
        <v>0</v>
      </c>
      <c r="S449" s="63"/>
    </row>
    <row r="450" spans="2:19" x14ac:dyDescent="0.2">
      <c r="B450" s="10"/>
      <c r="C450" t="s">
        <v>2510</v>
      </c>
      <c r="D450" s="60" t="s">
        <v>1066</v>
      </c>
      <c r="E450" s="2" t="s">
        <v>96</v>
      </c>
      <c r="F450" t="s">
        <v>1799</v>
      </c>
      <c r="G450" s="6" t="s">
        <v>1800</v>
      </c>
      <c r="H450" s="6" t="s">
        <v>1801</v>
      </c>
      <c r="I450" s="6" t="s">
        <v>607</v>
      </c>
      <c r="J450" s="6" t="s">
        <v>1277</v>
      </c>
      <c r="K450" s="6" t="s">
        <v>1785</v>
      </c>
      <c r="L450" s="1" t="s">
        <v>2306</v>
      </c>
      <c r="M450" s="63" t="s">
        <v>2307</v>
      </c>
      <c r="N450" t="s">
        <v>2308</v>
      </c>
      <c r="O450" s="63">
        <v>0</v>
      </c>
      <c r="P450" s="6" t="s">
        <v>610</v>
      </c>
      <c r="Q450">
        <v>0</v>
      </c>
      <c r="S450" s="63"/>
    </row>
    <row r="451" spans="2:19" x14ac:dyDescent="0.2">
      <c r="B451" s="10"/>
      <c r="C451" t="s">
        <v>2511</v>
      </c>
      <c r="D451" s="60" t="s">
        <v>1066</v>
      </c>
      <c r="E451" s="2" t="s">
        <v>96</v>
      </c>
      <c r="F451" t="s">
        <v>1799</v>
      </c>
      <c r="G451" s="6" t="s">
        <v>1800</v>
      </c>
      <c r="H451" s="6" t="s">
        <v>1801</v>
      </c>
      <c r="I451" s="6" t="s">
        <v>613</v>
      </c>
      <c r="J451" s="6" t="s">
        <v>1277</v>
      </c>
      <c r="K451" s="6" t="s">
        <v>1785</v>
      </c>
      <c r="L451" s="1" t="s">
        <v>614</v>
      </c>
      <c r="M451" s="63"/>
      <c r="N451" t="s">
        <v>2308</v>
      </c>
      <c r="O451" s="63">
        <v>0</v>
      </c>
      <c r="P451" s="6" t="s">
        <v>615</v>
      </c>
      <c r="Q451">
        <v>56</v>
      </c>
      <c r="S451" s="63"/>
    </row>
    <row r="452" spans="2:19" x14ac:dyDescent="0.2">
      <c r="B452" s="10"/>
      <c r="C452" t="s">
        <v>2512</v>
      </c>
      <c r="D452" s="60" t="s">
        <v>1066</v>
      </c>
      <c r="E452" s="2" t="s">
        <v>96</v>
      </c>
      <c r="F452" t="s">
        <v>1799</v>
      </c>
      <c r="G452" s="6" t="s">
        <v>1800</v>
      </c>
      <c r="H452" s="6" t="s">
        <v>1801</v>
      </c>
      <c r="I452" s="6" t="s">
        <v>617</v>
      </c>
      <c r="J452" s="6" t="s">
        <v>1277</v>
      </c>
      <c r="K452" s="6" t="s">
        <v>1785</v>
      </c>
      <c r="L452" s="1" t="s">
        <v>614</v>
      </c>
      <c r="M452" s="63"/>
      <c r="N452" t="s">
        <v>2308</v>
      </c>
      <c r="O452" s="63">
        <v>0</v>
      </c>
      <c r="P452" s="6" t="s">
        <v>615</v>
      </c>
      <c r="Q452">
        <v>56</v>
      </c>
      <c r="S452" s="63"/>
    </row>
    <row r="453" spans="2:19" x14ac:dyDescent="0.2">
      <c r="B453" s="10"/>
      <c r="C453" t="s">
        <v>2513</v>
      </c>
      <c r="D453" s="60" t="s">
        <v>1066</v>
      </c>
      <c r="E453" s="2" t="s">
        <v>96</v>
      </c>
      <c r="F453" t="s">
        <v>1799</v>
      </c>
      <c r="G453" s="6" t="s">
        <v>1800</v>
      </c>
      <c r="H453" s="6" t="s">
        <v>1801</v>
      </c>
      <c r="I453" s="6" t="s">
        <v>619</v>
      </c>
      <c r="J453" s="6" t="s">
        <v>1277</v>
      </c>
      <c r="K453" s="6" t="s">
        <v>1785</v>
      </c>
      <c r="L453" s="1" t="s">
        <v>614</v>
      </c>
      <c r="M453" s="63"/>
      <c r="N453" t="s">
        <v>2308</v>
      </c>
      <c r="O453" s="63">
        <v>0</v>
      </c>
      <c r="P453" s="6" t="s">
        <v>615</v>
      </c>
      <c r="Q453">
        <v>56</v>
      </c>
      <c r="S453" s="63"/>
    </row>
    <row r="454" spans="2:19" x14ac:dyDescent="0.2">
      <c r="B454" s="10"/>
      <c r="C454" t="s">
        <v>2514</v>
      </c>
      <c r="D454" s="60" t="s">
        <v>1066</v>
      </c>
      <c r="E454" s="2" t="s">
        <v>96</v>
      </c>
      <c r="F454" t="s">
        <v>1799</v>
      </c>
      <c r="G454" s="6" t="s">
        <v>1800</v>
      </c>
      <c r="H454" s="6" t="s">
        <v>1801</v>
      </c>
      <c r="I454" s="6" t="s">
        <v>621</v>
      </c>
      <c r="J454" s="6" t="s">
        <v>1277</v>
      </c>
      <c r="K454" s="6" t="s">
        <v>1785</v>
      </c>
      <c r="L454" s="1" t="s">
        <v>614</v>
      </c>
      <c r="M454" s="63"/>
      <c r="N454" t="s">
        <v>2308</v>
      </c>
      <c r="O454" s="63">
        <v>0</v>
      </c>
      <c r="P454" s="6" t="s">
        <v>615</v>
      </c>
      <c r="Q454">
        <v>56</v>
      </c>
      <c r="S454" s="63"/>
    </row>
    <row r="455" spans="2:19" x14ac:dyDescent="0.2">
      <c r="B455" s="10"/>
      <c r="C455" t="s">
        <v>2515</v>
      </c>
      <c r="D455" s="60" t="s">
        <v>1066</v>
      </c>
      <c r="E455" s="2" t="s">
        <v>96</v>
      </c>
      <c r="F455" s="2" t="s">
        <v>1799</v>
      </c>
      <c r="G455" s="6" t="s">
        <v>1800</v>
      </c>
      <c r="H455" s="6" t="s">
        <v>1801</v>
      </c>
      <c r="I455" s="6" t="s">
        <v>623</v>
      </c>
      <c r="J455" s="6" t="s">
        <v>1277</v>
      </c>
      <c r="K455" s="6" t="s">
        <v>1785</v>
      </c>
      <c r="L455" s="90" t="s">
        <v>614</v>
      </c>
      <c r="M455" s="90"/>
      <c r="N455" t="s">
        <v>2308</v>
      </c>
      <c r="O455">
        <v>0</v>
      </c>
      <c r="P455" s="6" t="s">
        <v>615</v>
      </c>
      <c r="Q455" s="63">
        <v>56</v>
      </c>
      <c r="S455" s="63"/>
    </row>
    <row r="456" spans="2:19" x14ac:dyDescent="0.2">
      <c r="B456" s="10"/>
      <c r="C456" t="s">
        <v>2516</v>
      </c>
      <c r="D456" s="60" t="s">
        <v>1066</v>
      </c>
      <c r="E456" s="2" t="s">
        <v>96</v>
      </c>
      <c r="F456" s="2" t="s">
        <v>1799</v>
      </c>
      <c r="G456" s="6" t="s">
        <v>1800</v>
      </c>
      <c r="H456" s="6" t="s">
        <v>1801</v>
      </c>
      <c r="I456" s="6" t="s">
        <v>625</v>
      </c>
      <c r="J456" s="6" t="s">
        <v>1277</v>
      </c>
      <c r="K456" s="6" t="s">
        <v>1785</v>
      </c>
      <c r="L456" s="6" t="s">
        <v>614</v>
      </c>
      <c r="M456" s="6"/>
      <c r="N456" s="6" t="s">
        <v>2308</v>
      </c>
      <c r="O456" s="6">
        <v>0</v>
      </c>
      <c r="P456" s="6" t="s">
        <v>615</v>
      </c>
      <c r="Q456" s="6">
        <v>56</v>
      </c>
      <c r="S456" s="63"/>
    </row>
    <row r="457" spans="2:19" x14ac:dyDescent="0.2">
      <c r="B457" s="10"/>
      <c r="C457" t="s">
        <v>2517</v>
      </c>
      <c r="D457" s="60" t="s">
        <v>1066</v>
      </c>
      <c r="E457" s="2" t="s">
        <v>96</v>
      </c>
      <c r="F457" s="2" t="s">
        <v>1782</v>
      </c>
      <c r="G457" s="6" t="s">
        <v>1783</v>
      </c>
      <c r="H457" s="6" t="s">
        <v>1784</v>
      </c>
      <c r="I457" s="6" t="s">
        <v>607</v>
      </c>
      <c r="J457" s="6" t="s">
        <v>1277</v>
      </c>
      <c r="K457" s="6" t="s">
        <v>1785</v>
      </c>
      <c r="L457" s="1" t="s">
        <v>2316</v>
      </c>
      <c r="M457" s="6"/>
      <c r="N457" s="6" t="s">
        <v>2317</v>
      </c>
      <c r="O457" s="6">
        <v>207</v>
      </c>
      <c r="P457" s="6" t="s">
        <v>615</v>
      </c>
      <c r="Q457" s="6">
        <v>56</v>
      </c>
      <c r="S457" s="63"/>
    </row>
    <row r="458" spans="2:19" x14ac:dyDescent="0.2">
      <c r="B458" s="10"/>
      <c r="C458" t="s">
        <v>2518</v>
      </c>
      <c r="D458" s="60" t="s">
        <v>1066</v>
      </c>
      <c r="E458" s="2" t="s">
        <v>96</v>
      </c>
      <c r="F458" s="2" t="s">
        <v>1782</v>
      </c>
      <c r="G458" s="6" t="s">
        <v>1783</v>
      </c>
      <c r="H458" s="6" t="s">
        <v>1784</v>
      </c>
      <c r="I458" s="6" t="s">
        <v>613</v>
      </c>
      <c r="J458" s="6" t="s">
        <v>1277</v>
      </c>
      <c r="K458" s="6" t="s">
        <v>1785</v>
      </c>
      <c r="L458" s="1" t="s">
        <v>614</v>
      </c>
      <c r="M458" s="6"/>
      <c r="N458" s="6" t="s">
        <v>2317</v>
      </c>
      <c r="O458" s="6">
        <v>207</v>
      </c>
      <c r="P458" s="6" t="s">
        <v>615</v>
      </c>
      <c r="Q458">
        <v>56</v>
      </c>
      <c r="S458" s="63"/>
    </row>
    <row r="459" spans="2:19" x14ac:dyDescent="0.2">
      <c r="B459" s="10"/>
      <c r="C459" t="s">
        <v>2519</v>
      </c>
      <c r="D459" s="60" t="s">
        <v>1066</v>
      </c>
      <c r="E459" s="2" t="s">
        <v>96</v>
      </c>
      <c r="F459" s="2" t="s">
        <v>1782</v>
      </c>
      <c r="G459" s="6" t="s">
        <v>1783</v>
      </c>
      <c r="H459" s="6" t="s">
        <v>1784</v>
      </c>
      <c r="I459" s="6" t="s">
        <v>617</v>
      </c>
      <c r="J459" s="6" t="s">
        <v>1277</v>
      </c>
      <c r="K459" s="6" t="s">
        <v>1785</v>
      </c>
      <c r="L459" s="1" t="s">
        <v>614</v>
      </c>
      <c r="M459" s="6"/>
      <c r="N459" s="6" t="s">
        <v>2317</v>
      </c>
      <c r="O459" s="6">
        <v>207</v>
      </c>
      <c r="P459" s="6" t="s">
        <v>615</v>
      </c>
      <c r="Q459">
        <v>56</v>
      </c>
      <c r="S459" s="63"/>
    </row>
    <row r="460" spans="2:19" x14ac:dyDescent="0.2">
      <c r="B460" s="10"/>
      <c r="C460" t="s">
        <v>2520</v>
      </c>
      <c r="D460" s="60" t="s">
        <v>1066</v>
      </c>
      <c r="E460" s="2" t="s">
        <v>96</v>
      </c>
      <c r="F460" s="2" t="s">
        <v>1782</v>
      </c>
      <c r="G460" s="6" t="s">
        <v>1783</v>
      </c>
      <c r="H460" s="6" t="s">
        <v>1784</v>
      </c>
      <c r="I460" s="6" t="s">
        <v>619</v>
      </c>
      <c r="J460" s="6" t="s">
        <v>1277</v>
      </c>
      <c r="K460" s="6" t="s">
        <v>1785</v>
      </c>
      <c r="L460" s="1" t="s">
        <v>614</v>
      </c>
      <c r="M460" s="6"/>
      <c r="N460" s="6" t="s">
        <v>2317</v>
      </c>
      <c r="O460" s="6">
        <v>207</v>
      </c>
      <c r="P460" s="6" t="s">
        <v>615</v>
      </c>
      <c r="Q460">
        <v>56</v>
      </c>
      <c r="S460" s="63"/>
    </row>
    <row r="461" spans="2:19" x14ac:dyDescent="0.2">
      <c r="B461" s="10"/>
      <c r="C461" t="s">
        <v>2521</v>
      </c>
      <c r="D461" s="60" t="s">
        <v>1066</v>
      </c>
      <c r="E461" s="2" t="s">
        <v>96</v>
      </c>
      <c r="F461" s="2" t="s">
        <v>1782</v>
      </c>
      <c r="G461" s="6" t="s">
        <v>1783</v>
      </c>
      <c r="H461" s="6" t="s">
        <v>1784</v>
      </c>
      <c r="I461" s="6" t="s">
        <v>621</v>
      </c>
      <c r="J461" s="6" t="s">
        <v>1277</v>
      </c>
      <c r="K461" s="6" t="s">
        <v>1785</v>
      </c>
      <c r="L461" s="1" t="s">
        <v>614</v>
      </c>
      <c r="M461" s="6"/>
      <c r="N461" s="6" t="s">
        <v>2317</v>
      </c>
      <c r="O461" s="6">
        <v>207</v>
      </c>
      <c r="P461" s="6" t="s">
        <v>615</v>
      </c>
      <c r="Q461">
        <v>56</v>
      </c>
      <c r="S461" s="63"/>
    </row>
    <row r="462" spans="2:19" x14ac:dyDescent="0.2">
      <c r="B462" s="10"/>
      <c r="C462" t="s">
        <v>2522</v>
      </c>
      <c r="D462" s="60" t="s">
        <v>1066</v>
      </c>
      <c r="E462" s="2" t="s">
        <v>96</v>
      </c>
      <c r="F462" s="2" t="s">
        <v>1782</v>
      </c>
      <c r="G462" s="6" t="s">
        <v>1783</v>
      </c>
      <c r="H462" s="6" t="s">
        <v>1784</v>
      </c>
      <c r="I462" s="6" t="s">
        <v>623</v>
      </c>
      <c r="J462" s="6" t="s">
        <v>1277</v>
      </c>
      <c r="K462" s="6" t="s">
        <v>1785</v>
      </c>
      <c r="L462" s="1" t="s">
        <v>614</v>
      </c>
      <c r="M462" s="6"/>
      <c r="N462" s="6" t="s">
        <v>2317</v>
      </c>
      <c r="O462" s="6">
        <v>207</v>
      </c>
      <c r="P462" s="6" t="s">
        <v>615</v>
      </c>
      <c r="Q462">
        <v>56</v>
      </c>
      <c r="S462" s="63"/>
    </row>
    <row r="463" spans="2:19" x14ac:dyDescent="0.2">
      <c r="B463" s="10"/>
      <c r="C463" t="s">
        <v>2523</v>
      </c>
      <c r="D463" s="60" t="s">
        <v>1066</v>
      </c>
      <c r="E463" s="2" t="s">
        <v>96</v>
      </c>
      <c r="F463" t="s">
        <v>1782</v>
      </c>
      <c r="G463" s="6" t="s">
        <v>1783</v>
      </c>
      <c r="H463" s="6" t="s">
        <v>1784</v>
      </c>
      <c r="I463" s="6" t="s">
        <v>625</v>
      </c>
      <c r="J463" s="6" t="s">
        <v>1277</v>
      </c>
      <c r="K463" s="6" t="s">
        <v>1785</v>
      </c>
      <c r="L463" t="s">
        <v>614</v>
      </c>
      <c r="M463" s="63"/>
      <c r="N463" t="s">
        <v>2317</v>
      </c>
      <c r="O463" s="63">
        <v>207</v>
      </c>
      <c r="P463" s="6" t="s">
        <v>615</v>
      </c>
      <c r="Q463" s="6">
        <v>56</v>
      </c>
      <c r="S463" s="63"/>
    </row>
    <row r="464" spans="2:19" x14ac:dyDescent="0.2">
      <c r="B464" s="10"/>
      <c r="C464" t="s">
        <v>2524</v>
      </c>
      <c r="D464" s="60" t="s">
        <v>1066</v>
      </c>
      <c r="E464" s="2" t="s">
        <v>96</v>
      </c>
      <c r="F464" t="s">
        <v>1776</v>
      </c>
      <c r="G464" s="6" t="s">
        <v>1777</v>
      </c>
      <c r="H464" s="6" t="s">
        <v>1778</v>
      </c>
      <c r="I464" s="6" t="s">
        <v>607</v>
      </c>
      <c r="J464" s="6" t="s">
        <v>1277</v>
      </c>
      <c r="K464" s="6" t="s">
        <v>1779</v>
      </c>
      <c r="L464" s="1" t="s">
        <v>2325</v>
      </c>
      <c r="M464" s="63" t="s">
        <v>2326</v>
      </c>
      <c r="N464" t="s">
        <v>2327</v>
      </c>
      <c r="O464" s="63">
        <v>0</v>
      </c>
      <c r="P464" s="6" t="s">
        <v>610</v>
      </c>
      <c r="Q464" s="6">
        <v>0</v>
      </c>
      <c r="S464" s="63"/>
    </row>
    <row r="465" spans="2:19" x14ac:dyDescent="0.2">
      <c r="B465" s="10"/>
      <c r="C465" t="s">
        <v>2525</v>
      </c>
      <c r="D465" s="60" t="s">
        <v>1069</v>
      </c>
      <c r="E465" s="2" t="s">
        <v>45</v>
      </c>
      <c r="F465" t="s">
        <v>1799</v>
      </c>
      <c r="G465" s="6" t="s">
        <v>1800</v>
      </c>
      <c r="H465" s="6" t="s">
        <v>1801</v>
      </c>
      <c r="I465" s="6" t="s">
        <v>625</v>
      </c>
      <c r="J465" s="6" t="s">
        <v>1277</v>
      </c>
      <c r="K465" s="6" t="s">
        <v>1785</v>
      </c>
      <c r="L465" s="1" t="s">
        <v>614</v>
      </c>
      <c r="M465" s="63"/>
      <c r="N465" t="s">
        <v>2035</v>
      </c>
      <c r="O465" s="63">
        <v>0</v>
      </c>
      <c r="P465" s="6" t="s">
        <v>615</v>
      </c>
      <c r="Q465">
        <v>56</v>
      </c>
      <c r="S465" s="63"/>
    </row>
    <row r="466" spans="2:19" x14ac:dyDescent="0.2">
      <c r="B466" s="10"/>
      <c r="C466" t="s">
        <v>2526</v>
      </c>
      <c r="D466" s="60" t="s">
        <v>1069</v>
      </c>
      <c r="E466" s="2" t="s">
        <v>45</v>
      </c>
      <c r="F466" t="s">
        <v>1799</v>
      </c>
      <c r="G466" s="6" t="s">
        <v>1800</v>
      </c>
      <c r="H466" s="6" t="s">
        <v>1801</v>
      </c>
      <c r="I466" s="6" t="s">
        <v>613</v>
      </c>
      <c r="J466" s="6" t="s">
        <v>1277</v>
      </c>
      <c r="K466" s="6" t="s">
        <v>1785</v>
      </c>
      <c r="L466" s="1" t="s">
        <v>614</v>
      </c>
      <c r="M466" s="63"/>
      <c r="N466" t="s">
        <v>2035</v>
      </c>
      <c r="O466" s="63">
        <v>0</v>
      </c>
      <c r="P466" s="6" t="s">
        <v>615</v>
      </c>
      <c r="Q466">
        <v>56</v>
      </c>
      <c r="S466" s="63"/>
    </row>
    <row r="467" spans="2:19" x14ac:dyDescent="0.2">
      <c r="B467" s="10"/>
      <c r="C467" t="s">
        <v>2527</v>
      </c>
      <c r="D467" s="60" t="s">
        <v>1069</v>
      </c>
      <c r="E467" s="2" t="s">
        <v>45</v>
      </c>
      <c r="F467" t="s">
        <v>1799</v>
      </c>
      <c r="G467" s="6" t="s">
        <v>1800</v>
      </c>
      <c r="H467" s="6" t="s">
        <v>1801</v>
      </c>
      <c r="I467" s="6" t="s">
        <v>617</v>
      </c>
      <c r="J467" s="6" t="s">
        <v>1277</v>
      </c>
      <c r="K467" s="6" t="s">
        <v>1785</v>
      </c>
      <c r="L467" s="1" t="s">
        <v>614</v>
      </c>
      <c r="M467" s="63"/>
      <c r="N467" t="s">
        <v>2035</v>
      </c>
      <c r="O467" s="63">
        <v>0</v>
      </c>
      <c r="P467" s="6" t="s">
        <v>615</v>
      </c>
      <c r="Q467">
        <v>56</v>
      </c>
      <c r="S467" s="63"/>
    </row>
    <row r="468" spans="2:19" x14ac:dyDescent="0.2">
      <c r="B468" s="10"/>
      <c r="C468" t="s">
        <v>2528</v>
      </c>
      <c r="D468" s="60" t="s">
        <v>1069</v>
      </c>
      <c r="E468" s="2" t="s">
        <v>45</v>
      </c>
      <c r="F468" t="s">
        <v>1799</v>
      </c>
      <c r="G468" s="6" t="s">
        <v>1800</v>
      </c>
      <c r="H468" s="6" t="s">
        <v>1801</v>
      </c>
      <c r="I468" s="6" t="s">
        <v>619</v>
      </c>
      <c r="J468" s="6" t="s">
        <v>1277</v>
      </c>
      <c r="K468" s="6" t="s">
        <v>1785</v>
      </c>
      <c r="L468" s="1" t="s">
        <v>614</v>
      </c>
      <c r="M468" s="63"/>
      <c r="N468" t="s">
        <v>2035</v>
      </c>
      <c r="O468" s="63">
        <v>0</v>
      </c>
      <c r="P468" s="6" t="s">
        <v>615</v>
      </c>
      <c r="Q468">
        <v>56</v>
      </c>
      <c r="S468" s="63"/>
    </row>
    <row r="469" spans="2:19" x14ac:dyDescent="0.2">
      <c r="B469" s="10"/>
      <c r="C469" t="s">
        <v>2529</v>
      </c>
      <c r="D469" s="60" t="s">
        <v>1069</v>
      </c>
      <c r="E469" s="2" t="s">
        <v>45</v>
      </c>
      <c r="F469" t="s">
        <v>1799</v>
      </c>
      <c r="G469" s="6" t="s">
        <v>1800</v>
      </c>
      <c r="H469" s="6" t="s">
        <v>1801</v>
      </c>
      <c r="I469" s="6" t="s">
        <v>621</v>
      </c>
      <c r="J469" s="6" t="s">
        <v>1277</v>
      </c>
      <c r="K469" s="6" t="s">
        <v>1785</v>
      </c>
      <c r="L469" s="1" t="s">
        <v>614</v>
      </c>
      <c r="M469" s="63"/>
      <c r="N469" t="s">
        <v>2035</v>
      </c>
      <c r="O469" s="63">
        <v>0</v>
      </c>
      <c r="P469" s="6" t="s">
        <v>615</v>
      </c>
      <c r="Q469">
        <v>56</v>
      </c>
      <c r="S469" s="63"/>
    </row>
    <row r="470" spans="2:19" x14ac:dyDescent="0.2">
      <c r="B470" s="10"/>
      <c r="C470" t="s">
        <v>2530</v>
      </c>
      <c r="D470" s="60" t="s">
        <v>1069</v>
      </c>
      <c r="E470" s="2" t="s">
        <v>45</v>
      </c>
      <c r="F470" s="2" t="s">
        <v>1799</v>
      </c>
      <c r="G470" s="6" t="s">
        <v>1800</v>
      </c>
      <c r="H470" s="6" t="s">
        <v>1801</v>
      </c>
      <c r="I470" s="6" t="s">
        <v>623</v>
      </c>
      <c r="J470" s="6" t="s">
        <v>1277</v>
      </c>
      <c r="K470" s="6" t="s">
        <v>1785</v>
      </c>
      <c r="L470" s="90" t="s">
        <v>614</v>
      </c>
      <c r="M470" s="90"/>
      <c r="N470" t="s">
        <v>2035</v>
      </c>
      <c r="O470">
        <v>0</v>
      </c>
      <c r="P470" s="6" t="s">
        <v>615</v>
      </c>
      <c r="Q470" s="63">
        <v>56</v>
      </c>
      <c r="S470" s="63"/>
    </row>
    <row r="471" spans="2:19" x14ac:dyDescent="0.2">
      <c r="B471" s="10"/>
      <c r="C471" t="s">
        <v>2531</v>
      </c>
      <c r="D471" s="60" t="s">
        <v>1069</v>
      </c>
      <c r="E471" s="2" t="s">
        <v>45</v>
      </c>
      <c r="F471" s="2" t="s">
        <v>1799</v>
      </c>
      <c r="G471" s="6" t="s">
        <v>1800</v>
      </c>
      <c r="H471" s="6" t="s">
        <v>1801</v>
      </c>
      <c r="I471" s="6" t="s">
        <v>607</v>
      </c>
      <c r="J471" s="6" t="s">
        <v>1277</v>
      </c>
      <c r="K471" s="6" t="s">
        <v>1785</v>
      </c>
      <c r="L471" s="6" t="s">
        <v>2042</v>
      </c>
      <c r="M471" s="6" t="s">
        <v>2043</v>
      </c>
      <c r="N471" s="6" t="s">
        <v>2035</v>
      </c>
      <c r="O471" s="6">
        <v>0</v>
      </c>
      <c r="P471" s="6" t="s">
        <v>610</v>
      </c>
      <c r="Q471" s="6">
        <v>0</v>
      </c>
      <c r="S471" s="63"/>
    </row>
    <row r="472" spans="2:19" x14ac:dyDescent="0.2">
      <c r="B472" s="10"/>
      <c r="C472" t="s">
        <v>2532</v>
      </c>
      <c r="D472" s="60" t="s">
        <v>1069</v>
      </c>
      <c r="E472" s="2" t="s">
        <v>45</v>
      </c>
      <c r="F472" s="2" t="s">
        <v>1782</v>
      </c>
      <c r="G472" s="6" t="s">
        <v>1783</v>
      </c>
      <c r="H472" s="6" t="s">
        <v>1784</v>
      </c>
      <c r="I472" s="6" t="s">
        <v>625</v>
      </c>
      <c r="J472" s="6" t="s">
        <v>1277</v>
      </c>
      <c r="K472" s="6" t="s">
        <v>1785</v>
      </c>
      <c r="L472" s="1" t="s">
        <v>614</v>
      </c>
      <c r="M472" s="6"/>
      <c r="N472" s="6" t="s">
        <v>2045</v>
      </c>
      <c r="O472" s="6">
        <v>207</v>
      </c>
      <c r="P472" s="6" t="s">
        <v>615</v>
      </c>
      <c r="Q472" s="6">
        <v>56</v>
      </c>
      <c r="S472" s="63"/>
    </row>
    <row r="473" spans="2:19" x14ac:dyDescent="0.2">
      <c r="B473" s="10"/>
      <c r="C473" t="s">
        <v>2533</v>
      </c>
      <c r="D473" s="60" t="s">
        <v>1069</v>
      </c>
      <c r="E473" s="2" t="s">
        <v>45</v>
      </c>
      <c r="F473" s="2" t="s">
        <v>1782</v>
      </c>
      <c r="G473" s="6" t="s">
        <v>1783</v>
      </c>
      <c r="H473" s="6" t="s">
        <v>1784</v>
      </c>
      <c r="I473" s="6" t="s">
        <v>613</v>
      </c>
      <c r="J473" s="6" t="s">
        <v>1277</v>
      </c>
      <c r="K473" s="6" t="s">
        <v>1785</v>
      </c>
      <c r="L473" s="1" t="s">
        <v>614</v>
      </c>
      <c r="M473" s="6"/>
      <c r="N473" s="6" t="s">
        <v>2045</v>
      </c>
      <c r="O473" s="6">
        <v>207</v>
      </c>
      <c r="P473" s="6" t="s">
        <v>615</v>
      </c>
      <c r="Q473">
        <v>56</v>
      </c>
      <c r="S473" s="63"/>
    </row>
    <row r="474" spans="2:19" x14ac:dyDescent="0.2">
      <c r="B474" s="10"/>
      <c r="C474" t="s">
        <v>2534</v>
      </c>
      <c r="D474" s="60" t="s">
        <v>1069</v>
      </c>
      <c r="E474" s="2" t="s">
        <v>45</v>
      </c>
      <c r="F474" s="2" t="s">
        <v>1782</v>
      </c>
      <c r="G474" s="6" t="s">
        <v>1783</v>
      </c>
      <c r="H474" s="6" t="s">
        <v>1784</v>
      </c>
      <c r="I474" s="6" t="s">
        <v>617</v>
      </c>
      <c r="J474" s="6" t="s">
        <v>1277</v>
      </c>
      <c r="K474" s="6" t="s">
        <v>1785</v>
      </c>
      <c r="L474" s="1" t="s">
        <v>614</v>
      </c>
      <c r="M474" s="6"/>
      <c r="N474" s="6" t="s">
        <v>2045</v>
      </c>
      <c r="O474" s="6">
        <v>207</v>
      </c>
      <c r="P474" s="6" t="s">
        <v>615</v>
      </c>
      <c r="Q474">
        <v>56</v>
      </c>
      <c r="S474" s="63"/>
    </row>
    <row r="475" spans="2:19" x14ac:dyDescent="0.2">
      <c r="B475" s="10"/>
      <c r="C475" t="s">
        <v>2535</v>
      </c>
      <c r="D475" s="60" t="s">
        <v>1069</v>
      </c>
      <c r="E475" s="2" t="s">
        <v>45</v>
      </c>
      <c r="F475" s="2" t="s">
        <v>1782</v>
      </c>
      <c r="G475" s="6" t="s">
        <v>1783</v>
      </c>
      <c r="H475" s="6" t="s">
        <v>1784</v>
      </c>
      <c r="I475" s="6" t="s">
        <v>619</v>
      </c>
      <c r="J475" s="6" t="s">
        <v>1277</v>
      </c>
      <c r="K475" s="6" t="s">
        <v>1785</v>
      </c>
      <c r="L475" s="1" t="s">
        <v>614</v>
      </c>
      <c r="M475" s="6"/>
      <c r="N475" s="6" t="s">
        <v>2045</v>
      </c>
      <c r="O475" s="6">
        <v>207</v>
      </c>
      <c r="P475" s="6" t="s">
        <v>615</v>
      </c>
      <c r="Q475">
        <v>56</v>
      </c>
      <c r="S475" s="63"/>
    </row>
    <row r="476" spans="2:19" x14ac:dyDescent="0.2">
      <c r="B476" s="10"/>
      <c r="C476" t="s">
        <v>2536</v>
      </c>
      <c r="D476" s="60" t="s">
        <v>1069</v>
      </c>
      <c r="E476" s="2" t="s">
        <v>45</v>
      </c>
      <c r="F476" s="2" t="s">
        <v>1782</v>
      </c>
      <c r="G476" s="6" t="s">
        <v>1783</v>
      </c>
      <c r="H476" s="6" t="s">
        <v>1784</v>
      </c>
      <c r="I476" s="6" t="s">
        <v>621</v>
      </c>
      <c r="J476" s="6" t="s">
        <v>1277</v>
      </c>
      <c r="K476" s="6" t="s">
        <v>1785</v>
      </c>
      <c r="L476" s="1" t="s">
        <v>614</v>
      </c>
      <c r="M476" s="6"/>
      <c r="N476" s="6" t="s">
        <v>2045</v>
      </c>
      <c r="O476" s="6">
        <v>207</v>
      </c>
      <c r="P476" s="6" t="s">
        <v>615</v>
      </c>
      <c r="Q476">
        <v>56</v>
      </c>
      <c r="S476" s="63"/>
    </row>
    <row r="477" spans="2:19" x14ac:dyDescent="0.2">
      <c r="B477" s="10"/>
      <c r="C477" t="s">
        <v>2537</v>
      </c>
      <c r="D477" s="60" t="s">
        <v>1069</v>
      </c>
      <c r="E477" s="2" t="s">
        <v>45</v>
      </c>
      <c r="F477" s="2" t="s">
        <v>1782</v>
      </c>
      <c r="G477" s="6" t="s">
        <v>1783</v>
      </c>
      <c r="H477" s="6" t="s">
        <v>1784</v>
      </c>
      <c r="I477" s="6" t="s">
        <v>623</v>
      </c>
      <c r="J477" s="6" t="s">
        <v>1277</v>
      </c>
      <c r="K477" s="6" t="s">
        <v>1785</v>
      </c>
      <c r="L477" s="1" t="s">
        <v>614</v>
      </c>
      <c r="M477" s="6"/>
      <c r="N477" s="6" t="s">
        <v>2045</v>
      </c>
      <c r="O477" s="6">
        <v>207</v>
      </c>
      <c r="P477" s="6" t="s">
        <v>615</v>
      </c>
      <c r="Q477">
        <v>56</v>
      </c>
      <c r="S477" s="63"/>
    </row>
    <row r="478" spans="2:19" x14ac:dyDescent="0.2">
      <c r="B478" s="10"/>
      <c r="C478" t="s">
        <v>2538</v>
      </c>
      <c r="D478" s="60" t="s">
        <v>1069</v>
      </c>
      <c r="E478" s="2" t="s">
        <v>45</v>
      </c>
      <c r="F478" t="s">
        <v>1782</v>
      </c>
      <c r="G478" s="6" t="s">
        <v>1783</v>
      </c>
      <c r="H478" s="6" t="s">
        <v>1784</v>
      </c>
      <c r="I478" s="6" t="s">
        <v>607</v>
      </c>
      <c r="J478" s="6" t="s">
        <v>1277</v>
      </c>
      <c r="K478" s="6" t="s">
        <v>1785</v>
      </c>
      <c r="L478" t="s">
        <v>2052</v>
      </c>
      <c r="M478" s="63"/>
      <c r="N478" t="s">
        <v>2045</v>
      </c>
      <c r="O478" s="1">
        <v>207</v>
      </c>
      <c r="P478" s="6" t="s">
        <v>615</v>
      </c>
      <c r="Q478" s="6">
        <v>56</v>
      </c>
      <c r="S478" s="63"/>
    </row>
    <row r="479" spans="2:19" x14ac:dyDescent="0.2">
      <c r="B479" s="10"/>
      <c r="C479" t="s">
        <v>2539</v>
      </c>
      <c r="D479" s="60" t="s">
        <v>1069</v>
      </c>
      <c r="E479" s="2" t="s">
        <v>45</v>
      </c>
      <c r="F479" t="s">
        <v>1776</v>
      </c>
      <c r="G479" s="6" t="s">
        <v>1777</v>
      </c>
      <c r="H479" s="6" t="s">
        <v>1778</v>
      </c>
      <c r="I479" s="6" t="s">
        <v>607</v>
      </c>
      <c r="J479" s="6" t="s">
        <v>1277</v>
      </c>
      <c r="K479" s="6" t="s">
        <v>1779</v>
      </c>
      <c r="L479" s="1" t="s">
        <v>2054</v>
      </c>
      <c r="M479" s="63" t="s">
        <v>2055</v>
      </c>
      <c r="N479" t="s">
        <v>2056</v>
      </c>
      <c r="O479" s="1">
        <v>0</v>
      </c>
      <c r="P479" s="6" t="s">
        <v>610</v>
      </c>
      <c r="Q479" s="6">
        <v>0</v>
      </c>
      <c r="S479" s="63"/>
    </row>
    <row r="480" spans="2:19" x14ac:dyDescent="0.2">
      <c r="B480" s="10"/>
      <c r="C480" t="s">
        <v>2540</v>
      </c>
      <c r="D480" s="60" t="s">
        <v>1075</v>
      </c>
      <c r="E480" s="2" t="s">
        <v>45</v>
      </c>
      <c r="F480" t="s">
        <v>1799</v>
      </c>
      <c r="G480" s="6" t="s">
        <v>1800</v>
      </c>
      <c r="H480" s="6" t="s">
        <v>1801</v>
      </c>
      <c r="I480" s="6" t="s">
        <v>625</v>
      </c>
      <c r="J480" s="6" t="s">
        <v>1277</v>
      </c>
      <c r="K480" s="6" t="s">
        <v>1785</v>
      </c>
      <c r="L480" s="1" t="s">
        <v>614</v>
      </c>
      <c r="M480" s="63"/>
      <c r="N480" t="s">
        <v>2214</v>
      </c>
      <c r="O480" s="1">
        <v>0</v>
      </c>
      <c r="P480" s="6" t="s">
        <v>615</v>
      </c>
      <c r="Q480">
        <v>56</v>
      </c>
      <c r="S480" s="63"/>
    </row>
    <row r="481" spans="2:19" x14ac:dyDescent="0.2">
      <c r="B481" s="10"/>
      <c r="C481" t="s">
        <v>2541</v>
      </c>
      <c r="D481" s="60" t="s">
        <v>1075</v>
      </c>
      <c r="E481" s="2" t="s">
        <v>45</v>
      </c>
      <c r="F481" t="s">
        <v>1799</v>
      </c>
      <c r="G481" s="6" t="s">
        <v>1800</v>
      </c>
      <c r="H481" s="6" t="s">
        <v>1801</v>
      </c>
      <c r="I481" s="6" t="s">
        <v>613</v>
      </c>
      <c r="J481" s="6" t="s">
        <v>1277</v>
      </c>
      <c r="K481" s="6" t="s">
        <v>1785</v>
      </c>
      <c r="L481" s="1" t="s">
        <v>614</v>
      </c>
      <c r="M481" s="63"/>
      <c r="N481" t="s">
        <v>2214</v>
      </c>
      <c r="O481" s="1">
        <v>0</v>
      </c>
      <c r="P481" s="6" t="s">
        <v>615</v>
      </c>
      <c r="Q481">
        <v>56</v>
      </c>
      <c r="S481" s="63"/>
    </row>
    <row r="482" spans="2:19" x14ac:dyDescent="0.2">
      <c r="B482" s="10"/>
      <c r="C482" t="s">
        <v>2542</v>
      </c>
      <c r="D482" s="60" t="s">
        <v>1075</v>
      </c>
      <c r="E482" s="2" t="s">
        <v>45</v>
      </c>
      <c r="F482" t="s">
        <v>1799</v>
      </c>
      <c r="G482" s="6" t="s">
        <v>1800</v>
      </c>
      <c r="H482" s="6" t="s">
        <v>1801</v>
      </c>
      <c r="I482" s="6" t="s">
        <v>617</v>
      </c>
      <c r="J482" s="6" t="s">
        <v>1277</v>
      </c>
      <c r="K482" s="6" t="s">
        <v>1785</v>
      </c>
      <c r="L482" s="1" t="s">
        <v>614</v>
      </c>
      <c r="M482" s="63"/>
      <c r="N482" t="s">
        <v>2214</v>
      </c>
      <c r="O482" s="1">
        <v>0</v>
      </c>
      <c r="P482" s="6" t="s">
        <v>615</v>
      </c>
      <c r="Q482">
        <v>56</v>
      </c>
      <c r="S482" s="63"/>
    </row>
    <row r="483" spans="2:19" x14ac:dyDescent="0.2">
      <c r="B483" s="10"/>
      <c r="C483" t="s">
        <v>2543</v>
      </c>
      <c r="D483" s="60" t="s">
        <v>1075</v>
      </c>
      <c r="E483" s="2" t="s">
        <v>45</v>
      </c>
      <c r="F483" t="s">
        <v>1799</v>
      </c>
      <c r="G483" s="6" t="s">
        <v>1800</v>
      </c>
      <c r="H483" s="6" t="s">
        <v>1801</v>
      </c>
      <c r="I483" s="6" t="s">
        <v>619</v>
      </c>
      <c r="J483" s="6" t="s">
        <v>1277</v>
      </c>
      <c r="K483" s="6" t="s">
        <v>1785</v>
      </c>
      <c r="L483" s="1" t="s">
        <v>614</v>
      </c>
      <c r="M483" s="63"/>
      <c r="N483" t="s">
        <v>2214</v>
      </c>
      <c r="O483" s="1">
        <v>0</v>
      </c>
      <c r="P483" s="6" t="s">
        <v>615</v>
      </c>
      <c r="Q483">
        <v>56</v>
      </c>
      <c r="S483" s="63"/>
    </row>
    <row r="484" spans="2:19" x14ac:dyDescent="0.2">
      <c r="B484" s="10"/>
      <c r="C484" t="s">
        <v>2544</v>
      </c>
      <c r="D484" s="60" t="s">
        <v>1075</v>
      </c>
      <c r="E484" s="2" t="s">
        <v>45</v>
      </c>
      <c r="F484" t="s">
        <v>1799</v>
      </c>
      <c r="G484" s="6" t="s">
        <v>1800</v>
      </c>
      <c r="H484" s="6" t="s">
        <v>1801</v>
      </c>
      <c r="I484" s="6" t="s">
        <v>621</v>
      </c>
      <c r="J484" s="6" t="s">
        <v>1277</v>
      </c>
      <c r="K484" s="6" t="s">
        <v>1785</v>
      </c>
      <c r="L484" s="1" t="s">
        <v>614</v>
      </c>
      <c r="M484" s="63"/>
      <c r="N484" t="s">
        <v>2214</v>
      </c>
      <c r="O484" s="1">
        <v>0</v>
      </c>
      <c r="P484" s="6" t="s">
        <v>615</v>
      </c>
      <c r="Q484">
        <v>56</v>
      </c>
      <c r="S484" s="63"/>
    </row>
    <row r="485" spans="2:19" x14ac:dyDescent="0.2">
      <c r="B485" s="10"/>
      <c r="C485" t="s">
        <v>2545</v>
      </c>
      <c r="D485" s="60" t="s">
        <v>1075</v>
      </c>
      <c r="E485" s="2" t="s">
        <v>45</v>
      </c>
      <c r="F485" s="2" t="s">
        <v>1799</v>
      </c>
      <c r="G485" s="6" t="s">
        <v>1800</v>
      </c>
      <c r="H485" s="6" t="s">
        <v>1801</v>
      </c>
      <c r="I485" s="6" t="s">
        <v>623</v>
      </c>
      <c r="J485" s="6" t="s">
        <v>1277</v>
      </c>
      <c r="K485" s="6" t="s">
        <v>1785</v>
      </c>
      <c r="L485" s="90" t="s">
        <v>614</v>
      </c>
      <c r="M485" s="90"/>
      <c r="N485" t="s">
        <v>2214</v>
      </c>
      <c r="O485">
        <v>0</v>
      </c>
      <c r="P485" s="6" t="s">
        <v>615</v>
      </c>
      <c r="Q485" s="63">
        <v>56</v>
      </c>
      <c r="S485" s="63"/>
    </row>
    <row r="486" spans="2:19" x14ac:dyDescent="0.2">
      <c r="B486" s="10"/>
      <c r="C486" t="s">
        <v>2546</v>
      </c>
      <c r="D486" s="60" t="s">
        <v>1075</v>
      </c>
      <c r="E486" s="2" t="s">
        <v>45</v>
      </c>
      <c r="F486" s="2" t="s">
        <v>1799</v>
      </c>
      <c r="G486" s="6" t="s">
        <v>1800</v>
      </c>
      <c r="H486" s="6" t="s">
        <v>1801</v>
      </c>
      <c r="I486" s="6" t="s">
        <v>607</v>
      </c>
      <c r="J486" s="6" t="s">
        <v>1277</v>
      </c>
      <c r="K486" s="6" t="s">
        <v>1785</v>
      </c>
      <c r="L486" s="6" t="s">
        <v>2221</v>
      </c>
      <c r="M486" s="6" t="s">
        <v>2222</v>
      </c>
      <c r="N486" s="6" t="s">
        <v>2214</v>
      </c>
      <c r="O486" s="6">
        <v>0</v>
      </c>
      <c r="P486" s="6" t="s">
        <v>610</v>
      </c>
      <c r="Q486" s="6">
        <v>0</v>
      </c>
      <c r="S486" s="63"/>
    </row>
    <row r="487" spans="2:19" x14ac:dyDescent="0.2">
      <c r="B487" s="10"/>
      <c r="C487" t="s">
        <v>2547</v>
      </c>
      <c r="D487" s="60" t="s">
        <v>1075</v>
      </c>
      <c r="E487" s="2" t="s">
        <v>45</v>
      </c>
      <c r="F487" s="2" t="s">
        <v>1782</v>
      </c>
      <c r="G487" s="6" t="s">
        <v>1783</v>
      </c>
      <c r="H487" s="6" t="s">
        <v>1784</v>
      </c>
      <c r="I487" s="6" t="s">
        <v>625</v>
      </c>
      <c r="J487" s="6" t="s">
        <v>1277</v>
      </c>
      <c r="K487" s="6" t="s">
        <v>1785</v>
      </c>
      <c r="L487" s="1" t="s">
        <v>614</v>
      </c>
      <c r="M487" s="6"/>
      <c r="N487" s="6" t="s">
        <v>2224</v>
      </c>
      <c r="O487" s="6">
        <v>214</v>
      </c>
      <c r="P487" s="6" t="s">
        <v>615</v>
      </c>
      <c r="Q487" s="6">
        <v>56</v>
      </c>
      <c r="S487" s="63"/>
    </row>
    <row r="488" spans="2:19" x14ac:dyDescent="0.2">
      <c r="B488" s="10"/>
      <c r="C488" t="s">
        <v>2548</v>
      </c>
      <c r="D488" s="60" t="s">
        <v>1075</v>
      </c>
      <c r="E488" s="2" t="s">
        <v>45</v>
      </c>
      <c r="F488" s="2" t="s">
        <v>1782</v>
      </c>
      <c r="G488" s="6" t="s">
        <v>1783</v>
      </c>
      <c r="H488" s="6" t="s">
        <v>1784</v>
      </c>
      <c r="I488" s="6" t="s">
        <v>613</v>
      </c>
      <c r="J488" s="6" t="s">
        <v>1277</v>
      </c>
      <c r="K488" s="6" t="s">
        <v>1785</v>
      </c>
      <c r="L488" s="1" t="s">
        <v>614</v>
      </c>
      <c r="M488" s="6"/>
      <c r="N488" s="6" t="s">
        <v>2224</v>
      </c>
      <c r="O488" s="6">
        <v>214</v>
      </c>
      <c r="P488" s="6" t="s">
        <v>615</v>
      </c>
      <c r="Q488">
        <v>56</v>
      </c>
      <c r="S488" s="63"/>
    </row>
    <row r="489" spans="2:19" x14ac:dyDescent="0.2">
      <c r="B489" s="10"/>
      <c r="C489" t="s">
        <v>2549</v>
      </c>
      <c r="D489" s="60" t="s">
        <v>1075</v>
      </c>
      <c r="E489" s="2" t="s">
        <v>45</v>
      </c>
      <c r="F489" s="2" t="s">
        <v>1782</v>
      </c>
      <c r="G489" s="6" t="s">
        <v>1783</v>
      </c>
      <c r="H489" s="6" t="s">
        <v>1784</v>
      </c>
      <c r="I489" s="6" t="s">
        <v>617</v>
      </c>
      <c r="J489" s="6" t="s">
        <v>1277</v>
      </c>
      <c r="K489" s="6" t="s">
        <v>1785</v>
      </c>
      <c r="L489" s="1" t="s">
        <v>614</v>
      </c>
      <c r="M489" s="6"/>
      <c r="N489" s="6" t="s">
        <v>2224</v>
      </c>
      <c r="O489" s="6">
        <v>214</v>
      </c>
      <c r="P489" s="6" t="s">
        <v>615</v>
      </c>
      <c r="Q489">
        <v>56</v>
      </c>
      <c r="S489" s="63"/>
    </row>
    <row r="490" spans="2:19" x14ac:dyDescent="0.2">
      <c r="B490" s="10"/>
      <c r="C490" t="s">
        <v>2550</v>
      </c>
      <c r="D490" s="60" t="s">
        <v>1075</v>
      </c>
      <c r="E490" s="2" t="s">
        <v>45</v>
      </c>
      <c r="F490" s="2" t="s">
        <v>1782</v>
      </c>
      <c r="G490" s="6" t="s">
        <v>1783</v>
      </c>
      <c r="H490" s="6" t="s">
        <v>1784</v>
      </c>
      <c r="I490" s="6" t="s">
        <v>619</v>
      </c>
      <c r="J490" s="6" t="s">
        <v>1277</v>
      </c>
      <c r="K490" s="6" t="s">
        <v>1785</v>
      </c>
      <c r="L490" s="1" t="s">
        <v>614</v>
      </c>
      <c r="M490" s="6"/>
      <c r="N490" s="6" t="s">
        <v>2224</v>
      </c>
      <c r="O490" s="6">
        <v>214</v>
      </c>
      <c r="P490" s="6" t="s">
        <v>615</v>
      </c>
      <c r="Q490">
        <v>56</v>
      </c>
      <c r="S490" s="63"/>
    </row>
    <row r="491" spans="2:19" x14ac:dyDescent="0.2">
      <c r="B491" s="10"/>
      <c r="C491" t="s">
        <v>2551</v>
      </c>
      <c r="D491" s="60" t="s">
        <v>1075</v>
      </c>
      <c r="E491" s="2" t="s">
        <v>45</v>
      </c>
      <c r="F491" s="2" t="s">
        <v>1782</v>
      </c>
      <c r="G491" s="6" t="s">
        <v>1783</v>
      </c>
      <c r="H491" s="6" t="s">
        <v>1784</v>
      </c>
      <c r="I491" s="6" t="s">
        <v>621</v>
      </c>
      <c r="J491" s="6" t="s">
        <v>1277</v>
      </c>
      <c r="K491" s="6" t="s">
        <v>1785</v>
      </c>
      <c r="L491" s="1" t="s">
        <v>614</v>
      </c>
      <c r="M491" s="6"/>
      <c r="N491" s="6" t="s">
        <v>2224</v>
      </c>
      <c r="O491" s="6">
        <v>214</v>
      </c>
      <c r="P491" s="6" t="s">
        <v>615</v>
      </c>
      <c r="Q491">
        <v>56</v>
      </c>
      <c r="S491" s="63"/>
    </row>
    <row r="492" spans="2:19" x14ac:dyDescent="0.2">
      <c r="B492" s="10"/>
      <c r="C492" t="s">
        <v>2552</v>
      </c>
      <c r="D492" s="60" t="s">
        <v>1075</v>
      </c>
      <c r="E492" s="2" t="s">
        <v>45</v>
      </c>
      <c r="F492" s="2" t="s">
        <v>1782</v>
      </c>
      <c r="G492" s="6" t="s">
        <v>1783</v>
      </c>
      <c r="H492" s="6" t="s">
        <v>1784</v>
      </c>
      <c r="I492" s="6" t="s">
        <v>623</v>
      </c>
      <c r="J492" s="6" t="s">
        <v>1277</v>
      </c>
      <c r="K492" s="6" t="s">
        <v>1785</v>
      </c>
      <c r="L492" s="1" t="s">
        <v>614</v>
      </c>
      <c r="M492" s="6"/>
      <c r="N492" s="6" t="s">
        <v>2224</v>
      </c>
      <c r="O492" s="6">
        <v>214</v>
      </c>
      <c r="P492" s="6" t="s">
        <v>615</v>
      </c>
      <c r="Q492">
        <v>56</v>
      </c>
      <c r="S492" s="63"/>
    </row>
    <row r="493" spans="2:19" x14ac:dyDescent="0.2">
      <c r="B493" s="10"/>
      <c r="C493" t="s">
        <v>2553</v>
      </c>
      <c r="D493" s="60" t="s">
        <v>1075</v>
      </c>
      <c r="E493" s="2" t="s">
        <v>45</v>
      </c>
      <c r="F493" t="s">
        <v>1782</v>
      </c>
      <c r="G493" s="6" t="s">
        <v>1783</v>
      </c>
      <c r="H493" s="6" t="s">
        <v>1784</v>
      </c>
      <c r="I493" s="6" t="s">
        <v>607</v>
      </c>
      <c r="J493" s="6" t="s">
        <v>1277</v>
      </c>
      <c r="K493" s="6" t="s">
        <v>1785</v>
      </c>
      <c r="L493" t="s">
        <v>2231</v>
      </c>
      <c r="M493" s="63"/>
      <c r="N493" t="s">
        <v>2224</v>
      </c>
      <c r="O493" s="1">
        <v>214</v>
      </c>
      <c r="P493" s="6" t="s">
        <v>615</v>
      </c>
      <c r="Q493" s="6">
        <v>56</v>
      </c>
      <c r="S493" s="63"/>
    </row>
    <row r="494" spans="2:19" x14ac:dyDescent="0.2">
      <c r="B494" s="10"/>
      <c r="C494" t="s">
        <v>2554</v>
      </c>
      <c r="D494" s="60" t="s">
        <v>1075</v>
      </c>
      <c r="E494" s="2" t="s">
        <v>45</v>
      </c>
      <c r="F494" t="s">
        <v>1776</v>
      </c>
      <c r="G494" s="6" t="s">
        <v>1777</v>
      </c>
      <c r="H494" s="6" t="s">
        <v>1778</v>
      </c>
      <c r="I494" s="6" t="s">
        <v>607</v>
      </c>
      <c r="J494" s="6" t="s">
        <v>1277</v>
      </c>
      <c r="K494" s="6" t="s">
        <v>1779</v>
      </c>
      <c r="L494" s="1" t="s">
        <v>2233</v>
      </c>
      <c r="M494" s="63" t="s">
        <v>2234</v>
      </c>
      <c r="N494" t="s">
        <v>2235</v>
      </c>
      <c r="O494" s="1">
        <v>0</v>
      </c>
      <c r="P494" s="6" t="s">
        <v>610</v>
      </c>
      <c r="Q494" s="6">
        <v>0</v>
      </c>
      <c r="S494" s="63"/>
    </row>
    <row r="495" spans="2:19" x14ac:dyDescent="0.2">
      <c r="B495" s="10"/>
      <c r="C495" t="s">
        <v>2555</v>
      </c>
      <c r="D495" s="60" t="s">
        <v>1072</v>
      </c>
      <c r="E495" s="2" t="s">
        <v>81</v>
      </c>
      <c r="F495" t="s">
        <v>1799</v>
      </c>
      <c r="G495" s="6" t="s">
        <v>1800</v>
      </c>
      <c r="H495" s="6" t="s">
        <v>1801</v>
      </c>
      <c r="I495" s="6" t="s">
        <v>625</v>
      </c>
      <c r="J495" s="6" t="s">
        <v>1277</v>
      </c>
      <c r="K495" s="6" t="s">
        <v>1785</v>
      </c>
      <c r="L495" s="1" t="s">
        <v>614</v>
      </c>
      <c r="M495" s="63"/>
      <c r="N495" t="s">
        <v>2237</v>
      </c>
      <c r="O495" s="1">
        <v>0</v>
      </c>
      <c r="P495" s="6" t="s">
        <v>615</v>
      </c>
      <c r="Q495">
        <v>56</v>
      </c>
      <c r="S495" s="63"/>
    </row>
    <row r="496" spans="2:19" x14ac:dyDescent="0.2">
      <c r="B496" s="10"/>
      <c r="C496" t="s">
        <v>2556</v>
      </c>
      <c r="D496" s="60" t="s">
        <v>1072</v>
      </c>
      <c r="E496" s="2" t="s">
        <v>81</v>
      </c>
      <c r="F496" t="s">
        <v>1799</v>
      </c>
      <c r="G496" s="6" t="s">
        <v>1800</v>
      </c>
      <c r="H496" s="6" t="s">
        <v>1801</v>
      </c>
      <c r="I496" s="6" t="s">
        <v>613</v>
      </c>
      <c r="J496" s="6" t="s">
        <v>1277</v>
      </c>
      <c r="K496" s="6" t="s">
        <v>1785</v>
      </c>
      <c r="L496" s="1" t="s">
        <v>614</v>
      </c>
      <c r="M496" s="63"/>
      <c r="N496" t="s">
        <v>2237</v>
      </c>
      <c r="O496" s="1">
        <v>0</v>
      </c>
      <c r="P496" s="6" t="s">
        <v>615</v>
      </c>
      <c r="Q496">
        <v>56</v>
      </c>
      <c r="S496" s="63"/>
    </row>
    <row r="497" spans="2:19" x14ac:dyDescent="0.2">
      <c r="B497" s="10"/>
      <c r="C497" t="s">
        <v>2557</v>
      </c>
      <c r="D497" s="60" t="s">
        <v>1072</v>
      </c>
      <c r="E497" s="2" t="s">
        <v>81</v>
      </c>
      <c r="F497" t="s">
        <v>1799</v>
      </c>
      <c r="G497" s="6" t="s">
        <v>1800</v>
      </c>
      <c r="H497" s="6" t="s">
        <v>1801</v>
      </c>
      <c r="I497" s="6" t="s">
        <v>617</v>
      </c>
      <c r="J497" s="6" t="s">
        <v>1277</v>
      </c>
      <c r="K497" s="6" t="s">
        <v>1785</v>
      </c>
      <c r="L497" s="1" t="s">
        <v>614</v>
      </c>
      <c r="M497" s="63"/>
      <c r="N497" t="s">
        <v>2237</v>
      </c>
      <c r="O497" s="1">
        <v>0</v>
      </c>
      <c r="P497" s="6" t="s">
        <v>615</v>
      </c>
      <c r="Q497">
        <v>56</v>
      </c>
      <c r="S497" s="63"/>
    </row>
    <row r="498" spans="2:19" x14ac:dyDescent="0.2">
      <c r="B498" s="10"/>
      <c r="C498" t="s">
        <v>2558</v>
      </c>
      <c r="D498" s="60" t="s">
        <v>1072</v>
      </c>
      <c r="E498" s="2" t="s">
        <v>81</v>
      </c>
      <c r="F498" t="s">
        <v>1799</v>
      </c>
      <c r="G498" s="6" t="s">
        <v>1800</v>
      </c>
      <c r="H498" s="6" t="s">
        <v>1801</v>
      </c>
      <c r="I498" s="6" t="s">
        <v>619</v>
      </c>
      <c r="J498" s="6" t="s">
        <v>1277</v>
      </c>
      <c r="K498" s="6" t="s">
        <v>1785</v>
      </c>
      <c r="L498" s="1" t="s">
        <v>614</v>
      </c>
      <c r="M498" s="63"/>
      <c r="N498" t="s">
        <v>2237</v>
      </c>
      <c r="O498" s="1">
        <v>0</v>
      </c>
      <c r="P498" s="6" t="s">
        <v>615</v>
      </c>
      <c r="Q498">
        <v>56</v>
      </c>
      <c r="S498" s="63"/>
    </row>
    <row r="499" spans="2:19" x14ac:dyDescent="0.2">
      <c r="B499" s="10"/>
      <c r="C499" t="s">
        <v>2559</v>
      </c>
      <c r="D499" s="60" t="s">
        <v>1072</v>
      </c>
      <c r="E499" s="2" t="s">
        <v>81</v>
      </c>
      <c r="F499" t="s">
        <v>1799</v>
      </c>
      <c r="G499" s="6" t="s">
        <v>1800</v>
      </c>
      <c r="H499" s="6" t="s">
        <v>1801</v>
      </c>
      <c r="I499" s="6" t="s">
        <v>621</v>
      </c>
      <c r="J499" s="6" t="s">
        <v>1277</v>
      </c>
      <c r="K499" s="6" t="s">
        <v>1785</v>
      </c>
      <c r="L499" s="1" t="s">
        <v>614</v>
      </c>
      <c r="M499" s="63"/>
      <c r="N499" t="s">
        <v>2237</v>
      </c>
      <c r="O499" s="1">
        <v>0</v>
      </c>
      <c r="P499" s="6" t="s">
        <v>615</v>
      </c>
      <c r="Q499">
        <v>56</v>
      </c>
      <c r="S499" s="63"/>
    </row>
    <row r="500" spans="2:19" x14ac:dyDescent="0.2">
      <c r="B500" s="10"/>
      <c r="C500" t="s">
        <v>2560</v>
      </c>
      <c r="D500" s="60" t="s">
        <v>1072</v>
      </c>
      <c r="E500" s="2" t="s">
        <v>81</v>
      </c>
      <c r="F500" s="2" t="s">
        <v>1799</v>
      </c>
      <c r="G500" s="6" t="s">
        <v>1800</v>
      </c>
      <c r="H500" s="6" t="s">
        <v>1801</v>
      </c>
      <c r="I500" s="6" t="s">
        <v>623</v>
      </c>
      <c r="J500" s="6" t="s">
        <v>1277</v>
      </c>
      <c r="K500" s="6" t="s">
        <v>1785</v>
      </c>
      <c r="L500" s="90" t="s">
        <v>614</v>
      </c>
      <c r="M500" s="90"/>
      <c r="N500" t="s">
        <v>2237</v>
      </c>
      <c r="O500">
        <v>0</v>
      </c>
      <c r="P500" s="6" t="s">
        <v>615</v>
      </c>
      <c r="Q500" s="63">
        <v>56</v>
      </c>
      <c r="S500" s="63"/>
    </row>
    <row r="501" spans="2:19" x14ac:dyDescent="0.2">
      <c r="B501" s="10"/>
      <c r="C501" t="s">
        <v>2561</v>
      </c>
      <c r="D501" s="60" t="s">
        <v>1072</v>
      </c>
      <c r="E501" s="2" t="s">
        <v>81</v>
      </c>
      <c r="F501" s="2" t="s">
        <v>1799</v>
      </c>
      <c r="G501" s="6" t="s">
        <v>1800</v>
      </c>
      <c r="H501" s="6" t="s">
        <v>1801</v>
      </c>
      <c r="I501" s="6" t="s">
        <v>607</v>
      </c>
      <c r="J501" s="6" t="s">
        <v>1277</v>
      </c>
      <c r="K501" s="6" t="s">
        <v>1785</v>
      </c>
      <c r="L501" s="6" t="s">
        <v>2244</v>
      </c>
      <c r="M501" s="6" t="s">
        <v>2245</v>
      </c>
      <c r="N501" s="6" t="s">
        <v>2237</v>
      </c>
      <c r="O501" s="6">
        <v>0</v>
      </c>
      <c r="P501" s="6" t="s">
        <v>610</v>
      </c>
      <c r="Q501" s="6">
        <v>0</v>
      </c>
      <c r="S501" s="63"/>
    </row>
    <row r="502" spans="2:19" x14ac:dyDescent="0.2">
      <c r="B502" s="10"/>
      <c r="C502" t="s">
        <v>2562</v>
      </c>
      <c r="D502" s="60" t="s">
        <v>1072</v>
      </c>
      <c r="E502" s="2" t="s">
        <v>81</v>
      </c>
      <c r="F502" s="2" t="s">
        <v>1782</v>
      </c>
      <c r="G502" s="6" t="s">
        <v>1783</v>
      </c>
      <c r="H502" s="6" t="s">
        <v>1784</v>
      </c>
      <c r="I502" s="6" t="s">
        <v>625</v>
      </c>
      <c r="J502" s="6" t="s">
        <v>1277</v>
      </c>
      <c r="K502" s="6" t="s">
        <v>1785</v>
      </c>
      <c r="L502" s="1" t="s">
        <v>614</v>
      </c>
      <c r="M502" s="6"/>
      <c r="N502" s="6" t="s">
        <v>2247</v>
      </c>
      <c r="O502" s="6">
        <v>214</v>
      </c>
      <c r="P502" s="6" t="s">
        <v>615</v>
      </c>
      <c r="Q502" s="6">
        <v>56</v>
      </c>
      <c r="S502" s="63"/>
    </row>
    <row r="503" spans="2:19" x14ac:dyDescent="0.2">
      <c r="B503" s="10"/>
      <c r="C503" t="s">
        <v>2563</v>
      </c>
      <c r="D503" s="60" t="s">
        <v>1072</v>
      </c>
      <c r="E503" s="2" t="s">
        <v>81</v>
      </c>
      <c r="F503" s="2" t="s">
        <v>1782</v>
      </c>
      <c r="G503" s="6" t="s">
        <v>1783</v>
      </c>
      <c r="H503" s="6" t="s">
        <v>1784</v>
      </c>
      <c r="I503" s="6" t="s">
        <v>613</v>
      </c>
      <c r="J503" s="6" t="s">
        <v>1277</v>
      </c>
      <c r="K503" s="6" t="s">
        <v>1785</v>
      </c>
      <c r="L503" s="1" t="s">
        <v>614</v>
      </c>
      <c r="M503" s="6"/>
      <c r="N503" s="6" t="s">
        <v>2247</v>
      </c>
      <c r="O503" s="6">
        <v>214</v>
      </c>
      <c r="P503" s="6" t="s">
        <v>615</v>
      </c>
      <c r="Q503">
        <v>56</v>
      </c>
      <c r="S503" s="63"/>
    </row>
    <row r="504" spans="2:19" x14ac:dyDescent="0.2">
      <c r="B504" s="10"/>
      <c r="C504" t="s">
        <v>2564</v>
      </c>
      <c r="D504" s="60" t="s">
        <v>1072</v>
      </c>
      <c r="E504" s="2" t="s">
        <v>81</v>
      </c>
      <c r="F504" s="2" t="s">
        <v>1782</v>
      </c>
      <c r="G504" s="6" t="s">
        <v>1783</v>
      </c>
      <c r="H504" s="6" t="s">
        <v>1784</v>
      </c>
      <c r="I504" s="6" t="s">
        <v>617</v>
      </c>
      <c r="J504" s="6" t="s">
        <v>1277</v>
      </c>
      <c r="K504" s="6" t="s">
        <v>1785</v>
      </c>
      <c r="L504" s="1" t="s">
        <v>614</v>
      </c>
      <c r="M504" s="6"/>
      <c r="N504" s="6" t="s">
        <v>2247</v>
      </c>
      <c r="O504" s="6">
        <v>214</v>
      </c>
      <c r="P504" s="6" t="s">
        <v>615</v>
      </c>
      <c r="Q504">
        <v>56</v>
      </c>
      <c r="S504" s="63"/>
    </row>
    <row r="505" spans="2:19" x14ac:dyDescent="0.2">
      <c r="B505" s="10"/>
      <c r="C505" t="s">
        <v>2565</v>
      </c>
      <c r="D505" s="60" t="s">
        <v>1072</v>
      </c>
      <c r="E505" s="2" t="s">
        <v>81</v>
      </c>
      <c r="F505" s="2" t="s">
        <v>1782</v>
      </c>
      <c r="G505" s="6" t="s">
        <v>1783</v>
      </c>
      <c r="H505" s="6" t="s">
        <v>1784</v>
      </c>
      <c r="I505" s="6" t="s">
        <v>619</v>
      </c>
      <c r="J505" s="6" t="s">
        <v>1277</v>
      </c>
      <c r="K505" s="6" t="s">
        <v>1785</v>
      </c>
      <c r="L505" s="1" t="s">
        <v>614</v>
      </c>
      <c r="M505" s="6"/>
      <c r="N505" s="6" t="s">
        <v>2247</v>
      </c>
      <c r="O505" s="6">
        <v>214</v>
      </c>
      <c r="P505" s="6" t="s">
        <v>615</v>
      </c>
      <c r="Q505">
        <v>56</v>
      </c>
      <c r="S505" s="63"/>
    </row>
    <row r="506" spans="2:19" x14ac:dyDescent="0.2">
      <c r="B506" s="10"/>
      <c r="C506" t="s">
        <v>2566</v>
      </c>
      <c r="D506" s="60" t="s">
        <v>1072</v>
      </c>
      <c r="E506" s="2" t="s">
        <v>81</v>
      </c>
      <c r="F506" s="2" t="s">
        <v>1782</v>
      </c>
      <c r="G506" s="6" t="s">
        <v>1783</v>
      </c>
      <c r="H506" s="6" t="s">
        <v>1784</v>
      </c>
      <c r="I506" s="6" t="s">
        <v>621</v>
      </c>
      <c r="J506" s="6" t="s">
        <v>1277</v>
      </c>
      <c r="K506" s="6" t="s">
        <v>1785</v>
      </c>
      <c r="L506" s="1" t="s">
        <v>614</v>
      </c>
      <c r="M506" s="6"/>
      <c r="N506" s="6" t="s">
        <v>2247</v>
      </c>
      <c r="O506" s="6">
        <v>214</v>
      </c>
      <c r="P506" s="6" t="s">
        <v>615</v>
      </c>
      <c r="Q506">
        <v>56</v>
      </c>
      <c r="S506" s="63"/>
    </row>
    <row r="507" spans="2:19" x14ac:dyDescent="0.2">
      <c r="B507" s="10"/>
      <c r="C507" t="s">
        <v>2567</v>
      </c>
      <c r="D507" s="60" t="s">
        <v>1072</v>
      </c>
      <c r="E507" s="2" t="s">
        <v>81</v>
      </c>
      <c r="F507" s="2" t="s">
        <v>1782</v>
      </c>
      <c r="G507" s="6" t="s">
        <v>1783</v>
      </c>
      <c r="H507" s="6" t="s">
        <v>1784</v>
      </c>
      <c r="I507" s="6" t="s">
        <v>623</v>
      </c>
      <c r="J507" s="6" t="s">
        <v>1277</v>
      </c>
      <c r="K507" s="6" t="s">
        <v>1785</v>
      </c>
      <c r="L507" s="1" t="s">
        <v>614</v>
      </c>
      <c r="M507" s="6"/>
      <c r="N507" s="6" t="s">
        <v>2247</v>
      </c>
      <c r="O507" s="6">
        <v>214</v>
      </c>
      <c r="P507" s="6" t="s">
        <v>615</v>
      </c>
      <c r="Q507">
        <v>56</v>
      </c>
      <c r="S507" s="63"/>
    </row>
    <row r="508" spans="2:19" x14ac:dyDescent="0.2">
      <c r="B508" s="10"/>
      <c r="C508" t="s">
        <v>2568</v>
      </c>
      <c r="D508" s="60" t="s">
        <v>1072</v>
      </c>
      <c r="E508" s="2" t="s">
        <v>81</v>
      </c>
      <c r="F508" t="s">
        <v>1782</v>
      </c>
      <c r="G508" s="6" t="s">
        <v>1783</v>
      </c>
      <c r="H508" s="6" t="s">
        <v>1784</v>
      </c>
      <c r="I508" s="6" t="s">
        <v>607</v>
      </c>
      <c r="J508" s="6" t="s">
        <v>1277</v>
      </c>
      <c r="K508" s="6" t="s">
        <v>1785</v>
      </c>
      <c r="L508" t="s">
        <v>2254</v>
      </c>
      <c r="M508" s="63"/>
      <c r="N508" t="s">
        <v>2247</v>
      </c>
      <c r="O508" s="63">
        <v>214</v>
      </c>
      <c r="P508" s="6" t="s">
        <v>615</v>
      </c>
      <c r="Q508" s="6">
        <v>56</v>
      </c>
      <c r="S508" s="63"/>
    </row>
    <row r="509" spans="2:19" x14ac:dyDescent="0.2">
      <c r="B509" s="10"/>
      <c r="C509" t="s">
        <v>2569</v>
      </c>
      <c r="D509" s="60" t="s">
        <v>1072</v>
      </c>
      <c r="E509" s="2" t="s">
        <v>81</v>
      </c>
      <c r="F509" t="s">
        <v>1776</v>
      </c>
      <c r="G509" s="6" t="s">
        <v>1777</v>
      </c>
      <c r="H509" s="6" t="s">
        <v>1778</v>
      </c>
      <c r="I509" s="6" t="s">
        <v>607</v>
      </c>
      <c r="J509" s="6" t="s">
        <v>1277</v>
      </c>
      <c r="K509" s="6" t="s">
        <v>1779</v>
      </c>
      <c r="L509" s="1" t="s">
        <v>2256</v>
      </c>
      <c r="M509" s="63" t="s">
        <v>2257</v>
      </c>
      <c r="N509" t="s">
        <v>2258</v>
      </c>
      <c r="O509" s="63">
        <v>0</v>
      </c>
      <c r="P509" s="6" t="s">
        <v>610</v>
      </c>
      <c r="Q509" s="6">
        <v>0</v>
      </c>
      <c r="S509" s="63"/>
    </row>
    <row r="510" spans="2:19" x14ac:dyDescent="0.2">
      <c r="B510" s="10"/>
      <c r="C510" t="s">
        <v>2570</v>
      </c>
      <c r="D510" s="60" t="s">
        <v>856</v>
      </c>
      <c r="E510" s="2" t="s">
        <v>96</v>
      </c>
      <c r="F510" t="s">
        <v>1799</v>
      </c>
      <c r="G510" s="6" t="s">
        <v>1800</v>
      </c>
      <c r="H510" s="6" t="s">
        <v>1801</v>
      </c>
      <c r="I510" s="6" t="s">
        <v>607</v>
      </c>
      <c r="J510" s="6" t="s">
        <v>1277</v>
      </c>
      <c r="K510" s="6" t="s">
        <v>1785</v>
      </c>
      <c r="L510" s="1" t="s">
        <v>2419</v>
      </c>
      <c r="M510" s="63" t="s">
        <v>2420</v>
      </c>
      <c r="N510" t="s">
        <v>2421</v>
      </c>
      <c r="O510" s="63">
        <v>0</v>
      </c>
      <c r="P510" s="6" t="s">
        <v>610</v>
      </c>
      <c r="Q510">
        <v>0</v>
      </c>
      <c r="S510" s="63"/>
    </row>
    <row r="511" spans="2:19" x14ac:dyDescent="0.2">
      <c r="B511" s="10"/>
      <c r="C511" t="s">
        <v>2571</v>
      </c>
      <c r="D511" s="60" t="s">
        <v>856</v>
      </c>
      <c r="E511" s="2" t="s">
        <v>96</v>
      </c>
      <c r="F511" t="s">
        <v>1799</v>
      </c>
      <c r="G511" s="6" t="s">
        <v>1800</v>
      </c>
      <c r="H511" s="6" t="s">
        <v>1801</v>
      </c>
      <c r="I511" s="6" t="s">
        <v>613</v>
      </c>
      <c r="J511" s="6" t="s">
        <v>1277</v>
      </c>
      <c r="K511" s="6" t="s">
        <v>1785</v>
      </c>
      <c r="L511" s="1" t="s">
        <v>614</v>
      </c>
      <c r="M511" s="63"/>
      <c r="N511" t="s">
        <v>2421</v>
      </c>
      <c r="O511" s="63">
        <v>0</v>
      </c>
      <c r="P511" s="6" t="s">
        <v>615</v>
      </c>
      <c r="Q511">
        <v>56</v>
      </c>
      <c r="S511" s="63"/>
    </row>
    <row r="512" spans="2:19" x14ac:dyDescent="0.2">
      <c r="B512" s="10"/>
      <c r="C512" t="s">
        <v>2572</v>
      </c>
      <c r="D512" s="60" t="s">
        <v>856</v>
      </c>
      <c r="E512" s="2" t="s">
        <v>96</v>
      </c>
      <c r="F512" t="s">
        <v>1799</v>
      </c>
      <c r="G512" s="6" t="s">
        <v>1800</v>
      </c>
      <c r="H512" s="6" t="s">
        <v>1801</v>
      </c>
      <c r="I512" s="6" t="s">
        <v>617</v>
      </c>
      <c r="J512" s="6" t="s">
        <v>1277</v>
      </c>
      <c r="K512" s="6" t="s">
        <v>1785</v>
      </c>
      <c r="L512" s="1" t="s">
        <v>614</v>
      </c>
      <c r="M512" s="63"/>
      <c r="N512" t="s">
        <v>2421</v>
      </c>
      <c r="O512" s="63">
        <v>0</v>
      </c>
      <c r="P512" s="6" t="s">
        <v>615</v>
      </c>
      <c r="Q512">
        <v>56</v>
      </c>
      <c r="S512" s="63"/>
    </row>
    <row r="513" spans="2:19" x14ac:dyDescent="0.2">
      <c r="B513" s="10"/>
      <c r="C513" t="s">
        <v>2573</v>
      </c>
      <c r="D513" s="60" t="s">
        <v>856</v>
      </c>
      <c r="E513" s="2" t="s">
        <v>96</v>
      </c>
      <c r="F513" t="s">
        <v>1799</v>
      </c>
      <c r="G513" s="6" t="s">
        <v>1800</v>
      </c>
      <c r="H513" s="6" t="s">
        <v>1801</v>
      </c>
      <c r="I513" s="6" t="s">
        <v>619</v>
      </c>
      <c r="J513" s="6" t="s">
        <v>1277</v>
      </c>
      <c r="K513" s="6" t="s">
        <v>1785</v>
      </c>
      <c r="L513" s="1" t="s">
        <v>614</v>
      </c>
      <c r="M513" s="63"/>
      <c r="N513" t="s">
        <v>2421</v>
      </c>
      <c r="O513" s="63">
        <v>0</v>
      </c>
      <c r="P513" s="6" t="s">
        <v>615</v>
      </c>
      <c r="Q513">
        <v>56</v>
      </c>
      <c r="S513" s="63"/>
    </row>
    <row r="514" spans="2:19" x14ac:dyDescent="0.2">
      <c r="B514" s="10"/>
      <c r="C514" t="s">
        <v>2574</v>
      </c>
      <c r="D514" s="60" t="s">
        <v>856</v>
      </c>
      <c r="E514" s="2" t="s">
        <v>96</v>
      </c>
      <c r="F514" t="s">
        <v>1799</v>
      </c>
      <c r="G514" s="6" t="s">
        <v>1800</v>
      </c>
      <c r="H514" s="6" t="s">
        <v>1801</v>
      </c>
      <c r="I514" s="6" t="s">
        <v>621</v>
      </c>
      <c r="J514" s="6" t="s">
        <v>1277</v>
      </c>
      <c r="K514" s="6" t="s">
        <v>1785</v>
      </c>
      <c r="L514" s="1" t="s">
        <v>614</v>
      </c>
      <c r="M514" s="63"/>
      <c r="N514" t="s">
        <v>2421</v>
      </c>
      <c r="O514" s="63">
        <v>0</v>
      </c>
      <c r="P514" s="6" t="s">
        <v>615</v>
      </c>
      <c r="Q514">
        <v>56</v>
      </c>
      <c r="S514" s="63"/>
    </row>
    <row r="515" spans="2:19" x14ac:dyDescent="0.2">
      <c r="B515" s="10"/>
      <c r="C515" t="s">
        <v>2575</v>
      </c>
      <c r="D515" s="60" t="s">
        <v>856</v>
      </c>
      <c r="E515" s="2" t="s">
        <v>96</v>
      </c>
      <c r="F515" s="2" t="s">
        <v>1799</v>
      </c>
      <c r="G515" s="6" t="s">
        <v>1800</v>
      </c>
      <c r="H515" s="6" t="s">
        <v>1801</v>
      </c>
      <c r="I515" s="6" t="s">
        <v>623</v>
      </c>
      <c r="J515" s="6" t="s">
        <v>1277</v>
      </c>
      <c r="K515" s="6" t="s">
        <v>1785</v>
      </c>
      <c r="L515" s="90" t="s">
        <v>614</v>
      </c>
      <c r="M515" s="90"/>
      <c r="N515" t="s">
        <v>2421</v>
      </c>
      <c r="O515">
        <v>0</v>
      </c>
      <c r="P515" s="6" t="s">
        <v>615</v>
      </c>
      <c r="Q515" s="63">
        <v>56</v>
      </c>
      <c r="S515" s="63"/>
    </row>
    <row r="516" spans="2:19" x14ac:dyDescent="0.2">
      <c r="B516" s="10"/>
      <c r="C516" t="s">
        <v>2576</v>
      </c>
      <c r="D516" s="60" t="s">
        <v>856</v>
      </c>
      <c r="E516" s="2" t="s">
        <v>96</v>
      </c>
      <c r="F516" s="2" t="s">
        <v>1799</v>
      </c>
      <c r="G516" s="6" t="s">
        <v>1800</v>
      </c>
      <c r="H516" s="6" t="s">
        <v>1801</v>
      </c>
      <c r="I516" s="6" t="s">
        <v>625</v>
      </c>
      <c r="J516" s="6" t="s">
        <v>1277</v>
      </c>
      <c r="K516" s="6" t="s">
        <v>1785</v>
      </c>
      <c r="L516" s="6" t="s">
        <v>614</v>
      </c>
      <c r="M516" s="6"/>
      <c r="N516" s="6" t="s">
        <v>2421</v>
      </c>
      <c r="O516" s="6">
        <v>0</v>
      </c>
      <c r="P516" s="6" t="s">
        <v>615</v>
      </c>
      <c r="Q516" s="6">
        <v>56</v>
      </c>
      <c r="S516" s="63"/>
    </row>
    <row r="517" spans="2:19" x14ac:dyDescent="0.2">
      <c r="B517" s="10"/>
      <c r="C517" t="s">
        <v>2577</v>
      </c>
      <c r="D517" s="60" t="s">
        <v>856</v>
      </c>
      <c r="E517" s="2" t="s">
        <v>96</v>
      </c>
      <c r="F517" s="2" t="s">
        <v>1782</v>
      </c>
      <c r="G517" s="6" t="s">
        <v>1783</v>
      </c>
      <c r="H517" s="6" t="s">
        <v>1784</v>
      </c>
      <c r="I517" s="6" t="s">
        <v>607</v>
      </c>
      <c r="J517" s="6" t="s">
        <v>1277</v>
      </c>
      <c r="K517" s="6" t="s">
        <v>1785</v>
      </c>
      <c r="L517" s="1" t="s">
        <v>2429</v>
      </c>
      <c r="M517" s="6"/>
      <c r="N517" s="6" t="s">
        <v>2430</v>
      </c>
      <c r="O517" s="6">
        <v>384</v>
      </c>
      <c r="P517" s="6" t="s">
        <v>615</v>
      </c>
      <c r="Q517" s="6">
        <v>56</v>
      </c>
      <c r="S517" s="63"/>
    </row>
    <row r="518" spans="2:19" x14ac:dyDescent="0.2">
      <c r="B518" s="10"/>
      <c r="C518" t="s">
        <v>2578</v>
      </c>
      <c r="D518" s="60" t="s">
        <v>856</v>
      </c>
      <c r="E518" s="2" t="s">
        <v>96</v>
      </c>
      <c r="F518" s="2" t="s">
        <v>1782</v>
      </c>
      <c r="G518" s="6" t="s">
        <v>1783</v>
      </c>
      <c r="H518" s="6" t="s">
        <v>1784</v>
      </c>
      <c r="I518" s="6" t="s">
        <v>613</v>
      </c>
      <c r="J518" s="6" t="s">
        <v>1277</v>
      </c>
      <c r="K518" s="6" t="s">
        <v>1785</v>
      </c>
      <c r="L518" s="1" t="s">
        <v>614</v>
      </c>
      <c r="M518" s="6"/>
      <c r="N518" s="6" t="s">
        <v>2430</v>
      </c>
      <c r="O518" s="6">
        <v>384</v>
      </c>
      <c r="P518" s="6" t="s">
        <v>615</v>
      </c>
      <c r="Q518">
        <v>56</v>
      </c>
      <c r="S518" s="63"/>
    </row>
    <row r="519" spans="2:19" x14ac:dyDescent="0.2">
      <c r="B519" s="10"/>
      <c r="C519" t="s">
        <v>2579</v>
      </c>
      <c r="D519" s="60" t="s">
        <v>856</v>
      </c>
      <c r="E519" s="2" t="s">
        <v>96</v>
      </c>
      <c r="F519" s="2" t="s">
        <v>1782</v>
      </c>
      <c r="G519" s="6" t="s">
        <v>1783</v>
      </c>
      <c r="H519" s="6" t="s">
        <v>1784</v>
      </c>
      <c r="I519" s="6" t="s">
        <v>617</v>
      </c>
      <c r="J519" s="6" t="s">
        <v>1277</v>
      </c>
      <c r="K519" s="6" t="s">
        <v>1785</v>
      </c>
      <c r="L519" s="1" t="s">
        <v>614</v>
      </c>
      <c r="M519" s="6"/>
      <c r="N519" s="6" t="s">
        <v>2430</v>
      </c>
      <c r="O519" s="6">
        <v>384</v>
      </c>
      <c r="P519" s="6" t="s">
        <v>615</v>
      </c>
      <c r="Q519">
        <v>56</v>
      </c>
      <c r="S519" s="63"/>
    </row>
    <row r="520" spans="2:19" x14ac:dyDescent="0.2">
      <c r="B520" s="10"/>
      <c r="C520" t="s">
        <v>2580</v>
      </c>
      <c r="D520" s="60" t="s">
        <v>856</v>
      </c>
      <c r="E520" s="2" t="s">
        <v>96</v>
      </c>
      <c r="F520" s="2" t="s">
        <v>1782</v>
      </c>
      <c r="G520" s="6" t="s">
        <v>1783</v>
      </c>
      <c r="H520" s="6" t="s">
        <v>1784</v>
      </c>
      <c r="I520" s="6" t="s">
        <v>619</v>
      </c>
      <c r="J520" s="6" t="s">
        <v>1277</v>
      </c>
      <c r="K520" s="6" t="s">
        <v>1785</v>
      </c>
      <c r="L520" s="1" t="s">
        <v>614</v>
      </c>
      <c r="M520" s="6"/>
      <c r="N520" s="6" t="s">
        <v>2430</v>
      </c>
      <c r="O520" s="6">
        <v>384</v>
      </c>
      <c r="P520" s="6" t="s">
        <v>615</v>
      </c>
      <c r="Q520">
        <v>56</v>
      </c>
      <c r="S520" s="63"/>
    </row>
    <row r="521" spans="2:19" x14ac:dyDescent="0.2">
      <c r="B521" s="10"/>
      <c r="C521" t="s">
        <v>2581</v>
      </c>
      <c r="D521" s="60" t="s">
        <v>856</v>
      </c>
      <c r="E521" s="2" t="s">
        <v>96</v>
      </c>
      <c r="F521" s="2" t="s">
        <v>1782</v>
      </c>
      <c r="G521" s="6" t="s">
        <v>1783</v>
      </c>
      <c r="H521" s="6" t="s">
        <v>1784</v>
      </c>
      <c r="I521" s="6" t="s">
        <v>621</v>
      </c>
      <c r="J521" s="6" t="s">
        <v>1277</v>
      </c>
      <c r="K521" s="6" t="s">
        <v>1785</v>
      </c>
      <c r="L521" s="1" t="s">
        <v>614</v>
      </c>
      <c r="M521" s="6"/>
      <c r="N521" s="6" t="s">
        <v>2430</v>
      </c>
      <c r="O521" s="6">
        <v>384</v>
      </c>
      <c r="P521" s="6" t="s">
        <v>615</v>
      </c>
      <c r="Q521">
        <v>56</v>
      </c>
      <c r="S521" s="63"/>
    </row>
    <row r="522" spans="2:19" x14ac:dyDescent="0.2">
      <c r="B522" s="10"/>
      <c r="C522" t="s">
        <v>2582</v>
      </c>
      <c r="D522" s="60" t="s">
        <v>856</v>
      </c>
      <c r="E522" s="2" t="s">
        <v>96</v>
      </c>
      <c r="F522" s="2" t="s">
        <v>1782</v>
      </c>
      <c r="G522" s="6" t="s">
        <v>1783</v>
      </c>
      <c r="H522" s="6" t="s">
        <v>1784</v>
      </c>
      <c r="I522" s="6" t="s">
        <v>623</v>
      </c>
      <c r="J522" s="6" t="s">
        <v>1277</v>
      </c>
      <c r="K522" s="6" t="s">
        <v>1785</v>
      </c>
      <c r="L522" s="1" t="s">
        <v>614</v>
      </c>
      <c r="M522" s="6"/>
      <c r="N522" s="6" t="s">
        <v>2430</v>
      </c>
      <c r="O522" s="6">
        <v>384</v>
      </c>
      <c r="P522" s="6" t="s">
        <v>615</v>
      </c>
      <c r="Q522">
        <v>56</v>
      </c>
      <c r="S522" s="63"/>
    </row>
    <row r="523" spans="2:19" x14ac:dyDescent="0.2">
      <c r="B523" s="10"/>
      <c r="C523" t="s">
        <v>2583</v>
      </c>
      <c r="D523" s="60" t="s">
        <v>856</v>
      </c>
      <c r="E523" s="2" t="s">
        <v>96</v>
      </c>
      <c r="F523" t="s">
        <v>1782</v>
      </c>
      <c r="G523" s="6" t="s">
        <v>1783</v>
      </c>
      <c r="H523" s="6" t="s">
        <v>1784</v>
      </c>
      <c r="I523" s="6" t="s">
        <v>625</v>
      </c>
      <c r="J523" s="6" t="s">
        <v>1277</v>
      </c>
      <c r="K523" s="6" t="s">
        <v>1785</v>
      </c>
      <c r="L523" t="s">
        <v>614</v>
      </c>
      <c r="M523" s="63"/>
      <c r="N523" t="s">
        <v>2430</v>
      </c>
      <c r="O523" s="63">
        <v>384</v>
      </c>
      <c r="P523" s="6" t="s">
        <v>615</v>
      </c>
      <c r="Q523" s="6">
        <v>56</v>
      </c>
      <c r="S523" s="63"/>
    </row>
    <row r="524" spans="2:19" x14ac:dyDescent="0.2">
      <c r="B524" s="10"/>
      <c r="C524" t="s">
        <v>2584</v>
      </c>
      <c r="D524" s="60" t="s">
        <v>856</v>
      </c>
      <c r="E524" s="2" t="s">
        <v>96</v>
      </c>
      <c r="F524" t="s">
        <v>1776</v>
      </c>
      <c r="G524" s="6" t="s">
        <v>1777</v>
      </c>
      <c r="H524" s="6" t="s">
        <v>1778</v>
      </c>
      <c r="I524" s="6" t="s">
        <v>607</v>
      </c>
      <c r="J524" s="6" t="s">
        <v>1277</v>
      </c>
      <c r="K524" s="6" t="s">
        <v>1779</v>
      </c>
      <c r="L524" s="1" t="s">
        <v>2438</v>
      </c>
      <c r="M524" s="63" t="s">
        <v>2439</v>
      </c>
      <c r="N524" t="s">
        <v>2440</v>
      </c>
      <c r="O524" s="63">
        <v>0</v>
      </c>
      <c r="P524" s="6" t="s">
        <v>610</v>
      </c>
      <c r="Q524" s="6">
        <v>0</v>
      </c>
      <c r="S524" s="63"/>
    </row>
    <row r="525" spans="2:19" x14ac:dyDescent="0.2">
      <c r="B525" s="10"/>
      <c r="C525" t="s">
        <v>2585</v>
      </c>
      <c r="D525" s="60" t="s">
        <v>1084</v>
      </c>
      <c r="E525" s="2" t="s">
        <v>96</v>
      </c>
      <c r="F525" t="s">
        <v>1799</v>
      </c>
      <c r="G525" s="6" t="s">
        <v>1800</v>
      </c>
      <c r="H525" s="6" t="s">
        <v>1801</v>
      </c>
      <c r="I525" s="6" t="s">
        <v>607</v>
      </c>
      <c r="J525" s="6" t="s">
        <v>1277</v>
      </c>
      <c r="K525" s="6" t="s">
        <v>1785</v>
      </c>
      <c r="L525" s="1" t="s">
        <v>2373</v>
      </c>
      <c r="M525" s="63" t="s">
        <v>2374</v>
      </c>
      <c r="N525" t="s">
        <v>2375</v>
      </c>
      <c r="O525" s="63">
        <v>0</v>
      </c>
      <c r="P525" s="6" t="s">
        <v>610</v>
      </c>
      <c r="Q525">
        <v>0</v>
      </c>
      <c r="S525" s="63"/>
    </row>
    <row r="526" spans="2:19" x14ac:dyDescent="0.2">
      <c r="B526" s="10"/>
      <c r="C526" t="s">
        <v>2586</v>
      </c>
      <c r="D526" s="60" t="s">
        <v>1084</v>
      </c>
      <c r="E526" s="2" t="s">
        <v>96</v>
      </c>
      <c r="F526" t="s">
        <v>1799</v>
      </c>
      <c r="G526" s="6" t="s">
        <v>1800</v>
      </c>
      <c r="H526" s="6" t="s">
        <v>1801</v>
      </c>
      <c r="I526" s="6" t="s">
        <v>613</v>
      </c>
      <c r="J526" s="6" t="s">
        <v>1277</v>
      </c>
      <c r="K526" s="6" t="s">
        <v>1785</v>
      </c>
      <c r="L526" s="1" t="s">
        <v>614</v>
      </c>
      <c r="M526" s="63"/>
      <c r="N526" t="s">
        <v>2375</v>
      </c>
      <c r="O526" s="63">
        <v>0</v>
      </c>
      <c r="P526" s="6" t="s">
        <v>615</v>
      </c>
      <c r="Q526">
        <v>56</v>
      </c>
      <c r="S526" s="63"/>
    </row>
    <row r="527" spans="2:19" x14ac:dyDescent="0.2">
      <c r="B527" s="10"/>
      <c r="C527" t="s">
        <v>2587</v>
      </c>
      <c r="D527" s="60" t="s">
        <v>1084</v>
      </c>
      <c r="E527" s="2" t="s">
        <v>96</v>
      </c>
      <c r="F527" t="s">
        <v>1799</v>
      </c>
      <c r="G527" s="6" t="s">
        <v>1800</v>
      </c>
      <c r="H527" s="6" t="s">
        <v>1801</v>
      </c>
      <c r="I527" s="6" t="s">
        <v>617</v>
      </c>
      <c r="J527" s="6" t="s">
        <v>1277</v>
      </c>
      <c r="K527" s="6" t="s">
        <v>1785</v>
      </c>
      <c r="L527" s="1" t="s">
        <v>614</v>
      </c>
      <c r="M527" s="63"/>
      <c r="N527" t="s">
        <v>2375</v>
      </c>
      <c r="O527" s="63">
        <v>0</v>
      </c>
      <c r="P527" s="6" t="s">
        <v>615</v>
      </c>
      <c r="Q527">
        <v>56</v>
      </c>
      <c r="S527" s="63"/>
    </row>
    <row r="528" spans="2:19" x14ac:dyDescent="0.2">
      <c r="B528" s="10"/>
      <c r="C528" t="s">
        <v>2588</v>
      </c>
      <c r="D528" s="60" t="s">
        <v>1084</v>
      </c>
      <c r="E528" s="2" t="s">
        <v>96</v>
      </c>
      <c r="F528" t="s">
        <v>1799</v>
      </c>
      <c r="G528" s="6" t="s">
        <v>1800</v>
      </c>
      <c r="H528" s="6" t="s">
        <v>1801</v>
      </c>
      <c r="I528" s="6" t="s">
        <v>619</v>
      </c>
      <c r="J528" s="6" t="s">
        <v>1277</v>
      </c>
      <c r="K528" s="6" t="s">
        <v>1785</v>
      </c>
      <c r="L528" s="1" t="s">
        <v>614</v>
      </c>
      <c r="M528" s="63"/>
      <c r="N528" t="s">
        <v>2375</v>
      </c>
      <c r="O528" s="63">
        <v>0</v>
      </c>
      <c r="P528" s="6" t="s">
        <v>615</v>
      </c>
      <c r="Q528">
        <v>56</v>
      </c>
      <c r="S528" s="63"/>
    </row>
    <row r="529" spans="2:19" x14ac:dyDescent="0.2">
      <c r="B529" s="10"/>
      <c r="C529" t="s">
        <v>2589</v>
      </c>
      <c r="D529" s="60" t="s">
        <v>1084</v>
      </c>
      <c r="E529" s="2" t="s">
        <v>96</v>
      </c>
      <c r="F529" t="s">
        <v>1799</v>
      </c>
      <c r="G529" s="6" t="s">
        <v>1800</v>
      </c>
      <c r="H529" s="6" t="s">
        <v>1801</v>
      </c>
      <c r="I529" s="6" t="s">
        <v>621</v>
      </c>
      <c r="J529" s="6" t="s">
        <v>1277</v>
      </c>
      <c r="K529" s="6" t="s">
        <v>1785</v>
      </c>
      <c r="L529" s="1" t="s">
        <v>614</v>
      </c>
      <c r="M529" s="63"/>
      <c r="N529" t="s">
        <v>2375</v>
      </c>
      <c r="O529" s="63">
        <v>0</v>
      </c>
      <c r="P529" s="6" t="s">
        <v>615</v>
      </c>
      <c r="Q529">
        <v>56</v>
      </c>
      <c r="S529" s="63"/>
    </row>
    <row r="530" spans="2:19" x14ac:dyDescent="0.2">
      <c r="B530" s="10"/>
      <c r="C530" t="s">
        <v>2590</v>
      </c>
      <c r="D530" s="60" t="s">
        <v>1084</v>
      </c>
      <c r="E530" s="2" t="s">
        <v>96</v>
      </c>
      <c r="F530" s="2" t="s">
        <v>1799</v>
      </c>
      <c r="G530" s="6" t="s">
        <v>1800</v>
      </c>
      <c r="H530" s="6" t="s">
        <v>1801</v>
      </c>
      <c r="I530" s="6" t="s">
        <v>623</v>
      </c>
      <c r="J530" s="6" t="s">
        <v>1277</v>
      </c>
      <c r="K530" s="6" t="s">
        <v>1785</v>
      </c>
      <c r="L530" s="90" t="s">
        <v>614</v>
      </c>
      <c r="M530" s="90"/>
      <c r="N530" t="s">
        <v>2375</v>
      </c>
      <c r="O530">
        <v>0</v>
      </c>
      <c r="P530" s="6" t="s">
        <v>615</v>
      </c>
      <c r="Q530" s="63">
        <v>56</v>
      </c>
      <c r="S530" s="63"/>
    </row>
    <row r="531" spans="2:19" x14ac:dyDescent="0.2">
      <c r="B531" s="10"/>
      <c r="C531" t="s">
        <v>2591</v>
      </c>
      <c r="D531" s="60" t="s">
        <v>1084</v>
      </c>
      <c r="E531" s="2" t="s">
        <v>96</v>
      </c>
      <c r="F531" s="2" t="s">
        <v>1799</v>
      </c>
      <c r="G531" s="6" t="s">
        <v>1800</v>
      </c>
      <c r="H531" s="6" t="s">
        <v>1801</v>
      </c>
      <c r="I531" s="6" t="s">
        <v>625</v>
      </c>
      <c r="J531" s="6" t="s">
        <v>1277</v>
      </c>
      <c r="K531" s="6" t="s">
        <v>1785</v>
      </c>
      <c r="L531" s="6" t="s">
        <v>614</v>
      </c>
      <c r="M531" s="6"/>
      <c r="N531" s="6" t="s">
        <v>2375</v>
      </c>
      <c r="O531" s="6">
        <v>0</v>
      </c>
      <c r="P531" s="6" t="s">
        <v>615</v>
      </c>
      <c r="Q531" s="6">
        <v>56</v>
      </c>
      <c r="S531" s="63"/>
    </row>
    <row r="532" spans="2:19" x14ac:dyDescent="0.2">
      <c r="B532" s="10"/>
      <c r="C532" t="s">
        <v>2592</v>
      </c>
      <c r="D532" s="60" t="s">
        <v>1084</v>
      </c>
      <c r="E532" s="2" t="s">
        <v>96</v>
      </c>
      <c r="F532" s="2" t="s">
        <v>1782</v>
      </c>
      <c r="G532" s="6" t="s">
        <v>1783</v>
      </c>
      <c r="H532" s="6" t="s">
        <v>1784</v>
      </c>
      <c r="I532" s="6" t="s">
        <v>607</v>
      </c>
      <c r="J532" s="6" t="s">
        <v>1277</v>
      </c>
      <c r="K532" s="6" t="s">
        <v>1785</v>
      </c>
      <c r="L532" s="1" t="s">
        <v>2383</v>
      </c>
      <c r="M532" s="6"/>
      <c r="N532" s="6" t="s">
        <v>2384</v>
      </c>
      <c r="O532" s="6">
        <v>182</v>
      </c>
      <c r="P532" s="6" t="s">
        <v>615</v>
      </c>
      <c r="Q532" s="6">
        <v>56</v>
      </c>
      <c r="S532" s="63"/>
    </row>
    <row r="533" spans="2:19" x14ac:dyDescent="0.2">
      <c r="B533" s="10"/>
      <c r="C533" t="s">
        <v>2593</v>
      </c>
      <c r="D533" s="60" t="s">
        <v>1084</v>
      </c>
      <c r="E533" s="2" t="s">
        <v>96</v>
      </c>
      <c r="F533" s="2" t="s">
        <v>1782</v>
      </c>
      <c r="G533" s="6" t="s">
        <v>1783</v>
      </c>
      <c r="H533" s="6" t="s">
        <v>1784</v>
      </c>
      <c r="I533" s="6" t="s">
        <v>613</v>
      </c>
      <c r="J533" s="6" t="s">
        <v>1277</v>
      </c>
      <c r="K533" s="6" t="s">
        <v>1785</v>
      </c>
      <c r="L533" s="1" t="s">
        <v>614</v>
      </c>
      <c r="M533" s="6"/>
      <c r="N533" s="6" t="s">
        <v>2384</v>
      </c>
      <c r="O533" s="6">
        <v>182</v>
      </c>
      <c r="P533" s="6" t="s">
        <v>615</v>
      </c>
      <c r="Q533">
        <v>56</v>
      </c>
      <c r="S533" s="63"/>
    </row>
    <row r="534" spans="2:19" x14ac:dyDescent="0.2">
      <c r="B534" s="10"/>
      <c r="C534" t="s">
        <v>2594</v>
      </c>
      <c r="D534" s="60" t="s">
        <v>1084</v>
      </c>
      <c r="E534" s="2" t="s">
        <v>96</v>
      </c>
      <c r="F534" s="2" t="s">
        <v>1782</v>
      </c>
      <c r="G534" s="6" t="s">
        <v>1783</v>
      </c>
      <c r="H534" s="6" t="s">
        <v>1784</v>
      </c>
      <c r="I534" s="6" t="s">
        <v>617</v>
      </c>
      <c r="J534" s="6" t="s">
        <v>1277</v>
      </c>
      <c r="K534" s="6" t="s">
        <v>1785</v>
      </c>
      <c r="L534" s="1" t="s">
        <v>614</v>
      </c>
      <c r="M534" s="6"/>
      <c r="N534" s="6" t="s">
        <v>2384</v>
      </c>
      <c r="O534" s="6">
        <v>182</v>
      </c>
      <c r="P534" s="6" t="s">
        <v>615</v>
      </c>
      <c r="Q534">
        <v>56</v>
      </c>
      <c r="S534" s="63"/>
    </row>
    <row r="535" spans="2:19" x14ac:dyDescent="0.2">
      <c r="B535" s="10"/>
      <c r="C535" t="s">
        <v>2595</v>
      </c>
      <c r="D535" s="60" t="s">
        <v>1084</v>
      </c>
      <c r="E535" s="2" t="s">
        <v>96</v>
      </c>
      <c r="F535" s="2" t="s">
        <v>1782</v>
      </c>
      <c r="G535" s="6" t="s">
        <v>1783</v>
      </c>
      <c r="H535" s="6" t="s">
        <v>1784</v>
      </c>
      <c r="I535" s="6" t="s">
        <v>619</v>
      </c>
      <c r="J535" s="6" t="s">
        <v>1277</v>
      </c>
      <c r="K535" s="6" t="s">
        <v>1785</v>
      </c>
      <c r="L535" s="1" t="s">
        <v>614</v>
      </c>
      <c r="M535" s="6"/>
      <c r="N535" s="6" t="s">
        <v>2384</v>
      </c>
      <c r="O535" s="6">
        <v>182</v>
      </c>
      <c r="P535" s="6" t="s">
        <v>615</v>
      </c>
      <c r="Q535">
        <v>56</v>
      </c>
      <c r="S535" s="63"/>
    </row>
    <row r="536" spans="2:19" x14ac:dyDescent="0.2">
      <c r="B536" s="10"/>
      <c r="C536" t="s">
        <v>2596</v>
      </c>
      <c r="D536" s="60" t="s">
        <v>1084</v>
      </c>
      <c r="E536" s="2" t="s">
        <v>96</v>
      </c>
      <c r="F536" s="2" t="s">
        <v>1782</v>
      </c>
      <c r="G536" s="6" t="s">
        <v>1783</v>
      </c>
      <c r="H536" s="6" t="s">
        <v>1784</v>
      </c>
      <c r="I536" s="6" t="s">
        <v>621</v>
      </c>
      <c r="J536" s="6" t="s">
        <v>1277</v>
      </c>
      <c r="K536" s="6" t="s">
        <v>1785</v>
      </c>
      <c r="L536" s="1" t="s">
        <v>614</v>
      </c>
      <c r="M536" s="6"/>
      <c r="N536" s="6" t="s">
        <v>2384</v>
      </c>
      <c r="O536" s="6">
        <v>182</v>
      </c>
      <c r="P536" s="6" t="s">
        <v>615</v>
      </c>
      <c r="Q536">
        <v>56</v>
      </c>
      <c r="S536" s="63"/>
    </row>
    <row r="537" spans="2:19" x14ac:dyDescent="0.2">
      <c r="B537" s="10"/>
      <c r="C537" t="s">
        <v>2597</v>
      </c>
      <c r="D537" s="60" t="s">
        <v>1084</v>
      </c>
      <c r="E537" s="2" t="s">
        <v>96</v>
      </c>
      <c r="F537" s="2" t="s">
        <v>1782</v>
      </c>
      <c r="G537" s="6" t="s">
        <v>1783</v>
      </c>
      <c r="H537" s="6" t="s">
        <v>1784</v>
      </c>
      <c r="I537" s="6" t="s">
        <v>623</v>
      </c>
      <c r="J537" s="6" t="s">
        <v>1277</v>
      </c>
      <c r="K537" s="6" t="s">
        <v>1785</v>
      </c>
      <c r="L537" s="1" t="s">
        <v>614</v>
      </c>
      <c r="M537" s="6"/>
      <c r="N537" s="6" t="s">
        <v>2384</v>
      </c>
      <c r="O537" s="6">
        <v>182</v>
      </c>
      <c r="P537" s="6" t="s">
        <v>615</v>
      </c>
      <c r="Q537">
        <v>56</v>
      </c>
      <c r="S537" s="63"/>
    </row>
    <row r="538" spans="2:19" x14ac:dyDescent="0.2">
      <c r="B538" s="10"/>
      <c r="C538" t="s">
        <v>2598</v>
      </c>
      <c r="D538" s="60" t="s">
        <v>1084</v>
      </c>
      <c r="E538" s="2" t="s">
        <v>96</v>
      </c>
      <c r="F538" t="s">
        <v>1782</v>
      </c>
      <c r="G538" s="6" t="s">
        <v>1783</v>
      </c>
      <c r="H538" s="6" t="s">
        <v>1784</v>
      </c>
      <c r="I538" s="6" t="s">
        <v>625</v>
      </c>
      <c r="J538" s="6" t="s">
        <v>1277</v>
      </c>
      <c r="K538" s="6" t="s">
        <v>1785</v>
      </c>
      <c r="L538" t="s">
        <v>614</v>
      </c>
      <c r="M538" s="63"/>
      <c r="N538" t="s">
        <v>2384</v>
      </c>
      <c r="O538" s="63">
        <v>182</v>
      </c>
      <c r="P538" s="6" t="s">
        <v>615</v>
      </c>
      <c r="Q538" s="6">
        <v>56</v>
      </c>
      <c r="S538" s="63"/>
    </row>
    <row r="539" spans="2:19" x14ac:dyDescent="0.2">
      <c r="B539" s="10"/>
      <c r="C539" t="s">
        <v>2599</v>
      </c>
      <c r="D539" s="60" t="s">
        <v>1084</v>
      </c>
      <c r="E539" s="2" t="s">
        <v>96</v>
      </c>
      <c r="F539" t="s">
        <v>1776</v>
      </c>
      <c r="G539" s="6" t="s">
        <v>1777</v>
      </c>
      <c r="H539" s="6" t="s">
        <v>1778</v>
      </c>
      <c r="I539" s="6" t="s">
        <v>607</v>
      </c>
      <c r="J539" s="6" t="s">
        <v>1277</v>
      </c>
      <c r="K539" s="6" t="s">
        <v>1779</v>
      </c>
      <c r="L539" s="1" t="s">
        <v>2392</v>
      </c>
      <c r="M539" s="63" t="s">
        <v>2393</v>
      </c>
      <c r="N539" t="s">
        <v>2394</v>
      </c>
      <c r="O539" s="63">
        <v>0</v>
      </c>
      <c r="P539" s="6" t="s">
        <v>610</v>
      </c>
      <c r="Q539" s="6">
        <v>0</v>
      </c>
      <c r="S539" s="63"/>
    </row>
    <row r="540" spans="2:19" x14ac:dyDescent="0.2">
      <c r="B540" s="10"/>
      <c r="C540" t="s">
        <v>2600</v>
      </c>
      <c r="D540" s="60" t="s">
        <v>1087</v>
      </c>
      <c r="E540" s="2" t="s">
        <v>45</v>
      </c>
      <c r="F540" t="s">
        <v>1799</v>
      </c>
      <c r="G540" s="6" t="s">
        <v>1800</v>
      </c>
      <c r="H540" s="6" t="s">
        <v>1801</v>
      </c>
      <c r="I540" s="6" t="s">
        <v>625</v>
      </c>
      <c r="J540" s="6" t="s">
        <v>1277</v>
      </c>
      <c r="K540" s="6" t="s">
        <v>1785</v>
      </c>
      <c r="L540" s="1" t="s">
        <v>614</v>
      </c>
      <c r="M540" s="63"/>
      <c r="N540" t="s">
        <v>2148</v>
      </c>
      <c r="O540" s="63">
        <v>0</v>
      </c>
      <c r="P540" s="6" t="s">
        <v>615</v>
      </c>
      <c r="Q540">
        <v>56</v>
      </c>
      <c r="S540" s="63"/>
    </row>
    <row r="541" spans="2:19" x14ac:dyDescent="0.2">
      <c r="B541" s="10"/>
      <c r="C541" t="s">
        <v>2601</v>
      </c>
      <c r="D541" s="60" t="s">
        <v>1087</v>
      </c>
      <c r="E541" s="2" t="s">
        <v>45</v>
      </c>
      <c r="F541" t="s">
        <v>1799</v>
      </c>
      <c r="G541" s="6" t="s">
        <v>1800</v>
      </c>
      <c r="H541" s="6" t="s">
        <v>1801</v>
      </c>
      <c r="I541" s="6" t="s">
        <v>613</v>
      </c>
      <c r="J541" s="6" t="s">
        <v>1277</v>
      </c>
      <c r="K541" s="6" t="s">
        <v>1785</v>
      </c>
      <c r="L541" s="1" t="s">
        <v>614</v>
      </c>
      <c r="M541" s="63"/>
      <c r="N541" t="s">
        <v>2148</v>
      </c>
      <c r="O541" s="63">
        <v>0</v>
      </c>
      <c r="P541" s="6" t="s">
        <v>615</v>
      </c>
      <c r="Q541">
        <v>56</v>
      </c>
      <c r="S541" s="63"/>
    </row>
    <row r="542" spans="2:19" x14ac:dyDescent="0.2">
      <c r="B542" s="10"/>
      <c r="C542" t="s">
        <v>2602</v>
      </c>
      <c r="D542" s="60" t="s">
        <v>1087</v>
      </c>
      <c r="E542" s="2" t="s">
        <v>45</v>
      </c>
      <c r="F542" t="s">
        <v>1799</v>
      </c>
      <c r="G542" s="6" t="s">
        <v>1800</v>
      </c>
      <c r="H542" s="6" t="s">
        <v>1801</v>
      </c>
      <c r="I542" s="6" t="s">
        <v>617</v>
      </c>
      <c r="J542" s="6" t="s">
        <v>1277</v>
      </c>
      <c r="K542" s="6" t="s">
        <v>1785</v>
      </c>
      <c r="L542" s="1" t="s">
        <v>614</v>
      </c>
      <c r="M542" s="63"/>
      <c r="N542" t="s">
        <v>2148</v>
      </c>
      <c r="O542" s="63">
        <v>0</v>
      </c>
      <c r="P542" s="6" t="s">
        <v>615</v>
      </c>
      <c r="Q542">
        <v>56</v>
      </c>
      <c r="S542" s="63"/>
    </row>
    <row r="543" spans="2:19" x14ac:dyDescent="0.2">
      <c r="B543" s="10"/>
      <c r="C543" t="s">
        <v>2603</v>
      </c>
      <c r="D543" s="60" t="s">
        <v>1087</v>
      </c>
      <c r="E543" s="2" t="s">
        <v>45</v>
      </c>
      <c r="F543" t="s">
        <v>1799</v>
      </c>
      <c r="G543" s="6" t="s">
        <v>1800</v>
      </c>
      <c r="H543" s="6" t="s">
        <v>1801</v>
      </c>
      <c r="I543" s="6" t="s">
        <v>619</v>
      </c>
      <c r="J543" s="6" t="s">
        <v>1277</v>
      </c>
      <c r="K543" s="6" t="s">
        <v>1785</v>
      </c>
      <c r="L543" s="1" t="s">
        <v>614</v>
      </c>
      <c r="M543" s="63"/>
      <c r="N543" t="s">
        <v>2148</v>
      </c>
      <c r="O543" s="63">
        <v>0</v>
      </c>
      <c r="P543" s="6" t="s">
        <v>615</v>
      </c>
      <c r="Q543">
        <v>56</v>
      </c>
      <c r="S543" s="63"/>
    </row>
    <row r="544" spans="2:19" x14ac:dyDescent="0.2">
      <c r="B544" s="10"/>
      <c r="C544" t="s">
        <v>2604</v>
      </c>
      <c r="D544" s="60" t="s">
        <v>1087</v>
      </c>
      <c r="E544" s="2" t="s">
        <v>45</v>
      </c>
      <c r="F544" t="s">
        <v>1799</v>
      </c>
      <c r="G544" s="6" t="s">
        <v>1800</v>
      </c>
      <c r="H544" s="6" t="s">
        <v>1801</v>
      </c>
      <c r="I544" s="6" t="s">
        <v>621</v>
      </c>
      <c r="J544" s="6" t="s">
        <v>1277</v>
      </c>
      <c r="K544" s="6" t="s">
        <v>1785</v>
      </c>
      <c r="L544" s="1" t="s">
        <v>614</v>
      </c>
      <c r="M544" s="63"/>
      <c r="N544" t="s">
        <v>2148</v>
      </c>
      <c r="O544" s="63">
        <v>0</v>
      </c>
      <c r="P544" s="6" t="s">
        <v>615</v>
      </c>
      <c r="Q544">
        <v>56</v>
      </c>
      <c r="S544" s="63"/>
    </row>
    <row r="545" spans="1:19" x14ac:dyDescent="0.2">
      <c r="B545" s="10"/>
      <c r="C545" t="s">
        <v>2605</v>
      </c>
      <c r="D545" s="60" t="s">
        <v>1087</v>
      </c>
      <c r="E545" s="2" t="s">
        <v>45</v>
      </c>
      <c r="F545" s="2" t="s">
        <v>1799</v>
      </c>
      <c r="G545" s="6" t="s">
        <v>1800</v>
      </c>
      <c r="H545" s="6" t="s">
        <v>1801</v>
      </c>
      <c r="I545" s="6" t="s">
        <v>623</v>
      </c>
      <c r="J545" s="6" t="s">
        <v>1277</v>
      </c>
      <c r="K545" s="6" t="s">
        <v>1785</v>
      </c>
      <c r="L545" s="90" t="s">
        <v>614</v>
      </c>
      <c r="M545" s="90"/>
      <c r="N545" t="s">
        <v>2148</v>
      </c>
      <c r="O545">
        <v>0</v>
      </c>
      <c r="P545" s="6" t="s">
        <v>615</v>
      </c>
      <c r="Q545" s="63">
        <v>56</v>
      </c>
      <c r="S545" s="63"/>
    </row>
    <row r="546" spans="1:19" x14ac:dyDescent="0.2">
      <c r="B546" s="10"/>
      <c r="C546" s="6" t="s">
        <v>2606</v>
      </c>
      <c r="D546" s="60" t="s">
        <v>1087</v>
      </c>
      <c r="E546" s="2" t="s">
        <v>45</v>
      </c>
      <c r="F546" s="2" t="s">
        <v>1799</v>
      </c>
      <c r="G546" s="6" t="s">
        <v>1800</v>
      </c>
      <c r="H546" s="6" t="s">
        <v>1801</v>
      </c>
      <c r="I546" s="6" t="s">
        <v>607</v>
      </c>
      <c r="J546" s="6" t="s">
        <v>1277</v>
      </c>
      <c r="K546" s="6" t="s">
        <v>1785</v>
      </c>
      <c r="L546" s="90" t="s">
        <v>2155</v>
      </c>
      <c r="M546" s="90" t="s">
        <v>2156</v>
      </c>
      <c r="N546" s="6" t="s">
        <v>2148</v>
      </c>
      <c r="O546" s="6">
        <v>0</v>
      </c>
      <c r="P546" s="6" t="s">
        <v>610</v>
      </c>
      <c r="Q546" s="6">
        <v>0</v>
      </c>
      <c r="S546" s="63"/>
    </row>
    <row r="547" spans="1:19" s="126" customFormat="1" x14ac:dyDescent="0.2">
      <c r="A547" s="124"/>
      <c r="B547" s="125"/>
      <c r="C547" s="126" t="s">
        <v>2607</v>
      </c>
      <c r="D547" s="127" t="s">
        <v>1087</v>
      </c>
      <c r="E547" s="128" t="s">
        <v>45</v>
      </c>
      <c r="F547" s="128" t="s">
        <v>1782</v>
      </c>
      <c r="G547" s="129" t="s">
        <v>1783</v>
      </c>
      <c r="H547" s="129" t="s">
        <v>1784</v>
      </c>
      <c r="I547" s="129" t="s">
        <v>625</v>
      </c>
      <c r="J547" s="129" t="s">
        <v>1277</v>
      </c>
      <c r="K547" s="129" t="s">
        <v>1785</v>
      </c>
      <c r="L547" s="130" t="s">
        <v>614</v>
      </c>
      <c r="M547" s="129"/>
      <c r="N547" s="129" t="s">
        <v>2158</v>
      </c>
      <c r="O547" s="129">
        <v>182</v>
      </c>
      <c r="P547" s="129" t="s">
        <v>615</v>
      </c>
      <c r="Q547" s="126">
        <v>56</v>
      </c>
      <c r="S547" s="131"/>
    </row>
    <row r="548" spans="1:19" s="126" customFormat="1" x14ac:dyDescent="0.2">
      <c r="A548" s="124"/>
      <c r="B548" s="125"/>
      <c r="C548" s="126" t="s">
        <v>2608</v>
      </c>
      <c r="D548" s="127" t="s">
        <v>1087</v>
      </c>
      <c r="E548" s="128" t="s">
        <v>45</v>
      </c>
      <c r="F548" s="128" t="s">
        <v>1782</v>
      </c>
      <c r="G548" s="129" t="s">
        <v>1783</v>
      </c>
      <c r="H548" s="129" t="s">
        <v>1784</v>
      </c>
      <c r="I548" s="129" t="s">
        <v>613</v>
      </c>
      <c r="J548" s="129" t="s">
        <v>1277</v>
      </c>
      <c r="K548" s="129" t="s">
        <v>1785</v>
      </c>
      <c r="L548" s="130" t="s">
        <v>614</v>
      </c>
      <c r="M548" s="129"/>
      <c r="N548" s="129" t="s">
        <v>2158</v>
      </c>
      <c r="O548" s="129">
        <v>182</v>
      </c>
      <c r="P548" s="129" t="s">
        <v>615</v>
      </c>
      <c r="Q548" s="129">
        <v>56</v>
      </c>
      <c r="S548" s="131"/>
    </row>
    <row r="549" spans="1:19" s="126" customFormat="1" x14ac:dyDescent="0.2">
      <c r="A549" s="124"/>
      <c r="B549" s="125"/>
      <c r="C549" s="126" t="s">
        <v>2609</v>
      </c>
      <c r="D549" s="127" t="s">
        <v>1087</v>
      </c>
      <c r="E549" s="128" t="s">
        <v>45</v>
      </c>
      <c r="F549" s="128" t="s">
        <v>1782</v>
      </c>
      <c r="G549" s="129" t="s">
        <v>1783</v>
      </c>
      <c r="H549" s="129" t="s">
        <v>1784</v>
      </c>
      <c r="I549" s="129" t="s">
        <v>617</v>
      </c>
      <c r="J549" s="129" t="s">
        <v>1277</v>
      </c>
      <c r="K549" s="129" t="s">
        <v>1785</v>
      </c>
      <c r="L549" s="130" t="s">
        <v>614</v>
      </c>
      <c r="M549" s="129"/>
      <c r="N549" s="129" t="s">
        <v>2158</v>
      </c>
      <c r="O549" s="129">
        <v>182</v>
      </c>
      <c r="P549" s="129" t="s">
        <v>615</v>
      </c>
      <c r="Q549" s="126">
        <v>56</v>
      </c>
      <c r="S549" s="131"/>
    </row>
    <row r="550" spans="1:19" s="126" customFormat="1" x14ac:dyDescent="0.2">
      <c r="A550" s="124"/>
      <c r="B550" s="125"/>
      <c r="C550" s="126" t="s">
        <v>2610</v>
      </c>
      <c r="D550" s="127" t="s">
        <v>1087</v>
      </c>
      <c r="E550" s="128" t="s">
        <v>45</v>
      </c>
      <c r="F550" s="128" t="s">
        <v>1782</v>
      </c>
      <c r="G550" s="129" t="s">
        <v>1783</v>
      </c>
      <c r="H550" s="129" t="s">
        <v>1784</v>
      </c>
      <c r="I550" s="129" t="s">
        <v>619</v>
      </c>
      <c r="J550" s="129" t="s">
        <v>1277</v>
      </c>
      <c r="K550" s="129" t="s">
        <v>1785</v>
      </c>
      <c r="L550" s="130" t="s">
        <v>614</v>
      </c>
      <c r="M550" s="129"/>
      <c r="N550" s="129" t="s">
        <v>2158</v>
      </c>
      <c r="O550" s="129">
        <v>182</v>
      </c>
      <c r="P550" s="129" t="s">
        <v>615</v>
      </c>
      <c r="Q550" s="126">
        <v>56</v>
      </c>
      <c r="S550" s="131"/>
    </row>
    <row r="551" spans="1:19" s="126" customFormat="1" x14ac:dyDescent="0.2">
      <c r="A551" s="124"/>
      <c r="B551" s="125"/>
      <c r="C551" s="126" t="s">
        <v>2611</v>
      </c>
      <c r="D551" s="127" t="s">
        <v>1087</v>
      </c>
      <c r="E551" s="128" t="s">
        <v>45</v>
      </c>
      <c r="F551" s="128" t="s">
        <v>1782</v>
      </c>
      <c r="G551" s="129" t="s">
        <v>1783</v>
      </c>
      <c r="H551" s="129" t="s">
        <v>1784</v>
      </c>
      <c r="I551" s="129" t="s">
        <v>621</v>
      </c>
      <c r="J551" s="129" t="s">
        <v>1277</v>
      </c>
      <c r="K551" s="129" t="s">
        <v>1785</v>
      </c>
      <c r="L551" s="130" t="s">
        <v>614</v>
      </c>
      <c r="M551" s="129"/>
      <c r="N551" s="129" t="s">
        <v>2158</v>
      </c>
      <c r="O551" s="129">
        <v>182</v>
      </c>
      <c r="P551" s="129" t="s">
        <v>615</v>
      </c>
      <c r="Q551" s="126">
        <v>56</v>
      </c>
      <c r="S551" s="131"/>
    </row>
    <row r="552" spans="1:19" s="126" customFormat="1" x14ac:dyDescent="0.2">
      <c r="A552" s="124"/>
      <c r="B552" s="125"/>
      <c r="C552" s="126" t="s">
        <v>2612</v>
      </c>
      <c r="D552" s="127" t="s">
        <v>1087</v>
      </c>
      <c r="E552" s="128" t="s">
        <v>45</v>
      </c>
      <c r="F552" s="128" t="s">
        <v>1782</v>
      </c>
      <c r="G552" s="129" t="s">
        <v>1783</v>
      </c>
      <c r="H552" s="129" t="s">
        <v>1784</v>
      </c>
      <c r="I552" s="129" t="s">
        <v>623</v>
      </c>
      <c r="J552" s="129" t="s">
        <v>1277</v>
      </c>
      <c r="K552" s="129" t="s">
        <v>1785</v>
      </c>
      <c r="L552" s="130" t="s">
        <v>614</v>
      </c>
      <c r="M552" s="129"/>
      <c r="N552" s="129" t="s">
        <v>2158</v>
      </c>
      <c r="O552" s="129">
        <v>182</v>
      </c>
      <c r="P552" s="129" t="s">
        <v>615</v>
      </c>
      <c r="Q552" s="126">
        <v>56</v>
      </c>
      <c r="S552" s="131"/>
    </row>
    <row r="553" spans="1:19" s="126" customFormat="1" x14ac:dyDescent="0.2">
      <c r="A553" s="124"/>
      <c r="B553" s="125"/>
      <c r="C553" s="126" t="s">
        <v>2613</v>
      </c>
      <c r="D553" s="127" t="s">
        <v>1087</v>
      </c>
      <c r="E553" s="128" t="s">
        <v>45</v>
      </c>
      <c r="F553" s="128" t="s">
        <v>1782</v>
      </c>
      <c r="G553" s="129" t="s">
        <v>1783</v>
      </c>
      <c r="H553" s="129" t="s">
        <v>1784</v>
      </c>
      <c r="I553" s="129" t="s">
        <v>607</v>
      </c>
      <c r="J553" s="129" t="s">
        <v>1277</v>
      </c>
      <c r="K553" s="129" t="s">
        <v>1785</v>
      </c>
      <c r="L553" s="130" t="s">
        <v>2165</v>
      </c>
      <c r="M553" s="129"/>
      <c r="N553" s="129" t="s">
        <v>2158</v>
      </c>
      <c r="O553" s="129">
        <v>182</v>
      </c>
      <c r="P553" s="129" t="s">
        <v>615</v>
      </c>
      <c r="Q553" s="129">
        <v>56</v>
      </c>
      <c r="S553" s="131"/>
    </row>
    <row r="554" spans="1:19" s="126" customFormat="1" x14ac:dyDescent="0.2">
      <c r="A554" s="124"/>
      <c r="B554" s="125"/>
      <c r="C554" s="126" t="s">
        <v>2614</v>
      </c>
      <c r="D554" s="127" t="s">
        <v>1087</v>
      </c>
      <c r="E554" s="128" t="s">
        <v>45</v>
      </c>
      <c r="F554" s="126" t="s">
        <v>1776</v>
      </c>
      <c r="G554" s="129" t="s">
        <v>1777</v>
      </c>
      <c r="H554" s="129" t="s">
        <v>1778</v>
      </c>
      <c r="I554" s="129" t="s">
        <v>607</v>
      </c>
      <c r="J554" s="129" t="s">
        <v>1277</v>
      </c>
      <c r="K554" s="129" t="s">
        <v>1779</v>
      </c>
      <c r="L554" s="130" t="s">
        <v>2167</v>
      </c>
      <c r="M554" s="130" t="s">
        <v>2168</v>
      </c>
      <c r="N554" s="126" t="s">
        <v>2169</v>
      </c>
      <c r="O554" s="130">
        <v>0</v>
      </c>
      <c r="P554" s="129" t="s">
        <v>610</v>
      </c>
      <c r="Q554" s="126">
        <v>0</v>
      </c>
      <c r="S554" s="131"/>
    </row>
    <row r="555" spans="1:19" s="126" customFormat="1" x14ac:dyDescent="0.2">
      <c r="A555" s="124"/>
      <c r="B555" s="125"/>
      <c r="C555" s="126" t="s">
        <v>2615</v>
      </c>
      <c r="D555" s="127" t="s">
        <v>875</v>
      </c>
      <c r="E555" s="128" t="s">
        <v>96</v>
      </c>
      <c r="F555" s="126" t="s">
        <v>1799</v>
      </c>
      <c r="G555" s="129" t="s">
        <v>1800</v>
      </c>
      <c r="H555" s="129" t="s">
        <v>1801</v>
      </c>
      <c r="I555" s="129" t="s">
        <v>607</v>
      </c>
      <c r="J555" s="129" t="s">
        <v>1277</v>
      </c>
      <c r="K555" s="129" t="s">
        <v>1785</v>
      </c>
      <c r="L555" s="130" t="s">
        <v>2350</v>
      </c>
      <c r="M555" s="130" t="s">
        <v>2351</v>
      </c>
      <c r="N555" s="126" t="s">
        <v>2352</v>
      </c>
      <c r="O555" s="130">
        <v>0</v>
      </c>
      <c r="P555" s="129" t="s">
        <v>610</v>
      </c>
      <c r="Q555" s="129">
        <v>0</v>
      </c>
      <c r="S555" s="131"/>
    </row>
    <row r="556" spans="1:19" s="126" customFormat="1" x14ac:dyDescent="0.2">
      <c r="A556" s="124"/>
      <c r="B556" s="125"/>
      <c r="C556" s="126" t="s">
        <v>2616</v>
      </c>
      <c r="D556" s="127" t="s">
        <v>875</v>
      </c>
      <c r="E556" s="128" t="s">
        <v>96</v>
      </c>
      <c r="F556" s="126" t="s">
        <v>1799</v>
      </c>
      <c r="G556" s="129" t="s">
        <v>1800</v>
      </c>
      <c r="H556" s="129" t="s">
        <v>1801</v>
      </c>
      <c r="I556" s="129" t="s">
        <v>613</v>
      </c>
      <c r="J556" s="129" t="s">
        <v>1277</v>
      </c>
      <c r="K556" s="129" t="s">
        <v>1785</v>
      </c>
      <c r="L556" s="130" t="s">
        <v>614</v>
      </c>
      <c r="M556" s="130"/>
      <c r="N556" s="126" t="s">
        <v>2352</v>
      </c>
      <c r="O556" s="130">
        <v>0</v>
      </c>
      <c r="P556" s="129" t="s">
        <v>615</v>
      </c>
      <c r="Q556" s="126">
        <v>56</v>
      </c>
      <c r="S556" s="131"/>
    </row>
    <row r="557" spans="1:19" s="126" customFormat="1" x14ac:dyDescent="0.2">
      <c r="A557" s="124"/>
      <c r="B557" s="125"/>
      <c r="C557" s="126" t="s">
        <v>2617</v>
      </c>
      <c r="D557" s="127" t="s">
        <v>875</v>
      </c>
      <c r="E557" s="128" t="s">
        <v>96</v>
      </c>
      <c r="F557" s="126" t="s">
        <v>1799</v>
      </c>
      <c r="G557" s="129" t="s">
        <v>1800</v>
      </c>
      <c r="H557" s="129" t="s">
        <v>1801</v>
      </c>
      <c r="I557" s="129" t="s">
        <v>617</v>
      </c>
      <c r="J557" s="129" t="s">
        <v>1277</v>
      </c>
      <c r="K557" s="129" t="s">
        <v>1785</v>
      </c>
      <c r="L557" s="130" t="s">
        <v>614</v>
      </c>
      <c r="M557" s="130"/>
      <c r="N557" s="126" t="s">
        <v>2352</v>
      </c>
      <c r="O557" s="130">
        <v>0</v>
      </c>
      <c r="P557" s="129" t="s">
        <v>615</v>
      </c>
      <c r="Q557" s="126">
        <v>56</v>
      </c>
      <c r="S557" s="131"/>
    </row>
    <row r="558" spans="1:19" s="126" customFormat="1" x14ac:dyDescent="0.2">
      <c r="A558" s="124"/>
      <c r="B558" s="125"/>
      <c r="C558" s="126" t="s">
        <v>2618</v>
      </c>
      <c r="D558" s="127" t="s">
        <v>875</v>
      </c>
      <c r="E558" s="128" t="s">
        <v>96</v>
      </c>
      <c r="F558" s="126" t="s">
        <v>1799</v>
      </c>
      <c r="G558" s="129" t="s">
        <v>1800</v>
      </c>
      <c r="H558" s="129" t="s">
        <v>1801</v>
      </c>
      <c r="I558" s="129" t="s">
        <v>619</v>
      </c>
      <c r="J558" s="129" t="s">
        <v>1277</v>
      </c>
      <c r="K558" s="129" t="s">
        <v>1785</v>
      </c>
      <c r="L558" s="130" t="s">
        <v>614</v>
      </c>
      <c r="M558" s="130"/>
      <c r="N558" s="126" t="s">
        <v>2352</v>
      </c>
      <c r="O558" s="130">
        <v>0</v>
      </c>
      <c r="P558" s="129" t="s">
        <v>615</v>
      </c>
      <c r="Q558" s="126">
        <v>56</v>
      </c>
      <c r="S558" s="131"/>
    </row>
    <row r="559" spans="1:19" s="126" customFormat="1" x14ac:dyDescent="0.2">
      <c r="A559" s="124"/>
      <c r="B559" s="125"/>
      <c r="C559" s="126" t="s">
        <v>2619</v>
      </c>
      <c r="D559" s="127" t="s">
        <v>875</v>
      </c>
      <c r="E559" s="128" t="s">
        <v>96</v>
      </c>
      <c r="F559" s="126" t="s">
        <v>1799</v>
      </c>
      <c r="G559" s="129" t="s">
        <v>1800</v>
      </c>
      <c r="H559" s="129" t="s">
        <v>1801</v>
      </c>
      <c r="I559" s="129" t="s">
        <v>621</v>
      </c>
      <c r="J559" s="129" t="s">
        <v>1277</v>
      </c>
      <c r="K559" s="129" t="s">
        <v>1785</v>
      </c>
      <c r="L559" s="130" t="s">
        <v>614</v>
      </c>
      <c r="M559" s="130"/>
      <c r="N559" s="126" t="s">
        <v>2352</v>
      </c>
      <c r="O559" s="130">
        <v>0</v>
      </c>
      <c r="P559" s="129" t="s">
        <v>615</v>
      </c>
      <c r="Q559" s="126">
        <v>56</v>
      </c>
      <c r="S559" s="131"/>
    </row>
    <row r="560" spans="1:19" s="126" customFormat="1" x14ac:dyDescent="0.2">
      <c r="A560" s="124"/>
      <c r="B560" s="125"/>
      <c r="C560" s="126" t="s">
        <v>2620</v>
      </c>
      <c r="D560" s="127" t="s">
        <v>875</v>
      </c>
      <c r="E560" s="128" t="s">
        <v>96</v>
      </c>
      <c r="F560" s="126" t="s">
        <v>1799</v>
      </c>
      <c r="G560" s="129" t="s">
        <v>1800</v>
      </c>
      <c r="H560" s="129" t="s">
        <v>1801</v>
      </c>
      <c r="I560" s="129" t="s">
        <v>623</v>
      </c>
      <c r="J560" s="129" t="s">
        <v>1277</v>
      </c>
      <c r="K560" s="129" t="s">
        <v>1785</v>
      </c>
      <c r="L560" s="126" t="s">
        <v>614</v>
      </c>
      <c r="M560" s="130"/>
      <c r="N560" s="126" t="s">
        <v>2352</v>
      </c>
      <c r="O560" s="130">
        <v>0</v>
      </c>
      <c r="P560" s="129" t="s">
        <v>615</v>
      </c>
      <c r="Q560" s="129">
        <v>56</v>
      </c>
      <c r="S560" s="131"/>
    </row>
    <row r="561" spans="1:40" s="126" customFormat="1" x14ac:dyDescent="0.2">
      <c r="A561" s="124"/>
      <c r="B561" s="125"/>
      <c r="C561" s="126" t="s">
        <v>2621</v>
      </c>
      <c r="D561" s="127" t="s">
        <v>875</v>
      </c>
      <c r="E561" s="128" t="s">
        <v>96</v>
      </c>
      <c r="F561" s="128" t="s">
        <v>1799</v>
      </c>
      <c r="G561" s="129" t="s">
        <v>1800</v>
      </c>
      <c r="H561" s="129" t="s">
        <v>1801</v>
      </c>
      <c r="I561" s="129" t="s">
        <v>625</v>
      </c>
      <c r="J561" s="129" t="s">
        <v>1277</v>
      </c>
      <c r="K561" s="129" t="s">
        <v>1785</v>
      </c>
      <c r="L561" s="132" t="s">
        <v>614</v>
      </c>
      <c r="M561" s="132"/>
      <c r="N561" s="126" t="s">
        <v>2352</v>
      </c>
      <c r="O561" s="126">
        <v>0</v>
      </c>
      <c r="P561" s="129" t="s">
        <v>615</v>
      </c>
      <c r="Q561" s="131">
        <v>56</v>
      </c>
      <c r="S561" s="131"/>
    </row>
    <row r="562" spans="1:40" s="126" customFormat="1" x14ac:dyDescent="0.2">
      <c r="A562" s="124"/>
      <c r="B562" s="125"/>
      <c r="C562" s="126" t="s">
        <v>2622</v>
      </c>
      <c r="D562" s="127" t="s">
        <v>875</v>
      </c>
      <c r="E562" s="128" t="s">
        <v>96</v>
      </c>
      <c r="F562" s="128" t="s">
        <v>1782</v>
      </c>
      <c r="G562" s="129" t="s">
        <v>1783</v>
      </c>
      <c r="H562" s="129" t="s">
        <v>1784</v>
      </c>
      <c r="I562" s="129" t="s">
        <v>607</v>
      </c>
      <c r="J562" s="129" t="s">
        <v>1277</v>
      </c>
      <c r="K562" s="129" t="s">
        <v>1785</v>
      </c>
      <c r="L562" s="129" t="s">
        <v>2360</v>
      </c>
      <c r="M562" s="129"/>
      <c r="N562" s="129" t="s">
        <v>2361</v>
      </c>
      <c r="O562" s="129">
        <v>416</v>
      </c>
      <c r="P562" s="129" t="s">
        <v>615</v>
      </c>
      <c r="Q562" s="129">
        <v>56</v>
      </c>
      <c r="S562" s="131"/>
    </row>
    <row r="563" spans="1:40" s="126" customFormat="1" x14ac:dyDescent="0.2">
      <c r="A563" s="124"/>
      <c r="B563" s="125"/>
      <c r="C563" s="126" t="s">
        <v>2623</v>
      </c>
      <c r="D563" s="127" t="s">
        <v>875</v>
      </c>
      <c r="E563" s="128" t="s">
        <v>96</v>
      </c>
      <c r="F563" s="128" t="s">
        <v>1782</v>
      </c>
      <c r="G563" s="129" t="s">
        <v>1783</v>
      </c>
      <c r="H563" s="129" t="s">
        <v>1784</v>
      </c>
      <c r="I563" s="129" t="s">
        <v>613</v>
      </c>
      <c r="J563" s="129" t="s">
        <v>1277</v>
      </c>
      <c r="K563" s="129" t="s">
        <v>1785</v>
      </c>
      <c r="L563" s="130" t="s">
        <v>614</v>
      </c>
      <c r="M563" s="129"/>
      <c r="N563" s="129" t="s">
        <v>2361</v>
      </c>
      <c r="O563" s="129">
        <v>416</v>
      </c>
      <c r="P563" s="129" t="s">
        <v>615</v>
      </c>
      <c r="Q563" s="129">
        <v>56</v>
      </c>
      <c r="S563" s="131"/>
    </row>
    <row r="564" spans="1:40" s="126" customFormat="1" x14ac:dyDescent="0.2">
      <c r="A564" s="124"/>
      <c r="B564" s="125"/>
      <c r="C564" s="126" t="s">
        <v>2624</v>
      </c>
      <c r="D564" s="127" t="s">
        <v>875</v>
      </c>
      <c r="E564" s="128" t="s">
        <v>96</v>
      </c>
      <c r="F564" s="128" t="s">
        <v>1782</v>
      </c>
      <c r="G564" s="129" t="s">
        <v>1783</v>
      </c>
      <c r="H564" s="129" t="s">
        <v>1784</v>
      </c>
      <c r="I564" s="129" t="s">
        <v>617</v>
      </c>
      <c r="J564" s="129" t="s">
        <v>1277</v>
      </c>
      <c r="K564" s="129" t="s">
        <v>1785</v>
      </c>
      <c r="L564" s="130" t="s">
        <v>614</v>
      </c>
      <c r="M564" s="129"/>
      <c r="N564" s="129" t="s">
        <v>2361</v>
      </c>
      <c r="O564" s="129">
        <v>416</v>
      </c>
      <c r="P564" s="129" t="s">
        <v>615</v>
      </c>
      <c r="Q564" s="126">
        <v>56</v>
      </c>
      <c r="S564" s="131"/>
    </row>
    <row r="565" spans="1:40" s="126" customFormat="1" x14ac:dyDescent="0.2">
      <c r="A565" s="124"/>
      <c r="B565" s="125"/>
      <c r="C565" s="126" t="s">
        <v>2625</v>
      </c>
      <c r="D565" s="127" t="s">
        <v>875</v>
      </c>
      <c r="E565" s="128" t="s">
        <v>96</v>
      </c>
      <c r="F565" s="128" t="s">
        <v>1782</v>
      </c>
      <c r="G565" s="129" t="s">
        <v>1783</v>
      </c>
      <c r="H565" s="129" t="s">
        <v>1784</v>
      </c>
      <c r="I565" s="129" t="s">
        <v>619</v>
      </c>
      <c r="J565" s="129" t="s">
        <v>1277</v>
      </c>
      <c r="K565" s="129" t="s">
        <v>1785</v>
      </c>
      <c r="L565" s="130" t="s">
        <v>614</v>
      </c>
      <c r="M565" s="129"/>
      <c r="N565" s="129" t="s">
        <v>2361</v>
      </c>
      <c r="O565" s="129">
        <v>416</v>
      </c>
      <c r="P565" s="129" t="s">
        <v>615</v>
      </c>
      <c r="Q565" s="126">
        <v>56</v>
      </c>
      <c r="S565" s="131"/>
    </row>
    <row r="566" spans="1:40" s="126" customFormat="1" x14ac:dyDescent="0.2">
      <c r="A566" s="124"/>
      <c r="B566" s="125"/>
      <c r="C566" s="126" t="s">
        <v>2626</v>
      </c>
      <c r="D566" s="127" t="s">
        <v>875</v>
      </c>
      <c r="E566" s="128" t="s">
        <v>96</v>
      </c>
      <c r="F566" s="128" t="s">
        <v>1782</v>
      </c>
      <c r="G566" s="129" t="s">
        <v>1783</v>
      </c>
      <c r="H566" s="129" t="s">
        <v>1784</v>
      </c>
      <c r="I566" s="129" t="s">
        <v>621</v>
      </c>
      <c r="J566" s="129" t="s">
        <v>1277</v>
      </c>
      <c r="K566" s="129" t="s">
        <v>1785</v>
      </c>
      <c r="L566" s="130" t="s">
        <v>614</v>
      </c>
      <c r="M566" s="129"/>
      <c r="N566" s="129" t="s">
        <v>2361</v>
      </c>
      <c r="O566" s="129">
        <v>416</v>
      </c>
      <c r="P566" s="129" t="s">
        <v>615</v>
      </c>
      <c r="Q566" s="126">
        <v>56</v>
      </c>
      <c r="S566" s="131"/>
    </row>
    <row r="567" spans="1:40" s="126" customFormat="1" x14ac:dyDescent="0.2">
      <c r="A567" s="124"/>
      <c r="B567" s="125"/>
      <c r="C567" s="126" t="s">
        <v>2627</v>
      </c>
      <c r="D567" s="127" t="s">
        <v>875</v>
      </c>
      <c r="E567" s="128" t="s">
        <v>96</v>
      </c>
      <c r="F567" s="128" t="s">
        <v>1782</v>
      </c>
      <c r="G567" s="129" t="s">
        <v>1783</v>
      </c>
      <c r="H567" s="129" t="s">
        <v>1784</v>
      </c>
      <c r="I567" s="129" t="s">
        <v>623</v>
      </c>
      <c r="J567" s="129" t="s">
        <v>1277</v>
      </c>
      <c r="K567" s="129" t="s">
        <v>1785</v>
      </c>
      <c r="L567" s="130" t="s">
        <v>614</v>
      </c>
      <c r="M567" s="129"/>
      <c r="N567" s="129" t="s">
        <v>2361</v>
      </c>
      <c r="O567" s="129">
        <v>416</v>
      </c>
      <c r="P567" s="129" t="s">
        <v>615</v>
      </c>
      <c r="Q567" s="126">
        <v>56</v>
      </c>
      <c r="S567" s="131"/>
    </row>
    <row r="568" spans="1:40" s="126" customFormat="1" x14ac:dyDescent="0.2">
      <c r="A568" s="124"/>
      <c r="B568" s="125"/>
      <c r="C568" s="126" t="s">
        <v>2628</v>
      </c>
      <c r="D568" s="127" t="s">
        <v>875</v>
      </c>
      <c r="E568" s="128" t="s">
        <v>96</v>
      </c>
      <c r="F568" s="128" t="s">
        <v>1782</v>
      </c>
      <c r="G568" s="129" t="s">
        <v>1783</v>
      </c>
      <c r="H568" s="129" t="s">
        <v>1784</v>
      </c>
      <c r="I568" s="129" t="s">
        <v>625</v>
      </c>
      <c r="J568" s="129" t="s">
        <v>1277</v>
      </c>
      <c r="K568" s="129" t="s">
        <v>1785</v>
      </c>
      <c r="L568" s="130" t="s">
        <v>614</v>
      </c>
      <c r="M568" s="129"/>
      <c r="N568" s="129" t="s">
        <v>2361</v>
      </c>
      <c r="O568" s="129">
        <v>416</v>
      </c>
      <c r="P568" s="129" t="s">
        <v>615</v>
      </c>
      <c r="Q568" s="126">
        <v>56</v>
      </c>
      <c r="S568" s="131"/>
    </row>
    <row r="569" spans="1:40" s="126" customFormat="1" x14ac:dyDescent="0.2">
      <c r="A569" s="124"/>
      <c r="B569" s="125"/>
      <c r="C569" s="126" t="s">
        <v>2629</v>
      </c>
      <c r="D569" s="127" t="s">
        <v>875</v>
      </c>
      <c r="E569" s="128" t="s">
        <v>96</v>
      </c>
      <c r="F569" s="126" t="s">
        <v>1776</v>
      </c>
      <c r="G569" s="129" t="s">
        <v>1777</v>
      </c>
      <c r="H569" s="129" t="s">
        <v>1778</v>
      </c>
      <c r="I569" s="129" t="s">
        <v>607</v>
      </c>
      <c r="J569" s="129" t="s">
        <v>1277</v>
      </c>
      <c r="K569" s="129" t="s">
        <v>1779</v>
      </c>
      <c r="L569" s="126" t="s">
        <v>2369</v>
      </c>
      <c r="M569" s="131" t="s">
        <v>2370</v>
      </c>
      <c r="N569" s="126" t="s">
        <v>2371</v>
      </c>
      <c r="O569" s="131">
        <v>0</v>
      </c>
      <c r="P569" s="129" t="s">
        <v>610</v>
      </c>
      <c r="Q569" s="129">
        <v>0</v>
      </c>
      <c r="S569" s="131"/>
    </row>
    <row r="570" spans="1:40" s="126" customFormat="1" x14ac:dyDescent="0.2">
      <c r="A570" s="117" t="s">
        <v>213</v>
      </c>
      <c r="B570" s="125"/>
      <c r="D570" s="127"/>
      <c r="E570" s="128"/>
      <c r="G570" s="129"/>
      <c r="H570" s="129"/>
      <c r="I570" s="129"/>
      <c r="J570" s="129"/>
      <c r="K570" s="129"/>
      <c r="L570" s="130"/>
      <c r="M570" s="131"/>
      <c r="O570" s="131"/>
      <c r="P570" s="129"/>
      <c r="Q570" s="129"/>
      <c r="S570" s="131"/>
    </row>
    <row r="571" spans="1:40" s="73" customFormat="1" x14ac:dyDescent="0.2">
      <c r="A571" s="133"/>
      <c r="B571" s="118"/>
      <c r="C571" s="114" t="s">
        <v>2746</v>
      </c>
      <c r="D571" s="119"/>
      <c r="E571" s="120"/>
      <c r="F571" s="114"/>
      <c r="G571" s="121"/>
      <c r="H571" s="121"/>
      <c r="I571" s="121"/>
      <c r="J571" s="121"/>
      <c r="K571" s="121"/>
      <c r="L571" s="122"/>
      <c r="M571" s="123"/>
      <c r="N571" s="114"/>
      <c r="O571" s="123"/>
      <c r="P571" s="121"/>
      <c r="Q571" s="114"/>
      <c r="R571" s="114"/>
      <c r="S571" s="123"/>
      <c r="T571" s="114"/>
      <c r="U571" s="114"/>
      <c r="V571" s="114"/>
      <c r="W571" s="114"/>
      <c r="X571" s="114"/>
      <c r="Y571" s="114"/>
      <c r="Z571" s="114"/>
      <c r="AA571" s="114"/>
      <c r="AB571" s="114"/>
      <c r="AC571" s="114"/>
      <c r="AD571" s="114"/>
      <c r="AE571" s="114"/>
      <c r="AF571" s="114"/>
      <c r="AG571" s="114"/>
      <c r="AH571" s="114"/>
      <c r="AI571" s="114"/>
      <c r="AJ571" s="114"/>
      <c r="AK571" s="114"/>
      <c r="AL571" s="114"/>
      <c r="AM571" s="114"/>
      <c r="AN571" s="114"/>
    </row>
    <row r="572" spans="1:40" s="126" customFormat="1" x14ac:dyDescent="0.2">
      <c r="A572" s="124"/>
      <c r="B572" s="125"/>
      <c r="C572" s="126" t="s">
        <v>1916</v>
      </c>
      <c r="D572" s="127" t="s">
        <v>933</v>
      </c>
      <c r="E572" s="128" t="s">
        <v>45</v>
      </c>
      <c r="F572" s="126" t="s">
        <v>1799</v>
      </c>
      <c r="G572" s="129" t="s">
        <v>1800</v>
      </c>
      <c r="H572" s="129" t="s">
        <v>1801</v>
      </c>
      <c r="I572" s="129" t="s">
        <v>625</v>
      </c>
      <c r="J572" s="129" t="s">
        <v>1277</v>
      </c>
      <c r="K572" s="129" t="s">
        <v>1785</v>
      </c>
      <c r="L572" s="130" t="s">
        <v>614</v>
      </c>
      <c r="M572" s="131"/>
      <c r="N572" s="126" t="s">
        <v>1917</v>
      </c>
      <c r="O572" s="131">
        <v>0</v>
      </c>
      <c r="P572" s="129" t="s">
        <v>615</v>
      </c>
      <c r="Q572" s="126">
        <v>56</v>
      </c>
      <c r="S572" s="131"/>
    </row>
    <row r="573" spans="1:40" s="126" customFormat="1" x14ac:dyDescent="0.2">
      <c r="A573" s="124"/>
      <c r="B573" s="125"/>
      <c r="C573" s="126" t="s">
        <v>1918</v>
      </c>
      <c r="D573" s="127" t="s">
        <v>933</v>
      </c>
      <c r="E573" s="128" t="s">
        <v>45</v>
      </c>
      <c r="F573" s="126" t="s">
        <v>1799</v>
      </c>
      <c r="G573" s="129" t="s">
        <v>1800</v>
      </c>
      <c r="H573" s="129" t="s">
        <v>1801</v>
      </c>
      <c r="I573" s="129" t="s">
        <v>613</v>
      </c>
      <c r="J573" s="129" t="s">
        <v>1277</v>
      </c>
      <c r="K573" s="129" t="s">
        <v>1785</v>
      </c>
      <c r="L573" s="130" t="s">
        <v>614</v>
      </c>
      <c r="M573" s="131"/>
      <c r="N573" s="126" t="s">
        <v>1917</v>
      </c>
      <c r="O573" s="131">
        <v>0</v>
      </c>
      <c r="P573" s="129" t="s">
        <v>615</v>
      </c>
      <c r="Q573" s="126">
        <v>56</v>
      </c>
      <c r="S573" s="131"/>
    </row>
    <row r="574" spans="1:40" s="126" customFormat="1" x14ac:dyDescent="0.2">
      <c r="A574" s="124"/>
      <c r="B574" s="125"/>
      <c r="C574" s="126" t="s">
        <v>1919</v>
      </c>
      <c r="D574" s="127" t="s">
        <v>933</v>
      </c>
      <c r="E574" s="128" t="s">
        <v>45</v>
      </c>
      <c r="F574" s="126" t="s">
        <v>1799</v>
      </c>
      <c r="G574" s="129" t="s">
        <v>1800</v>
      </c>
      <c r="H574" s="129" t="s">
        <v>1801</v>
      </c>
      <c r="I574" s="129" t="s">
        <v>617</v>
      </c>
      <c r="J574" s="129" t="s">
        <v>1277</v>
      </c>
      <c r="K574" s="129" t="s">
        <v>1785</v>
      </c>
      <c r="L574" s="130" t="s">
        <v>614</v>
      </c>
      <c r="M574" s="131"/>
      <c r="N574" s="126" t="s">
        <v>1917</v>
      </c>
      <c r="O574" s="131">
        <v>0</v>
      </c>
      <c r="P574" s="129" t="s">
        <v>615</v>
      </c>
      <c r="Q574" s="126">
        <v>56</v>
      </c>
      <c r="S574" s="131"/>
    </row>
    <row r="575" spans="1:40" s="126" customFormat="1" x14ac:dyDescent="0.2">
      <c r="A575" s="124"/>
      <c r="B575" s="125"/>
      <c r="C575" s="126" t="s">
        <v>1920</v>
      </c>
      <c r="D575" s="127" t="s">
        <v>933</v>
      </c>
      <c r="E575" s="128" t="s">
        <v>45</v>
      </c>
      <c r="F575" s="126" t="s">
        <v>1799</v>
      </c>
      <c r="G575" s="129" t="s">
        <v>1800</v>
      </c>
      <c r="H575" s="129" t="s">
        <v>1801</v>
      </c>
      <c r="I575" s="129" t="s">
        <v>619</v>
      </c>
      <c r="J575" s="129" t="s">
        <v>1277</v>
      </c>
      <c r="K575" s="129" t="s">
        <v>1785</v>
      </c>
      <c r="L575" s="130" t="s">
        <v>614</v>
      </c>
      <c r="M575" s="131"/>
      <c r="N575" s="126" t="s">
        <v>1917</v>
      </c>
      <c r="O575" s="131">
        <v>0</v>
      </c>
      <c r="P575" s="129" t="s">
        <v>615</v>
      </c>
      <c r="Q575" s="126">
        <v>56</v>
      </c>
      <c r="S575" s="131"/>
    </row>
    <row r="576" spans="1:40" s="126" customFormat="1" x14ac:dyDescent="0.2">
      <c r="A576" s="124"/>
      <c r="B576" s="125"/>
      <c r="C576" s="126" t="s">
        <v>1921</v>
      </c>
      <c r="D576" s="127" t="s">
        <v>933</v>
      </c>
      <c r="E576" s="128" t="s">
        <v>45</v>
      </c>
      <c r="F576" s="128" t="s">
        <v>1799</v>
      </c>
      <c r="G576" s="129" t="s">
        <v>1800</v>
      </c>
      <c r="H576" s="129" t="s">
        <v>1801</v>
      </c>
      <c r="I576" s="129" t="s">
        <v>621</v>
      </c>
      <c r="J576" s="129" t="s">
        <v>1277</v>
      </c>
      <c r="K576" s="129" t="s">
        <v>1785</v>
      </c>
      <c r="L576" s="132" t="s">
        <v>614</v>
      </c>
      <c r="M576" s="132"/>
      <c r="N576" s="126" t="s">
        <v>1917</v>
      </c>
      <c r="O576" s="126">
        <v>0</v>
      </c>
      <c r="P576" s="129" t="s">
        <v>615</v>
      </c>
      <c r="Q576" s="131">
        <v>56</v>
      </c>
      <c r="S576" s="131"/>
    </row>
    <row r="577" spans="1:19" s="126" customFormat="1" x14ac:dyDescent="0.2">
      <c r="A577" s="124"/>
      <c r="B577" s="125"/>
      <c r="C577" s="126" t="s">
        <v>1922</v>
      </c>
      <c r="D577" s="127" t="s">
        <v>933</v>
      </c>
      <c r="E577" s="128" t="s">
        <v>45</v>
      </c>
      <c r="F577" s="128" t="s">
        <v>1799</v>
      </c>
      <c r="G577" s="129" t="s">
        <v>1800</v>
      </c>
      <c r="H577" s="129" t="s">
        <v>1801</v>
      </c>
      <c r="I577" s="129" t="s">
        <v>623</v>
      </c>
      <c r="J577" s="129" t="s">
        <v>1277</v>
      </c>
      <c r="K577" s="129" t="s">
        <v>1785</v>
      </c>
      <c r="L577" s="130" t="s">
        <v>614</v>
      </c>
      <c r="M577" s="129"/>
      <c r="N577" s="129" t="s">
        <v>1917</v>
      </c>
      <c r="O577" s="129">
        <v>0</v>
      </c>
      <c r="P577" s="129" t="s">
        <v>615</v>
      </c>
      <c r="Q577" s="126">
        <v>56</v>
      </c>
      <c r="S577" s="131"/>
    </row>
    <row r="578" spans="1:19" s="126" customFormat="1" x14ac:dyDescent="0.2">
      <c r="A578" s="124"/>
      <c r="B578" s="125"/>
      <c r="C578" s="126" t="s">
        <v>1923</v>
      </c>
      <c r="D578" s="127" t="s">
        <v>933</v>
      </c>
      <c r="E578" s="128" t="s">
        <v>45</v>
      </c>
      <c r="F578" s="128" t="s">
        <v>1799</v>
      </c>
      <c r="G578" s="129" t="s">
        <v>1800</v>
      </c>
      <c r="H578" s="129" t="s">
        <v>1801</v>
      </c>
      <c r="I578" s="129" t="s">
        <v>607</v>
      </c>
      <c r="J578" s="129" t="s">
        <v>1277</v>
      </c>
      <c r="K578" s="129" t="s">
        <v>1785</v>
      </c>
      <c r="L578" s="130" t="s">
        <v>1924</v>
      </c>
      <c r="M578" s="129" t="s">
        <v>1925</v>
      </c>
      <c r="N578" s="129" t="s">
        <v>1917</v>
      </c>
      <c r="O578" s="129">
        <v>0</v>
      </c>
      <c r="P578" s="129" t="s">
        <v>610</v>
      </c>
      <c r="Q578" s="129">
        <v>0</v>
      </c>
      <c r="S578" s="131"/>
    </row>
    <row r="579" spans="1:19" s="126" customFormat="1" x14ac:dyDescent="0.2">
      <c r="A579" s="124"/>
      <c r="B579" s="125"/>
      <c r="C579" s="126" t="s">
        <v>1988</v>
      </c>
      <c r="D579" s="127" t="s">
        <v>927</v>
      </c>
      <c r="E579" s="128" t="s">
        <v>45</v>
      </c>
      <c r="F579" s="128" t="s">
        <v>1799</v>
      </c>
      <c r="G579" s="129" t="s">
        <v>1800</v>
      </c>
      <c r="H579" s="129" t="s">
        <v>1801</v>
      </c>
      <c r="I579" s="129" t="s">
        <v>625</v>
      </c>
      <c r="J579" s="129" t="s">
        <v>1277</v>
      </c>
      <c r="K579" s="129" t="s">
        <v>1785</v>
      </c>
      <c r="L579" s="130" t="s">
        <v>614</v>
      </c>
      <c r="M579" s="129"/>
      <c r="N579" s="129" t="s">
        <v>1989</v>
      </c>
      <c r="O579" s="129">
        <v>0</v>
      </c>
      <c r="P579" s="129" t="s">
        <v>615</v>
      </c>
      <c r="Q579" s="126">
        <v>56</v>
      </c>
      <c r="S579" s="131"/>
    </row>
    <row r="580" spans="1:19" s="126" customFormat="1" x14ac:dyDescent="0.2">
      <c r="A580" s="124"/>
      <c r="B580" s="125"/>
      <c r="C580" s="126" t="s">
        <v>1990</v>
      </c>
      <c r="D580" s="127" t="s">
        <v>927</v>
      </c>
      <c r="E580" s="128" t="s">
        <v>45</v>
      </c>
      <c r="F580" s="128" t="s">
        <v>1799</v>
      </c>
      <c r="G580" s="129" t="s">
        <v>1800</v>
      </c>
      <c r="H580" s="129" t="s">
        <v>1801</v>
      </c>
      <c r="I580" s="129" t="s">
        <v>613</v>
      </c>
      <c r="J580" s="129" t="s">
        <v>1277</v>
      </c>
      <c r="K580" s="129" t="s">
        <v>1785</v>
      </c>
      <c r="L580" s="130" t="s">
        <v>614</v>
      </c>
      <c r="M580" s="129"/>
      <c r="N580" s="129" t="s">
        <v>1989</v>
      </c>
      <c r="O580" s="129">
        <v>0</v>
      </c>
      <c r="P580" s="129" t="s">
        <v>615</v>
      </c>
      <c r="Q580" s="126">
        <v>56</v>
      </c>
      <c r="S580" s="131"/>
    </row>
    <row r="581" spans="1:19" s="126" customFormat="1" x14ac:dyDescent="0.2">
      <c r="A581" s="124"/>
      <c r="B581" s="125"/>
      <c r="C581" s="126" t="s">
        <v>1991</v>
      </c>
      <c r="D581" s="127" t="s">
        <v>927</v>
      </c>
      <c r="E581" s="128" t="s">
        <v>45</v>
      </c>
      <c r="F581" s="128" t="s">
        <v>1799</v>
      </c>
      <c r="G581" s="129" t="s">
        <v>1800</v>
      </c>
      <c r="H581" s="129" t="s">
        <v>1801</v>
      </c>
      <c r="I581" s="129" t="s">
        <v>617</v>
      </c>
      <c r="J581" s="129" t="s">
        <v>1277</v>
      </c>
      <c r="K581" s="129" t="s">
        <v>1785</v>
      </c>
      <c r="L581" s="130" t="s">
        <v>614</v>
      </c>
      <c r="M581" s="129"/>
      <c r="N581" s="129" t="s">
        <v>1989</v>
      </c>
      <c r="O581" s="129">
        <v>0</v>
      </c>
      <c r="P581" s="129" t="s">
        <v>615</v>
      </c>
      <c r="Q581" s="126">
        <v>56</v>
      </c>
      <c r="S581" s="131"/>
    </row>
    <row r="582" spans="1:19" s="126" customFormat="1" x14ac:dyDescent="0.2">
      <c r="A582" s="124"/>
      <c r="B582" s="125"/>
      <c r="C582" s="126" t="s">
        <v>1992</v>
      </c>
      <c r="D582" s="127" t="s">
        <v>927</v>
      </c>
      <c r="E582" s="128" t="s">
        <v>45</v>
      </c>
      <c r="F582" s="128" t="s">
        <v>1799</v>
      </c>
      <c r="G582" s="129" t="s">
        <v>1800</v>
      </c>
      <c r="H582" s="129" t="s">
        <v>1801</v>
      </c>
      <c r="I582" s="129" t="s">
        <v>619</v>
      </c>
      <c r="J582" s="129" t="s">
        <v>1277</v>
      </c>
      <c r="K582" s="129" t="s">
        <v>1785</v>
      </c>
      <c r="L582" s="130" t="s">
        <v>614</v>
      </c>
      <c r="M582" s="129"/>
      <c r="N582" s="129" t="s">
        <v>1989</v>
      </c>
      <c r="O582" s="129">
        <v>0</v>
      </c>
      <c r="P582" s="129" t="s">
        <v>615</v>
      </c>
      <c r="Q582" s="126">
        <v>56</v>
      </c>
      <c r="S582" s="131"/>
    </row>
    <row r="583" spans="1:19" s="126" customFormat="1" x14ac:dyDescent="0.2">
      <c r="A583" s="124"/>
      <c r="B583" s="125"/>
      <c r="C583" s="126" t="s">
        <v>1993</v>
      </c>
      <c r="D583" s="127" t="s">
        <v>927</v>
      </c>
      <c r="E583" s="128" t="s">
        <v>45</v>
      </c>
      <c r="F583" s="128" t="s">
        <v>1799</v>
      </c>
      <c r="G583" s="129" t="s">
        <v>1800</v>
      </c>
      <c r="H583" s="129" t="s">
        <v>1801</v>
      </c>
      <c r="I583" s="129" t="s">
        <v>621</v>
      </c>
      <c r="J583" s="129" t="s">
        <v>1277</v>
      </c>
      <c r="K583" s="129" t="s">
        <v>1785</v>
      </c>
      <c r="L583" s="129" t="s">
        <v>614</v>
      </c>
      <c r="M583" s="129"/>
      <c r="N583" s="129" t="s">
        <v>1989</v>
      </c>
      <c r="O583" s="129">
        <v>0</v>
      </c>
      <c r="P583" s="129" t="s">
        <v>615</v>
      </c>
      <c r="Q583" s="129">
        <v>56</v>
      </c>
      <c r="S583" s="131"/>
    </row>
    <row r="584" spans="1:19" s="126" customFormat="1" x14ac:dyDescent="0.2">
      <c r="A584" s="124"/>
      <c r="B584" s="125"/>
      <c r="C584" s="126" t="s">
        <v>1994</v>
      </c>
      <c r="D584" s="127" t="s">
        <v>927</v>
      </c>
      <c r="E584" s="128" t="s">
        <v>45</v>
      </c>
      <c r="F584" s="126" t="s">
        <v>1799</v>
      </c>
      <c r="G584" s="129" t="s">
        <v>1800</v>
      </c>
      <c r="H584" s="129" t="s">
        <v>1801</v>
      </c>
      <c r="I584" s="129" t="s">
        <v>623</v>
      </c>
      <c r="J584" s="129" t="s">
        <v>1277</v>
      </c>
      <c r="K584" s="129" t="s">
        <v>1785</v>
      </c>
      <c r="L584" s="130" t="s">
        <v>614</v>
      </c>
      <c r="M584" s="131"/>
      <c r="N584" s="126" t="s">
        <v>1989</v>
      </c>
      <c r="O584" s="131">
        <v>0</v>
      </c>
      <c r="P584" s="129" t="s">
        <v>615</v>
      </c>
      <c r="Q584" s="126">
        <v>56</v>
      </c>
      <c r="S584" s="131"/>
    </row>
    <row r="585" spans="1:19" s="126" customFormat="1" x14ac:dyDescent="0.2">
      <c r="A585" s="124"/>
      <c r="B585" s="125"/>
      <c r="C585" s="126" t="s">
        <v>1995</v>
      </c>
      <c r="D585" s="127" t="s">
        <v>927</v>
      </c>
      <c r="E585" s="128" t="s">
        <v>45</v>
      </c>
      <c r="F585" s="126" t="s">
        <v>1799</v>
      </c>
      <c r="G585" s="129" t="s">
        <v>1800</v>
      </c>
      <c r="H585" s="129" t="s">
        <v>1801</v>
      </c>
      <c r="I585" s="129" t="s">
        <v>607</v>
      </c>
      <c r="J585" s="129" t="s">
        <v>1277</v>
      </c>
      <c r="K585" s="129" t="s">
        <v>1785</v>
      </c>
      <c r="L585" s="130" t="s">
        <v>1996</v>
      </c>
      <c r="M585" s="131" t="s">
        <v>1997</v>
      </c>
      <c r="N585" s="126" t="s">
        <v>1989</v>
      </c>
      <c r="O585" s="131">
        <v>0</v>
      </c>
      <c r="P585" s="129" t="s">
        <v>610</v>
      </c>
      <c r="Q585" s="129">
        <v>0</v>
      </c>
      <c r="S585" s="131"/>
    </row>
    <row r="586" spans="1:19" s="126" customFormat="1" x14ac:dyDescent="0.2">
      <c r="A586" s="124"/>
      <c r="B586" s="125"/>
      <c r="C586" s="126" t="s">
        <v>2011</v>
      </c>
      <c r="D586" s="127" t="s">
        <v>1133</v>
      </c>
      <c r="E586" s="128" t="s">
        <v>81</v>
      </c>
      <c r="F586" s="126" t="s">
        <v>1799</v>
      </c>
      <c r="G586" s="129" t="s">
        <v>1800</v>
      </c>
      <c r="H586" s="129" t="s">
        <v>1801</v>
      </c>
      <c r="I586" s="129" t="s">
        <v>625</v>
      </c>
      <c r="J586" s="129" t="s">
        <v>1277</v>
      </c>
      <c r="K586" s="129" t="s">
        <v>1785</v>
      </c>
      <c r="L586" s="130" t="s">
        <v>614</v>
      </c>
      <c r="M586" s="131"/>
      <c r="N586" s="126" t="s">
        <v>2012</v>
      </c>
      <c r="O586" s="131">
        <v>0</v>
      </c>
      <c r="P586" s="129" t="s">
        <v>615</v>
      </c>
      <c r="Q586" s="126">
        <v>56</v>
      </c>
      <c r="S586" s="131"/>
    </row>
    <row r="587" spans="1:19" s="126" customFormat="1" x14ac:dyDescent="0.2">
      <c r="A587" s="124"/>
      <c r="B587" s="125"/>
      <c r="C587" s="126" t="s">
        <v>2013</v>
      </c>
      <c r="D587" s="127" t="s">
        <v>1133</v>
      </c>
      <c r="E587" s="128" t="s">
        <v>81</v>
      </c>
      <c r="F587" s="126" t="s">
        <v>1799</v>
      </c>
      <c r="G587" s="129" t="s">
        <v>1800</v>
      </c>
      <c r="H587" s="129" t="s">
        <v>1801</v>
      </c>
      <c r="I587" s="129" t="s">
        <v>613</v>
      </c>
      <c r="J587" s="129" t="s">
        <v>1277</v>
      </c>
      <c r="K587" s="129" t="s">
        <v>1785</v>
      </c>
      <c r="L587" s="130" t="s">
        <v>614</v>
      </c>
      <c r="M587" s="131"/>
      <c r="N587" s="126" t="s">
        <v>2012</v>
      </c>
      <c r="O587" s="131">
        <v>0</v>
      </c>
      <c r="P587" s="129" t="s">
        <v>615</v>
      </c>
      <c r="Q587" s="126">
        <v>56</v>
      </c>
      <c r="S587" s="131"/>
    </row>
    <row r="588" spans="1:19" s="126" customFormat="1" x14ac:dyDescent="0.2">
      <c r="A588" s="124"/>
      <c r="B588" s="125"/>
      <c r="C588" s="126" t="s">
        <v>2014</v>
      </c>
      <c r="D588" s="127" t="s">
        <v>1133</v>
      </c>
      <c r="E588" s="128" t="s">
        <v>81</v>
      </c>
      <c r="F588" s="126" t="s">
        <v>1799</v>
      </c>
      <c r="G588" s="129" t="s">
        <v>1800</v>
      </c>
      <c r="H588" s="129" t="s">
        <v>1801</v>
      </c>
      <c r="I588" s="129" t="s">
        <v>617</v>
      </c>
      <c r="J588" s="129" t="s">
        <v>1277</v>
      </c>
      <c r="K588" s="129" t="s">
        <v>1785</v>
      </c>
      <c r="L588" s="130" t="s">
        <v>614</v>
      </c>
      <c r="M588" s="131"/>
      <c r="N588" s="126" t="s">
        <v>2012</v>
      </c>
      <c r="O588" s="131">
        <v>0</v>
      </c>
      <c r="P588" s="129" t="s">
        <v>615</v>
      </c>
      <c r="Q588" s="126">
        <v>56</v>
      </c>
      <c r="S588" s="131"/>
    </row>
    <row r="589" spans="1:19" s="126" customFormat="1" x14ac:dyDescent="0.2">
      <c r="A589" s="124"/>
      <c r="B589" s="125"/>
      <c r="C589" s="126" t="s">
        <v>2015</v>
      </c>
      <c r="D589" s="127" t="s">
        <v>1133</v>
      </c>
      <c r="E589" s="128" t="s">
        <v>81</v>
      </c>
      <c r="F589" s="126" t="s">
        <v>1799</v>
      </c>
      <c r="G589" s="129" t="s">
        <v>1800</v>
      </c>
      <c r="H589" s="129" t="s">
        <v>1801</v>
      </c>
      <c r="I589" s="129" t="s">
        <v>619</v>
      </c>
      <c r="J589" s="129" t="s">
        <v>1277</v>
      </c>
      <c r="K589" s="129" t="s">
        <v>1785</v>
      </c>
      <c r="L589" s="130" t="s">
        <v>614</v>
      </c>
      <c r="M589" s="131"/>
      <c r="N589" s="126" t="s">
        <v>2012</v>
      </c>
      <c r="O589" s="131">
        <v>0</v>
      </c>
      <c r="P589" s="129" t="s">
        <v>615</v>
      </c>
      <c r="Q589" s="126">
        <v>56</v>
      </c>
      <c r="S589" s="131"/>
    </row>
    <row r="590" spans="1:19" s="126" customFormat="1" x14ac:dyDescent="0.2">
      <c r="A590" s="124"/>
      <c r="B590" s="125"/>
      <c r="C590" s="126" t="s">
        <v>2016</v>
      </c>
      <c r="D590" s="127" t="s">
        <v>1133</v>
      </c>
      <c r="E590" s="128" t="s">
        <v>81</v>
      </c>
      <c r="F590" s="126" t="s">
        <v>1799</v>
      </c>
      <c r="G590" s="129" t="s">
        <v>1800</v>
      </c>
      <c r="H590" s="129" t="s">
        <v>1801</v>
      </c>
      <c r="I590" s="129" t="s">
        <v>621</v>
      </c>
      <c r="J590" s="129" t="s">
        <v>1277</v>
      </c>
      <c r="K590" s="129" t="s">
        <v>1785</v>
      </c>
      <c r="L590" s="126" t="s">
        <v>614</v>
      </c>
      <c r="M590" s="131"/>
      <c r="N590" s="126" t="s">
        <v>2012</v>
      </c>
      <c r="O590" s="131">
        <v>0</v>
      </c>
      <c r="P590" s="129" t="s">
        <v>615</v>
      </c>
      <c r="Q590" s="129">
        <v>56</v>
      </c>
      <c r="S590" s="131"/>
    </row>
    <row r="591" spans="1:19" s="126" customFormat="1" x14ac:dyDescent="0.2">
      <c r="A591" s="124"/>
      <c r="B591" s="125"/>
      <c r="C591" s="126" t="s">
        <v>2017</v>
      </c>
      <c r="D591" s="127" t="s">
        <v>1133</v>
      </c>
      <c r="E591" s="128" t="s">
        <v>81</v>
      </c>
      <c r="F591" s="128" t="s">
        <v>1799</v>
      </c>
      <c r="G591" s="129" t="s">
        <v>1800</v>
      </c>
      <c r="H591" s="129" t="s">
        <v>1801</v>
      </c>
      <c r="I591" s="129" t="s">
        <v>623</v>
      </c>
      <c r="J591" s="129" t="s">
        <v>1277</v>
      </c>
      <c r="K591" s="129" t="s">
        <v>1785</v>
      </c>
      <c r="L591" s="132" t="s">
        <v>614</v>
      </c>
      <c r="M591" s="132"/>
      <c r="N591" s="126" t="s">
        <v>2012</v>
      </c>
      <c r="O591" s="126">
        <v>0</v>
      </c>
      <c r="P591" s="129" t="s">
        <v>615</v>
      </c>
      <c r="Q591" s="131">
        <v>56</v>
      </c>
      <c r="S591" s="131"/>
    </row>
    <row r="592" spans="1:19" s="126" customFormat="1" x14ac:dyDescent="0.2">
      <c r="A592" s="124"/>
      <c r="B592" s="125"/>
      <c r="C592" s="126" t="s">
        <v>2018</v>
      </c>
      <c r="D592" s="127" t="s">
        <v>1133</v>
      </c>
      <c r="E592" s="128" t="s">
        <v>81</v>
      </c>
      <c r="F592" s="128" t="s">
        <v>1799</v>
      </c>
      <c r="G592" s="129" t="s">
        <v>1800</v>
      </c>
      <c r="H592" s="129" t="s">
        <v>1801</v>
      </c>
      <c r="I592" s="129" t="s">
        <v>607</v>
      </c>
      <c r="J592" s="129" t="s">
        <v>1277</v>
      </c>
      <c r="K592" s="129" t="s">
        <v>1785</v>
      </c>
      <c r="L592" s="130" t="s">
        <v>2019</v>
      </c>
      <c r="M592" s="129" t="s">
        <v>2020</v>
      </c>
      <c r="N592" s="129" t="s">
        <v>2012</v>
      </c>
      <c r="O592" s="129">
        <v>0</v>
      </c>
      <c r="P592" s="129" t="s">
        <v>610</v>
      </c>
      <c r="Q592" s="126">
        <v>0</v>
      </c>
      <c r="S592" s="131"/>
    </row>
    <row r="593" spans="1:40" s="126" customFormat="1" x14ac:dyDescent="0.2">
      <c r="A593" s="124"/>
      <c r="B593" s="125"/>
      <c r="C593" s="126" t="s">
        <v>2021</v>
      </c>
      <c r="D593" s="127" t="s">
        <v>1133</v>
      </c>
      <c r="E593" s="128" t="s">
        <v>81</v>
      </c>
      <c r="F593" s="128" t="s">
        <v>1782</v>
      </c>
      <c r="G593" s="129" t="s">
        <v>1783</v>
      </c>
      <c r="H593" s="129" t="s">
        <v>1784</v>
      </c>
      <c r="I593" s="129" t="s">
        <v>625</v>
      </c>
      <c r="J593" s="129" t="s">
        <v>1277</v>
      </c>
      <c r="K593" s="129" t="s">
        <v>1785</v>
      </c>
      <c r="L593" s="130" t="s">
        <v>614</v>
      </c>
      <c r="M593" s="129"/>
      <c r="N593" s="129" t="s">
        <v>2022</v>
      </c>
      <c r="O593" s="129">
        <v>142</v>
      </c>
      <c r="P593" s="129" t="s">
        <v>615</v>
      </c>
      <c r="Q593" s="129">
        <v>56</v>
      </c>
      <c r="S593" s="131"/>
    </row>
    <row r="594" spans="1:40" s="126" customFormat="1" x14ac:dyDescent="0.2">
      <c r="A594" s="124"/>
      <c r="B594" s="125"/>
      <c r="C594" s="126" t="s">
        <v>2023</v>
      </c>
      <c r="D594" s="127" t="s">
        <v>1133</v>
      </c>
      <c r="E594" s="128" t="s">
        <v>81</v>
      </c>
      <c r="F594" s="128" t="s">
        <v>1782</v>
      </c>
      <c r="G594" s="129" t="s">
        <v>1783</v>
      </c>
      <c r="H594" s="129" t="s">
        <v>1784</v>
      </c>
      <c r="I594" s="129" t="s">
        <v>613</v>
      </c>
      <c r="J594" s="129" t="s">
        <v>1277</v>
      </c>
      <c r="K594" s="129" t="s">
        <v>1785</v>
      </c>
      <c r="L594" s="130" t="s">
        <v>614</v>
      </c>
      <c r="M594" s="129"/>
      <c r="N594" s="129" t="s">
        <v>2022</v>
      </c>
      <c r="O594" s="129">
        <v>142</v>
      </c>
      <c r="P594" s="129" t="s">
        <v>615</v>
      </c>
      <c r="Q594" s="126">
        <v>56</v>
      </c>
      <c r="S594" s="131"/>
    </row>
    <row r="595" spans="1:40" s="126" customFormat="1" x14ac:dyDescent="0.2">
      <c r="A595" s="124"/>
      <c r="B595" s="125"/>
      <c r="C595" s="126" t="s">
        <v>2024</v>
      </c>
      <c r="D595" s="127" t="s">
        <v>1133</v>
      </c>
      <c r="E595" s="128" t="s">
        <v>81</v>
      </c>
      <c r="F595" s="128" t="s">
        <v>1782</v>
      </c>
      <c r="G595" s="129" t="s">
        <v>1783</v>
      </c>
      <c r="H595" s="129" t="s">
        <v>1784</v>
      </c>
      <c r="I595" s="129" t="s">
        <v>617</v>
      </c>
      <c r="J595" s="129" t="s">
        <v>1277</v>
      </c>
      <c r="K595" s="129" t="s">
        <v>1785</v>
      </c>
      <c r="L595" s="130" t="s">
        <v>614</v>
      </c>
      <c r="M595" s="129"/>
      <c r="N595" s="129" t="s">
        <v>2022</v>
      </c>
      <c r="O595" s="129">
        <v>142</v>
      </c>
      <c r="P595" s="129" t="s">
        <v>615</v>
      </c>
      <c r="Q595" s="126">
        <v>56</v>
      </c>
      <c r="S595" s="131"/>
    </row>
    <row r="596" spans="1:40" s="126" customFormat="1" x14ac:dyDescent="0.2">
      <c r="A596" s="124"/>
      <c r="B596" s="125"/>
      <c r="C596" s="126" t="s">
        <v>2025</v>
      </c>
      <c r="D596" s="127" t="s">
        <v>1133</v>
      </c>
      <c r="E596" s="128" t="s">
        <v>81</v>
      </c>
      <c r="F596" s="128" t="s">
        <v>1782</v>
      </c>
      <c r="G596" s="129" t="s">
        <v>1783</v>
      </c>
      <c r="H596" s="129" t="s">
        <v>1784</v>
      </c>
      <c r="I596" s="129" t="s">
        <v>619</v>
      </c>
      <c r="J596" s="129" t="s">
        <v>1277</v>
      </c>
      <c r="K596" s="129" t="s">
        <v>1785</v>
      </c>
      <c r="L596" s="130" t="s">
        <v>614</v>
      </c>
      <c r="M596" s="129"/>
      <c r="N596" s="129" t="s">
        <v>2022</v>
      </c>
      <c r="O596" s="129">
        <v>142</v>
      </c>
      <c r="P596" s="129" t="s">
        <v>615</v>
      </c>
      <c r="Q596" s="126">
        <v>56</v>
      </c>
      <c r="S596" s="131"/>
    </row>
    <row r="597" spans="1:40" s="126" customFormat="1" x14ac:dyDescent="0.2">
      <c r="A597" s="124"/>
      <c r="B597" s="125"/>
      <c r="C597" s="126" t="s">
        <v>2026</v>
      </c>
      <c r="D597" s="127" t="s">
        <v>1133</v>
      </c>
      <c r="E597" s="128" t="s">
        <v>81</v>
      </c>
      <c r="F597" s="128" t="s">
        <v>1782</v>
      </c>
      <c r="G597" s="129" t="s">
        <v>1783</v>
      </c>
      <c r="H597" s="129" t="s">
        <v>1784</v>
      </c>
      <c r="I597" s="129" t="s">
        <v>621</v>
      </c>
      <c r="J597" s="129" t="s">
        <v>1277</v>
      </c>
      <c r="K597" s="129" t="s">
        <v>1785</v>
      </c>
      <c r="L597" s="130" t="s">
        <v>614</v>
      </c>
      <c r="M597" s="129"/>
      <c r="N597" s="129" t="s">
        <v>2022</v>
      </c>
      <c r="O597" s="129">
        <v>142</v>
      </c>
      <c r="P597" s="129" t="s">
        <v>615</v>
      </c>
      <c r="Q597" s="126">
        <v>56</v>
      </c>
      <c r="S597" s="131"/>
    </row>
    <row r="598" spans="1:40" s="73" customFormat="1" x14ac:dyDescent="0.2">
      <c r="A598" s="21"/>
      <c r="B598"/>
      <c r="C598" t="s">
        <v>2027</v>
      </c>
      <c r="D598" t="s">
        <v>1133</v>
      </c>
      <c r="E598" t="s">
        <v>81</v>
      </c>
      <c r="F598" t="s">
        <v>1782</v>
      </c>
      <c r="G598" t="s">
        <v>1783</v>
      </c>
      <c r="H598" t="s">
        <v>1784</v>
      </c>
      <c r="I598" t="s">
        <v>623</v>
      </c>
      <c r="J598" t="s">
        <v>1277</v>
      </c>
      <c r="K598" t="s">
        <v>1785</v>
      </c>
      <c r="L598" t="s">
        <v>614</v>
      </c>
      <c r="M598"/>
      <c r="N598" t="s">
        <v>2022</v>
      </c>
      <c r="O598">
        <v>142</v>
      </c>
      <c r="P598" t="s">
        <v>615</v>
      </c>
      <c r="Q598">
        <v>56</v>
      </c>
      <c r="R598"/>
      <c r="S598"/>
      <c r="T598"/>
      <c r="U598"/>
      <c r="V598"/>
      <c r="W598"/>
    </row>
    <row r="599" spans="1:40" s="73" customFormat="1" x14ac:dyDescent="0.2">
      <c r="A599" s="21"/>
      <c r="B599"/>
      <c r="C599" t="s">
        <v>2028</v>
      </c>
      <c r="D599" t="s">
        <v>1133</v>
      </c>
      <c r="E599" t="s">
        <v>81</v>
      </c>
      <c r="F599" t="s">
        <v>1782</v>
      </c>
      <c r="G599" t="s">
        <v>1783</v>
      </c>
      <c r="H599" t="s">
        <v>1784</v>
      </c>
      <c r="I599" t="s">
        <v>607</v>
      </c>
      <c r="J599" t="s">
        <v>1277</v>
      </c>
      <c r="K599" t="s">
        <v>1785</v>
      </c>
      <c r="L599" t="s">
        <v>2029</v>
      </c>
      <c r="M599"/>
      <c r="N599" t="s">
        <v>2022</v>
      </c>
      <c r="O599">
        <v>142</v>
      </c>
      <c r="P599" t="s">
        <v>615</v>
      </c>
      <c r="Q599">
        <v>56</v>
      </c>
      <c r="R599"/>
      <c r="S599"/>
      <c r="T599"/>
      <c r="U599"/>
      <c r="V599"/>
      <c r="W599"/>
    </row>
    <row r="600" spans="1:40" s="126" customFormat="1" x14ac:dyDescent="0.2">
      <c r="A600" s="124"/>
    </row>
    <row r="601" spans="1:40" s="73" customFormat="1" x14ac:dyDescent="0.2">
      <c r="A601" s="133"/>
      <c r="B601" s="114"/>
      <c r="C601" s="114" t="s">
        <v>2745</v>
      </c>
      <c r="D601" s="114"/>
      <c r="E601" s="114"/>
      <c r="F601" s="114"/>
      <c r="G601" s="114"/>
      <c r="H601" s="114"/>
      <c r="I601" s="114"/>
      <c r="J601" s="114"/>
      <c r="K601" s="114"/>
      <c r="L601" s="114"/>
      <c r="M601" s="114"/>
      <c r="N601" s="114"/>
      <c r="O601" s="114"/>
      <c r="P601" s="114"/>
      <c r="Q601" s="114"/>
      <c r="R601" s="114"/>
      <c r="S601" s="114"/>
      <c r="T601" s="114"/>
      <c r="U601" s="114"/>
      <c r="V601" s="114"/>
      <c r="W601" s="114"/>
      <c r="X601" s="114"/>
      <c r="Y601" s="114"/>
      <c r="Z601" s="114"/>
      <c r="AA601" s="114"/>
      <c r="AB601" s="114"/>
      <c r="AC601" s="114"/>
      <c r="AD601" s="114"/>
      <c r="AE601" s="114"/>
      <c r="AF601" s="114"/>
      <c r="AG601" s="114"/>
      <c r="AH601" s="114"/>
      <c r="AI601" s="114"/>
      <c r="AJ601" s="114"/>
      <c r="AK601" s="114"/>
      <c r="AL601" s="114"/>
      <c r="AM601" s="114"/>
      <c r="AN601" s="114"/>
    </row>
    <row r="602" spans="1:40" s="126" customFormat="1" x14ac:dyDescent="0.2">
      <c r="A602" s="124"/>
      <c r="C602" s="126" t="s">
        <v>2630</v>
      </c>
      <c r="D602" s="126" t="s">
        <v>601</v>
      </c>
      <c r="E602" s="126" t="s">
        <v>45</v>
      </c>
      <c r="F602" s="126" t="s">
        <v>1799</v>
      </c>
      <c r="G602" s="126" t="s">
        <v>1800</v>
      </c>
      <c r="H602" s="126" t="s">
        <v>1801</v>
      </c>
      <c r="I602" s="126" t="s">
        <v>625</v>
      </c>
      <c r="J602" s="126" t="s">
        <v>1277</v>
      </c>
      <c r="K602" s="126" t="s">
        <v>1785</v>
      </c>
      <c r="L602" s="126" t="s">
        <v>614</v>
      </c>
      <c r="N602" s="126" t="s">
        <v>2631</v>
      </c>
      <c r="O602" s="126">
        <v>0</v>
      </c>
      <c r="P602" s="126" t="s">
        <v>615</v>
      </c>
      <c r="Q602" s="126">
        <v>56</v>
      </c>
    </row>
    <row r="603" spans="1:40" s="126" customFormat="1" x14ac:dyDescent="0.2">
      <c r="A603" s="124"/>
      <c r="C603" s="126" t="s">
        <v>2632</v>
      </c>
      <c r="D603" s="126" t="s">
        <v>601</v>
      </c>
      <c r="E603" s="126" t="s">
        <v>45</v>
      </c>
      <c r="F603" s="126" t="s">
        <v>1799</v>
      </c>
      <c r="G603" s="126" t="s">
        <v>1800</v>
      </c>
      <c r="H603" s="126" t="s">
        <v>1801</v>
      </c>
      <c r="I603" s="126" t="s">
        <v>613</v>
      </c>
      <c r="J603" s="126" t="s">
        <v>1277</v>
      </c>
      <c r="K603" s="126" t="s">
        <v>1785</v>
      </c>
      <c r="L603" s="126" t="s">
        <v>614</v>
      </c>
      <c r="N603" s="126" t="s">
        <v>2631</v>
      </c>
      <c r="O603" s="126">
        <v>0</v>
      </c>
      <c r="P603" s="126" t="s">
        <v>615</v>
      </c>
      <c r="Q603" s="126">
        <v>56</v>
      </c>
    </row>
    <row r="604" spans="1:40" s="126" customFormat="1" x14ac:dyDescent="0.2">
      <c r="A604" s="124"/>
      <c r="C604" s="126" t="s">
        <v>2633</v>
      </c>
      <c r="D604" s="126" t="s">
        <v>601</v>
      </c>
      <c r="E604" s="126" t="s">
        <v>45</v>
      </c>
      <c r="F604" s="126" t="s">
        <v>1799</v>
      </c>
      <c r="G604" s="126" t="s">
        <v>1800</v>
      </c>
      <c r="H604" s="126" t="s">
        <v>1801</v>
      </c>
      <c r="I604" s="126" t="s">
        <v>617</v>
      </c>
      <c r="J604" s="126" t="s">
        <v>1277</v>
      </c>
      <c r="K604" s="126" t="s">
        <v>1785</v>
      </c>
      <c r="L604" s="126" t="s">
        <v>614</v>
      </c>
      <c r="N604" s="126" t="s">
        <v>2631</v>
      </c>
      <c r="O604" s="126">
        <v>0</v>
      </c>
      <c r="P604" s="126" t="s">
        <v>615</v>
      </c>
      <c r="Q604" s="126">
        <v>56</v>
      </c>
    </row>
    <row r="605" spans="1:40" s="126" customFormat="1" x14ac:dyDescent="0.2">
      <c r="A605" s="124"/>
      <c r="C605" s="126" t="s">
        <v>2634</v>
      </c>
      <c r="D605" s="126" t="s">
        <v>601</v>
      </c>
      <c r="E605" s="126" t="s">
        <v>45</v>
      </c>
      <c r="F605" s="126" t="s">
        <v>1799</v>
      </c>
      <c r="G605" s="126" t="s">
        <v>1800</v>
      </c>
      <c r="H605" s="126" t="s">
        <v>1801</v>
      </c>
      <c r="I605" s="126" t="s">
        <v>619</v>
      </c>
      <c r="J605" s="126" t="s">
        <v>1277</v>
      </c>
      <c r="K605" s="126" t="s">
        <v>1785</v>
      </c>
      <c r="L605" s="126" t="s">
        <v>614</v>
      </c>
      <c r="N605" s="126" t="s">
        <v>2631</v>
      </c>
      <c r="O605" s="126">
        <v>0</v>
      </c>
      <c r="P605" s="126" t="s">
        <v>615</v>
      </c>
      <c r="Q605" s="126">
        <v>56</v>
      </c>
    </row>
    <row r="606" spans="1:40" s="126" customFormat="1" x14ac:dyDescent="0.2">
      <c r="A606" s="124"/>
      <c r="C606" s="126" t="s">
        <v>2635</v>
      </c>
      <c r="D606" s="126" t="s">
        <v>601</v>
      </c>
      <c r="E606" s="126" t="s">
        <v>45</v>
      </c>
      <c r="F606" s="126" t="s">
        <v>1799</v>
      </c>
      <c r="G606" s="126" t="s">
        <v>1800</v>
      </c>
      <c r="H606" s="126" t="s">
        <v>1801</v>
      </c>
      <c r="I606" s="126" t="s">
        <v>621</v>
      </c>
      <c r="J606" s="126" t="s">
        <v>1277</v>
      </c>
      <c r="K606" s="126" t="s">
        <v>1785</v>
      </c>
      <c r="L606" s="126" t="s">
        <v>614</v>
      </c>
      <c r="N606" s="126" t="s">
        <v>2631</v>
      </c>
      <c r="O606" s="126">
        <v>0</v>
      </c>
      <c r="P606" s="126" t="s">
        <v>615</v>
      </c>
      <c r="Q606" s="126">
        <v>56</v>
      </c>
    </row>
    <row r="607" spans="1:40" s="126" customFormat="1" x14ac:dyDescent="0.2">
      <c r="A607" s="124"/>
      <c r="C607" s="126" t="s">
        <v>2636</v>
      </c>
      <c r="D607" s="126" t="s">
        <v>601</v>
      </c>
      <c r="E607" s="126" t="s">
        <v>45</v>
      </c>
      <c r="F607" s="126" t="s">
        <v>1799</v>
      </c>
      <c r="G607" s="126" t="s">
        <v>1800</v>
      </c>
      <c r="H607" s="126" t="s">
        <v>1801</v>
      </c>
      <c r="I607" s="126" t="s">
        <v>623</v>
      </c>
      <c r="J607" s="126" t="s">
        <v>1277</v>
      </c>
      <c r="K607" s="126" t="s">
        <v>1785</v>
      </c>
      <c r="L607" s="126" t="s">
        <v>614</v>
      </c>
      <c r="N607" s="126" t="s">
        <v>2631</v>
      </c>
      <c r="O607" s="126">
        <v>0</v>
      </c>
      <c r="P607" s="126" t="s">
        <v>615</v>
      </c>
      <c r="Q607" s="126">
        <v>56</v>
      </c>
    </row>
    <row r="608" spans="1:40" s="126" customFormat="1" x14ac:dyDescent="0.2">
      <c r="A608" s="124"/>
      <c r="C608" s="126" t="s">
        <v>2637</v>
      </c>
      <c r="D608" s="126" t="s">
        <v>601</v>
      </c>
      <c r="E608" s="126" t="s">
        <v>45</v>
      </c>
      <c r="F608" s="126" t="s">
        <v>1799</v>
      </c>
      <c r="G608" s="126" t="s">
        <v>1800</v>
      </c>
      <c r="H608" s="126" t="s">
        <v>1801</v>
      </c>
      <c r="I608" s="126" t="s">
        <v>607</v>
      </c>
      <c r="J608" s="126" t="s">
        <v>1277</v>
      </c>
      <c r="K608" s="126" t="s">
        <v>1785</v>
      </c>
      <c r="L608" s="126" t="s">
        <v>2638</v>
      </c>
      <c r="M608" s="126" t="s">
        <v>2639</v>
      </c>
      <c r="N608" s="126" t="s">
        <v>2631</v>
      </c>
      <c r="O608" s="126">
        <v>0</v>
      </c>
      <c r="P608" s="126" t="s">
        <v>610</v>
      </c>
      <c r="Q608" s="126">
        <v>0</v>
      </c>
    </row>
    <row r="609" spans="1:17" s="126" customFormat="1" x14ac:dyDescent="0.2">
      <c r="A609" s="124"/>
      <c r="C609" s="126" t="s">
        <v>2640</v>
      </c>
      <c r="D609" s="126" t="s">
        <v>601</v>
      </c>
      <c r="E609" s="126" t="s">
        <v>45</v>
      </c>
      <c r="F609" s="126" t="s">
        <v>1782</v>
      </c>
      <c r="G609" s="126" t="s">
        <v>1783</v>
      </c>
      <c r="H609" s="126" t="s">
        <v>1784</v>
      </c>
      <c r="I609" s="126" t="s">
        <v>625</v>
      </c>
      <c r="J609" s="126" t="s">
        <v>1277</v>
      </c>
      <c r="K609" s="126" t="s">
        <v>1785</v>
      </c>
      <c r="L609" s="126" t="s">
        <v>614</v>
      </c>
      <c r="N609" s="126" t="s">
        <v>2641</v>
      </c>
      <c r="O609" s="126">
        <v>71</v>
      </c>
      <c r="P609" s="126" t="s">
        <v>615</v>
      </c>
      <c r="Q609" s="126">
        <v>56</v>
      </c>
    </row>
    <row r="610" spans="1:17" s="126" customFormat="1" x14ac:dyDescent="0.2">
      <c r="A610" s="124"/>
      <c r="C610" s="126" t="s">
        <v>2642</v>
      </c>
      <c r="D610" s="126" t="s">
        <v>601</v>
      </c>
      <c r="E610" s="126" t="s">
        <v>45</v>
      </c>
      <c r="F610" s="126" t="s">
        <v>1782</v>
      </c>
      <c r="G610" s="126" t="s">
        <v>1783</v>
      </c>
      <c r="H610" s="126" t="s">
        <v>1784</v>
      </c>
      <c r="I610" s="126" t="s">
        <v>613</v>
      </c>
      <c r="J610" s="126" t="s">
        <v>1277</v>
      </c>
      <c r="K610" s="126" t="s">
        <v>1785</v>
      </c>
      <c r="L610" s="126" t="s">
        <v>614</v>
      </c>
      <c r="N610" s="126" t="s">
        <v>2641</v>
      </c>
      <c r="O610" s="126">
        <v>71</v>
      </c>
      <c r="P610" s="126" t="s">
        <v>615</v>
      </c>
      <c r="Q610" s="126">
        <v>56</v>
      </c>
    </row>
    <row r="611" spans="1:17" s="126" customFormat="1" x14ac:dyDescent="0.2">
      <c r="A611" s="124"/>
      <c r="C611" s="126" t="s">
        <v>2643</v>
      </c>
      <c r="D611" s="126" t="s">
        <v>601</v>
      </c>
      <c r="E611" s="126" t="s">
        <v>45</v>
      </c>
      <c r="F611" s="126" t="s">
        <v>1782</v>
      </c>
      <c r="G611" s="126" t="s">
        <v>1783</v>
      </c>
      <c r="H611" s="126" t="s">
        <v>1784</v>
      </c>
      <c r="I611" s="126" t="s">
        <v>617</v>
      </c>
      <c r="J611" s="126" t="s">
        <v>1277</v>
      </c>
      <c r="K611" s="126" t="s">
        <v>1785</v>
      </c>
      <c r="L611" s="126" t="s">
        <v>614</v>
      </c>
      <c r="N611" s="126" t="s">
        <v>2641</v>
      </c>
      <c r="O611" s="126">
        <v>71</v>
      </c>
      <c r="P611" s="126" t="s">
        <v>615</v>
      </c>
      <c r="Q611" s="126">
        <v>56</v>
      </c>
    </row>
    <row r="612" spans="1:17" s="126" customFormat="1" x14ac:dyDescent="0.2">
      <c r="A612" s="124"/>
      <c r="C612" s="126" t="s">
        <v>2644</v>
      </c>
      <c r="D612" s="126" t="s">
        <v>601</v>
      </c>
      <c r="E612" s="126" t="s">
        <v>45</v>
      </c>
      <c r="F612" s="126" t="s">
        <v>1782</v>
      </c>
      <c r="G612" s="126" t="s">
        <v>1783</v>
      </c>
      <c r="H612" s="126" t="s">
        <v>1784</v>
      </c>
      <c r="I612" s="126" t="s">
        <v>619</v>
      </c>
      <c r="J612" s="126" t="s">
        <v>1277</v>
      </c>
      <c r="K612" s="126" t="s">
        <v>1785</v>
      </c>
      <c r="L612" s="126" t="s">
        <v>614</v>
      </c>
      <c r="N612" s="126" t="s">
        <v>2641</v>
      </c>
      <c r="O612" s="126">
        <v>71</v>
      </c>
      <c r="P612" s="126" t="s">
        <v>615</v>
      </c>
      <c r="Q612" s="126">
        <v>56</v>
      </c>
    </row>
    <row r="613" spans="1:17" s="126" customFormat="1" x14ac:dyDescent="0.2">
      <c r="A613" s="124"/>
      <c r="C613" s="126" t="s">
        <v>2645</v>
      </c>
      <c r="D613" s="126" t="s">
        <v>601</v>
      </c>
      <c r="E613" s="126" t="s">
        <v>45</v>
      </c>
      <c r="F613" s="126" t="s">
        <v>1782</v>
      </c>
      <c r="G613" s="126" t="s">
        <v>1783</v>
      </c>
      <c r="H613" s="126" t="s">
        <v>1784</v>
      </c>
      <c r="I613" s="126" t="s">
        <v>621</v>
      </c>
      <c r="J613" s="126" t="s">
        <v>1277</v>
      </c>
      <c r="K613" s="126" t="s">
        <v>1785</v>
      </c>
      <c r="L613" s="126" t="s">
        <v>614</v>
      </c>
      <c r="N613" s="126" t="s">
        <v>2641</v>
      </c>
      <c r="O613" s="126">
        <v>71</v>
      </c>
      <c r="P613" s="126" t="s">
        <v>615</v>
      </c>
      <c r="Q613" s="126">
        <v>56</v>
      </c>
    </row>
    <row r="614" spans="1:17" s="126" customFormat="1" x14ac:dyDescent="0.2">
      <c r="A614" s="124"/>
      <c r="C614" s="126" t="s">
        <v>2646</v>
      </c>
      <c r="D614" s="126" t="s">
        <v>601</v>
      </c>
      <c r="E614" s="126" t="s">
        <v>45</v>
      </c>
      <c r="F614" s="126" t="s">
        <v>1782</v>
      </c>
      <c r="G614" s="126" t="s">
        <v>1783</v>
      </c>
      <c r="H614" s="126" t="s">
        <v>1784</v>
      </c>
      <c r="I614" s="126" t="s">
        <v>623</v>
      </c>
      <c r="J614" s="126" t="s">
        <v>1277</v>
      </c>
      <c r="K614" s="126" t="s">
        <v>1785</v>
      </c>
      <c r="L614" s="126" t="s">
        <v>614</v>
      </c>
      <c r="N614" s="126" t="s">
        <v>2641</v>
      </c>
      <c r="O614" s="126">
        <v>71</v>
      </c>
      <c r="P614" s="126" t="s">
        <v>615</v>
      </c>
      <c r="Q614" s="126">
        <v>56</v>
      </c>
    </row>
    <row r="615" spans="1:17" s="126" customFormat="1" x14ac:dyDescent="0.2">
      <c r="A615" s="124"/>
      <c r="C615" s="126" t="s">
        <v>2647</v>
      </c>
      <c r="D615" s="126" t="s">
        <v>601</v>
      </c>
      <c r="E615" s="126" t="s">
        <v>45</v>
      </c>
      <c r="F615" s="126" t="s">
        <v>1782</v>
      </c>
      <c r="G615" s="126" t="s">
        <v>1783</v>
      </c>
      <c r="H615" s="126" t="s">
        <v>1784</v>
      </c>
      <c r="I615" s="126" t="s">
        <v>607</v>
      </c>
      <c r="J615" s="126" t="s">
        <v>1277</v>
      </c>
      <c r="K615" s="126" t="s">
        <v>1785</v>
      </c>
      <c r="L615" s="126" t="s">
        <v>2648</v>
      </c>
      <c r="N615" s="126" t="s">
        <v>2641</v>
      </c>
      <c r="O615" s="126">
        <v>71</v>
      </c>
      <c r="P615" s="126" t="s">
        <v>615</v>
      </c>
      <c r="Q615" s="126">
        <v>56</v>
      </c>
    </row>
    <row r="616" spans="1:17" s="126" customFormat="1" x14ac:dyDescent="0.2">
      <c r="A616" s="124"/>
      <c r="C616" s="126" t="s">
        <v>2649</v>
      </c>
      <c r="D616" s="126" t="s">
        <v>627</v>
      </c>
      <c r="E616" s="126" t="s">
        <v>45</v>
      </c>
      <c r="F616" s="126" t="s">
        <v>1799</v>
      </c>
      <c r="G616" s="126" t="s">
        <v>1800</v>
      </c>
      <c r="H616" s="126" t="s">
        <v>1801</v>
      </c>
      <c r="I616" s="126" t="s">
        <v>625</v>
      </c>
      <c r="J616" s="126" t="s">
        <v>1277</v>
      </c>
      <c r="K616" s="126" t="s">
        <v>1785</v>
      </c>
      <c r="L616" s="126" t="s">
        <v>614</v>
      </c>
      <c r="N616" s="126" t="s">
        <v>2650</v>
      </c>
      <c r="O616" s="126">
        <v>0</v>
      </c>
      <c r="P616" s="126" t="s">
        <v>615</v>
      </c>
      <c r="Q616" s="126">
        <v>56</v>
      </c>
    </row>
    <row r="617" spans="1:17" s="126" customFormat="1" x14ac:dyDescent="0.2">
      <c r="A617" s="124"/>
      <c r="C617" s="126" t="s">
        <v>2651</v>
      </c>
      <c r="D617" s="126" t="s">
        <v>627</v>
      </c>
      <c r="E617" s="126" t="s">
        <v>45</v>
      </c>
      <c r="F617" s="126" t="s">
        <v>1799</v>
      </c>
      <c r="G617" s="126" t="s">
        <v>1800</v>
      </c>
      <c r="H617" s="126" t="s">
        <v>1801</v>
      </c>
      <c r="I617" s="126" t="s">
        <v>613</v>
      </c>
      <c r="J617" s="126" t="s">
        <v>1277</v>
      </c>
      <c r="K617" s="126" t="s">
        <v>1785</v>
      </c>
      <c r="L617" s="126" t="s">
        <v>614</v>
      </c>
      <c r="N617" s="126" t="s">
        <v>2650</v>
      </c>
      <c r="O617" s="126">
        <v>0</v>
      </c>
      <c r="P617" s="126" t="s">
        <v>615</v>
      </c>
      <c r="Q617" s="126">
        <v>56</v>
      </c>
    </row>
    <row r="618" spans="1:17" s="126" customFormat="1" x14ac:dyDescent="0.2">
      <c r="A618" s="124"/>
      <c r="C618" s="126" t="s">
        <v>2652</v>
      </c>
      <c r="D618" s="126" t="s">
        <v>627</v>
      </c>
      <c r="E618" s="126" t="s">
        <v>45</v>
      </c>
      <c r="F618" s="126" t="s">
        <v>1799</v>
      </c>
      <c r="G618" s="126" t="s">
        <v>1800</v>
      </c>
      <c r="H618" s="126" t="s">
        <v>1801</v>
      </c>
      <c r="I618" s="126" t="s">
        <v>617</v>
      </c>
      <c r="J618" s="126" t="s">
        <v>1277</v>
      </c>
      <c r="K618" s="126" t="s">
        <v>1785</v>
      </c>
      <c r="L618" s="126" t="s">
        <v>614</v>
      </c>
      <c r="N618" s="126" t="s">
        <v>2650</v>
      </c>
      <c r="O618" s="126">
        <v>0</v>
      </c>
      <c r="P618" s="126" t="s">
        <v>615</v>
      </c>
      <c r="Q618" s="126">
        <v>56</v>
      </c>
    </row>
    <row r="619" spans="1:17" s="126" customFormat="1" x14ac:dyDescent="0.2">
      <c r="A619" s="124"/>
      <c r="C619" s="126" t="s">
        <v>2653</v>
      </c>
      <c r="D619" s="126" t="s">
        <v>627</v>
      </c>
      <c r="E619" s="126" t="s">
        <v>45</v>
      </c>
      <c r="F619" s="126" t="s">
        <v>1799</v>
      </c>
      <c r="G619" s="126" t="s">
        <v>1800</v>
      </c>
      <c r="H619" s="126" t="s">
        <v>1801</v>
      </c>
      <c r="I619" s="126" t="s">
        <v>619</v>
      </c>
      <c r="J619" s="126" t="s">
        <v>1277</v>
      </c>
      <c r="K619" s="126" t="s">
        <v>1785</v>
      </c>
      <c r="L619" s="126" t="s">
        <v>614</v>
      </c>
      <c r="N619" s="126" t="s">
        <v>2650</v>
      </c>
      <c r="O619" s="126">
        <v>0</v>
      </c>
      <c r="P619" s="126" t="s">
        <v>615</v>
      </c>
      <c r="Q619" s="126">
        <v>56</v>
      </c>
    </row>
    <row r="620" spans="1:17" s="126" customFormat="1" x14ac:dyDescent="0.2">
      <c r="A620" s="124"/>
      <c r="C620" s="126" t="s">
        <v>2654</v>
      </c>
      <c r="D620" s="126" t="s">
        <v>627</v>
      </c>
      <c r="E620" s="126" t="s">
        <v>45</v>
      </c>
      <c r="F620" s="126" t="s">
        <v>1799</v>
      </c>
      <c r="G620" s="126" t="s">
        <v>1800</v>
      </c>
      <c r="H620" s="126" t="s">
        <v>1801</v>
      </c>
      <c r="I620" s="126" t="s">
        <v>621</v>
      </c>
      <c r="J620" s="126" t="s">
        <v>1277</v>
      </c>
      <c r="K620" s="126" t="s">
        <v>1785</v>
      </c>
      <c r="L620" s="126" t="s">
        <v>614</v>
      </c>
      <c r="N620" s="126" t="s">
        <v>2650</v>
      </c>
      <c r="O620" s="126">
        <v>0</v>
      </c>
      <c r="P620" s="126" t="s">
        <v>615</v>
      </c>
      <c r="Q620" s="126">
        <v>56</v>
      </c>
    </row>
    <row r="621" spans="1:17" s="126" customFormat="1" x14ac:dyDescent="0.2">
      <c r="A621" s="124"/>
      <c r="C621" s="126" t="s">
        <v>2655</v>
      </c>
      <c r="D621" s="126" t="s">
        <v>627</v>
      </c>
      <c r="E621" s="126" t="s">
        <v>45</v>
      </c>
      <c r="F621" s="126" t="s">
        <v>1799</v>
      </c>
      <c r="G621" s="126" t="s">
        <v>1800</v>
      </c>
      <c r="H621" s="126" t="s">
        <v>1801</v>
      </c>
      <c r="I621" s="126" t="s">
        <v>623</v>
      </c>
      <c r="J621" s="126" t="s">
        <v>1277</v>
      </c>
      <c r="K621" s="126" t="s">
        <v>1785</v>
      </c>
      <c r="L621" s="126" t="s">
        <v>614</v>
      </c>
      <c r="N621" s="126" t="s">
        <v>2650</v>
      </c>
      <c r="O621" s="126">
        <v>0</v>
      </c>
      <c r="P621" s="126" t="s">
        <v>615</v>
      </c>
      <c r="Q621" s="126">
        <v>56</v>
      </c>
    </row>
    <row r="622" spans="1:17" s="126" customFormat="1" x14ac:dyDescent="0.2">
      <c r="A622" s="124"/>
      <c r="C622" s="126" t="s">
        <v>2656</v>
      </c>
      <c r="D622" s="126" t="s">
        <v>627</v>
      </c>
      <c r="E622" s="126" t="s">
        <v>45</v>
      </c>
      <c r="F622" s="126" t="s">
        <v>1799</v>
      </c>
      <c r="G622" s="126" t="s">
        <v>1800</v>
      </c>
      <c r="H622" s="126" t="s">
        <v>1801</v>
      </c>
      <c r="I622" s="126" t="s">
        <v>607</v>
      </c>
      <c r="J622" s="126" t="s">
        <v>1277</v>
      </c>
      <c r="K622" s="126" t="s">
        <v>1785</v>
      </c>
      <c r="L622" s="126" t="s">
        <v>2657</v>
      </c>
      <c r="M622" s="126" t="s">
        <v>2658</v>
      </c>
      <c r="N622" s="126" t="s">
        <v>2650</v>
      </c>
      <c r="O622" s="126">
        <v>0</v>
      </c>
      <c r="P622" s="126" t="s">
        <v>610</v>
      </c>
      <c r="Q622" s="126">
        <v>0</v>
      </c>
    </row>
    <row r="623" spans="1:17" s="126" customFormat="1" x14ac:dyDescent="0.2">
      <c r="A623" s="124"/>
      <c r="C623" s="126" t="s">
        <v>2659</v>
      </c>
      <c r="D623" s="126" t="s">
        <v>627</v>
      </c>
      <c r="E623" s="126" t="s">
        <v>45</v>
      </c>
      <c r="F623" s="126" t="s">
        <v>1782</v>
      </c>
      <c r="G623" s="126" t="s">
        <v>1783</v>
      </c>
      <c r="H623" s="126" t="s">
        <v>1784</v>
      </c>
      <c r="I623" s="126" t="s">
        <v>625</v>
      </c>
      <c r="J623" s="126" t="s">
        <v>1277</v>
      </c>
      <c r="K623" s="126" t="s">
        <v>1785</v>
      </c>
      <c r="L623" s="126" t="s">
        <v>614</v>
      </c>
      <c r="N623" s="126" t="s">
        <v>2660</v>
      </c>
      <c r="O623" s="126">
        <v>69</v>
      </c>
      <c r="P623" s="126" t="s">
        <v>615</v>
      </c>
      <c r="Q623" s="126">
        <v>56</v>
      </c>
    </row>
    <row r="624" spans="1:17" s="126" customFormat="1" x14ac:dyDescent="0.2">
      <c r="A624" s="124"/>
      <c r="C624" s="126" t="s">
        <v>2661</v>
      </c>
      <c r="D624" s="126" t="s">
        <v>627</v>
      </c>
      <c r="E624" s="126" t="s">
        <v>45</v>
      </c>
      <c r="F624" s="126" t="s">
        <v>1782</v>
      </c>
      <c r="G624" s="126" t="s">
        <v>1783</v>
      </c>
      <c r="H624" s="126" t="s">
        <v>1784</v>
      </c>
      <c r="I624" s="126" t="s">
        <v>613</v>
      </c>
      <c r="J624" s="126" t="s">
        <v>1277</v>
      </c>
      <c r="K624" s="126" t="s">
        <v>1785</v>
      </c>
      <c r="L624" s="126" t="s">
        <v>614</v>
      </c>
      <c r="N624" s="126" t="s">
        <v>2660</v>
      </c>
      <c r="O624" s="126">
        <v>69</v>
      </c>
      <c r="P624" s="126" t="s">
        <v>615</v>
      </c>
      <c r="Q624" s="126">
        <v>56</v>
      </c>
    </row>
    <row r="625" spans="1:17" s="126" customFormat="1" x14ac:dyDescent="0.2">
      <c r="A625" s="124"/>
      <c r="C625" s="126" t="s">
        <v>2662</v>
      </c>
      <c r="D625" s="126" t="s">
        <v>627</v>
      </c>
      <c r="E625" s="126" t="s">
        <v>45</v>
      </c>
      <c r="F625" s="126" t="s">
        <v>1782</v>
      </c>
      <c r="G625" s="126" t="s">
        <v>1783</v>
      </c>
      <c r="H625" s="126" t="s">
        <v>1784</v>
      </c>
      <c r="I625" s="126" t="s">
        <v>617</v>
      </c>
      <c r="J625" s="126" t="s">
        <v>1277</v>
      </c>
      <c r="K625" s="126" t="s">
        <v>1785</v>
      </c>
      <c r="L625" s="126" t="s">
        <v>614</v>
      </c>
      <c r="N625" s="126" t="s">
        <v>2660</v>
      </c>
      <c r="O625" s="126">
        <v>69</v>
      </c>
      <c r="P625" s="126" t="s">
        <v>615</v>
      </c>
      <c r="Q625" s="126">
        <v>56</v>
      </c>
    </row>
    <row r="626" spans="1:17" s="126" customFormat="1" x14ac:dyDescent="0.2">
      <c r="A626" s="124"/>
      <c r="C626" s="126" t="s">
        <v>2663</v>
      </c>
      <c r="D626" s="126" t="s">
        <v>627</v>
      </c>
      <c r="E626" s="126" t="s">
        <v>45</v>
      </c>
      <c r="F626" s="126" t="s">
        <v>1782</v>
      </c>
      <c r="G626" s="126" t="s">
        <v>1783</v>
      </c>
      <c r="H626" s="126" t="s">
        <v>1784</v>
      </c>
      <c r="I626" s="126" t="s">
        <v>619</v>
      </c>
      <c r="J626" s="126" t="s">
        <v>1277</v>
      </c>
      <c r="K626" s="126" t="s">
        <v>1785</v>
      </c>
      <c r="L626" s="126" t="s">
        <v>614</v>
      </c>
      <c r="N626" s="126" t="s">
        <v>2660</v>
      </c>
      <c r="O626" s="126">
        <v>69</v>
      </c>
      <c r="P626" s="126" t="s">
        <v>615</v>
      </c>
      <c r="Q626" s="126">
        <v>56</v>
      </c>
    </row>
    <row r="627" spans="1:17" s="126" customFormat="1" x14ac:dyDescent="0.2">
      <c r="A627" s="124"/>
      <c r="C627" s="126" t="s">
        <v>2664</v>
      </c>
      <c r="D627" s="126" t="s">
        <v>627</v>
      </c>
      <c r="E627" s="126" t="s">
        <v>45</v>
      </c>
      <c r="F627" s="126" t="s">
        <v>1782</v>
      </c>
      <c r="G627" s="126" t="s">
        <v>1783</v>
      </c>
      <c r="H627" s="126" t="s">
        <v>1784</v>
      </c>
      <c r="I627" s="126" t="s">
        <v>621</v>
      </c>
      <c r="J627" s="126" t="s">
        <v>1277</v>
      </c>
      <c r="K627" s="126" t="s">
        <v>1785</v>
      </c>
      <c r="L627" s="126" t="s">
        <v>614</v>
      </c>
      <c r="N627" s="126" t="s">
        <v>2660</v>
      </c>
      <c r="O627" s="126">
        <v>69</v>
      </c>
      <c r="P627" s="126" t="s">
        <v>615</v>
      </c>
      <c r="Q627" s="126">
        <v>56</v>
      </c>
    </row>
    <row r="628" spans="1:17" s="126" customFormat="1" x14ac:dyDescent="0.2">
      <c r="A628" s="124"/>
      <c r="C628" s="126" t="s">
        <v>2665</v>
      </c>
      <c r="D628" s="126" t="s">
        <v>627</v>
      </c>
      <c r="E628" s="126" t="s">
        <v>45</v>
      </c>
      <c r="F628" s="126" t="s">
        <v>1782</v>
      </c>
      <c r="G628" s="126" t="s">
        <v>1783</v>
      </c>
      <c r="H628" s="126" t="s">
        <v>1784</v>
      </c>
      <c r="I628" s="126" t="s">
        <v>623</v>
      </c>
      <c r="J628" s="126" t="s">
        <v>1277</v>
      </c>
      <c r="K628" s="126" t="s">
        <v>1785</v>
      </c>
      <c r="L628" s="126" t="s">
        <v>614</v>
      </c>
      <c r="N628" s="126" t="s">
        <v>2660</v>
      </c>
      <c r="O628" s="126">
        <v>69</v>
      </c>
      <c r="P628" s="126" t="s">
        <v>615</v>
      </c>
      <c r="Q628" s="126">
        <v>56</v>
      </c>
    </row>
    <row r="629" spans="1:17" s="126" customFormat="1" x14ac:dyDescent="0.2">
      <c r="A629" s="124"/>
      <c r="C629" s="126" t="s">
        <v>2666</v>
      </c>
      <c r="D629" s="126" t="s">
        <v>627</v>
      </c>
      <c r="E629" s="126" t="s">
        <v>45</v>
      </c>
      <c r="F629" s="126" t="s">
        <v>1782</v>
      </c>
      <c r="G629" s="126" t="s">
        <v>1783</v>
      </c>
      <c r="H629" s="126" t="s">
        <v>1784</v>
      </c>
      <c r="I629" s="126" t="s">
        <v>607</v>
      </c>
      <c r="J629" s="126" t="s">
        <v>1277</v>
      </c>
      <c r="K629" s="126" t="s">
        <v>1785</v>
      </c>
      <c r="L629" s="126" t="s">
        <v>2667</v>
      </c>
      <c r="N629" s="126" t="s">
        <v>2660</v>
      </c>
      <c r="O629" s="126">
        <v>69</v>
      </c>
      <c r="P629" s="126" t="s">
        <v>615</v>
      </c>
      <c r="Q629" s="126">
        <v>56</v>
      </c>
    </row>
    <row r="630" spans="1:17" s="126" customFormat="1" x14ac:dyDescent="0.2">
      <c r="A630" s="124"/>
      <c r="C630" s="126" t="s">
        <v>2668</v>
      </c>
      <c r="D630" s="126" t="s">
        <v>635</v>
      </c>
      <c r="E630" s="126" t="s">
        <v>45</v>
      </c>
      <c r="F630" s="126" t="s">
        <v>1799</v>
      </c>
      <c r="G630" s="126" t="s">
        <v>1800</v>
      </c>
      <c r="H630" s="126" t="s">
        <v>1801</v>
      </c>
      <c r="I630" s="126" t="s">
        <v>625</v>
      </c>
      <c r="J630" s="126" t="s">
        <v>1277</v>
      </c>
      <c r="K630" s="126" t="s">
        <v>1785</v>
      </c>
      <c r="L630" s="126" t="s">
        <v>614</v>
      </c>
      <c r="N630" s="126" t="s">
        <v>2669</v>
      </c>
      <c r="O630" s="126">
        <v>0</v>
      </c>
      <c r="P630" s="126" t="s">
        <v>615</v>
      </c>
      <c r="Q630" s="126">
        <v>56</v>
      </c>
    </row>
    <row r="631" spans="1:17" s="126" customFormat="1" x14ac:dyDescent="0.2">
      <c r="A631" s="124"/>
      <c r="C631" s="126" t="s">
        <v>2670</v>
      </c>
      <c r="D631" s="126" t="s">
        <v>635</v>
      </c>
      <c r="E631" s="126" t="s">
        <v>45</v>
      </c>
      <c r="F631" s="126" t="s">
        <v>1799</v>
      </c>
      <c r="G631" s="126" t="s">
        <v>1800</v>
      </c>
      <c r="H631" s="126" t="s">
        <v>1801</v>
      </c>
      <c r="I631" s="126" t="s">
        <v>613</v>
      </c>
      <c r="J631" s="126" t="s">
        <v>1277</v>
      </c>
      <c r="K631" s="126" t="s">
        <v>1785</v>
      </c>
      <c r="L631" s="126" t="s">
        <v>614</v>
      </c>
      <c r="N631" s="126" t="s">
        <v>2669</v>
      </c>
      <c r="O631" s="126">
        <v>0</v>
      </c>
      <c r="P631" s="126" t="s">
        <v>615</v>
      </c>
      <c r="Q631" s="126">
        <v>56</v>
      </c>
    </row>
    <row r="632" spans="1:17" s="126" customFormat="1" x14ac:dyDescent="0.2">
      <c r="A632" s="124"/>
      <c r="C632" s="126" t="s">
        <v>2671</v>
      </c>
      <c r="D632" s="126" t="s">
        <v>635</v>
      </c>
      <c r="E632" s="126" t="s">
        <v>45</v>
      </c>
      <c r="F632" s="126" t="s">
        <v>1799</v>
      </c>
      <c r="G632" s="126" t="s">
        <v>1800</v>
      </c>
      <c r="H632" s="126" t="s">
        <v>1801</v>
      </c>
      <c r="I632" s="126" t="s">
        <v>617</v>
      </c>
      <c r="J632" s="126" t="s">
        <v>1277</v>
      </c>
      <c r="K632" s="126" t="s">
        <v>1785</v>
      </c>
      <c r="L632" s="126" t="s">
        <v>614</v>
      </c>
      <c r="N632" s="126" t="s">
        <v>2669</v>
      </c>
      <c r="O632" s="126">
        <v>0</v>
      </c>
      <c r="P632" s="126" t="s">
        <v>615</v>
      </c>
      <c r="Q632" s="126">
        <v>56</v>
      </c>
    </row>
    <row r="633" spans="1:17" s="126" customFormat="1" x14ac:dyDescent="0.2">
      <c r="A633" s="124"/>
      <c r="C633" s="126" t="s">
        <v>2672</v>
      </c>
      <c r="D633" s="126" t="s">
        <v>635</v>
      </c>
      <c r="E633" s="126" t="s">
        <v>45</v>
      </c>
      <c r="F633" s="126" t="s">
        <v>1799</v>
      </c>
      <c r="G633" s="126" t="s">
        <v>1800</v>
      </c>
      <c r="H633" s="126" t="s">
        <v>1801</v>
      </c>
      <c r="I633" s="126" t="s">
        <v>619</v>
      </c>
      <c r="J633" s="126" t="s">
        <v>1277</v>
      </c>
      <c r="K633" s="126" t="s">
        <v>1785</v>
      </c>
      <c r="L633" s="126" t="s">
        <v>614</v>
      </c>
      <c r="N633" s="126" t="s">
        <v>2669</v>
      </c>
      <c r="O633" s="126">
        <v>0</v>
      </c>
      <c r="P633" s="126" t="s">
        <v>615</v>
      </c>
      <c r="Q633" s="126">
        <v>56</v>
      </c>
    </row>
    <row r="634" spans="1:17" s="126" customFormat="1" x14ac:dyDescent="0.2">
      <c r="A634" s="124"/>
      <c r="C634" s="126" t="s">
        <v>2673</v>
      </c>
      <c r="D634" s="126" t="s">
        <v>635</v>
      </c>
      <c r="E634" s="126" t="s">
        <v>45</v>
      </c>
      <c r="F634" s="126" t="s">
        <v>1799</v>
      </c>
      <c r="G634" s="126" t="s">
        <v>1800</v>
      </c>
      <c r="H634" s="126" t="s">
        <v>1801</v>
      </c>
      <c r="I634" s="126" t="s">
        <v>621</v>
      </c>
      <c r="J634" s="126" t="s">
        <v>1277</v>
      </c>
      <c r="K634" s="126" t="s">
        <v>1785</v>
      </c>
      <c r="L634" s="126" t="s">
        <v>614</v>
      </c>
      <c r="N634" s="126" t="s">
        <v>2669</v>
      </c>
      <c r="O634" s="126">
        <v>0</v>
      </c>
      <c r="P634" s="126" t="s">
        <v>615</v>
      </c>
      <c r="Q634" s="126">
        <v>56</v>
      </c>
    </row>
    <row r="635" spans="1:17" s="126" customFormat="1" x14ac:dyDescent="0.2">
      <c r="A635" s="124"/>
      <c r="C635" s="126" t="s">
        <v>2674</v>
      </c>
      <c r="D635" s="126" t="s">
        <v>635</v>
      </c>
      <c r="E635" s="126" t="s">
        <v>45</v>
      </c>
      <c r="F635" s="126" t="s">
        <v>1799</v>
      </c>
      <c r="G635" s="126" t="s">
        <v>1800</v>
      </c>
      <c r="H635" s="126" t="s">
        <v>1801</v>
      </c>
      <c r="I635" s="126" t="s">
        <v>623</v>
      </c>
      <c r="J635" s="126" t="s">
        <v>1277</v>
      </c>
      <c r="K635" s="126" t="s">
        <v>1785</v>
      </c>
      <c r="L635" s="126" t="s">
        <v>614</v>
      </c>
      <c r="N635" s="126" t="s">
        <v>2669</v>
      </c>
      <c r="O635" s="126">
        <v>0</v>
      </c>
      <c r="P635" s="126" t="s">
        <v>615</v>
      </c>
      <c r="Q635" s="126">
        <v>56</v>
      </c>
    </row>
    <row r="636" spans="1:17" s="126" customFormat="1" x14ac:dyDescent="0.2">
      <c r="A636" s="124"/>
      <c r="C636" s="126" t="s">
        <v>2675</v>
      </c>
      <c r="D636" s="126" t="s">
        <v>635</v>
      </c>
      <c r="E636" s="126" t="s">
        <v>45</v>
      </c>
      <c r="F636" s="126" t="s">
        <v>1799</v>
      </c>
      <c r="G636" s="126" t="s">
        <v>1800</v>
      </c>
      <c r="H636" s="126" t="s">
        <v>1801</v>
      </c>
      <c r="I636" s="126" t="s">
        <v>607</v>
      </c>
      <c r="J636" s="126" t="s">
        <v>1277</v>
      </c>
      <c r="K636" s="126" t="s">
        <v>1785</v>
      </c>
      <c r="L636" s="126" t="s">
        <v>2676</v>
      </c>
      <c r="M636" s="126" t="s">
        <v>2677</v>
      </c>
      <c r="N636" s="126" t="s">
        <v>2669</v>
      </c>
      <c r="O636" s="126">
        <v>0</v>
      </c>
      <c r="P636" s="126" t="s">
        <v>610</v>
      </c>
      <c r="Q636" s="126">
        <v>0</v>
      </c>
    </row>
    <row r="637" spans="1:17" s="126" customFormat="1" x14ac:dyDescent="0.2">
      <c r="A637" s="124"/>
      <c r="C637" s="126" t="s">
        <v>2678</v>
      </c>
      <c r="D637" s="126" t="s">
        <v>940</v>
      </c>
      <c r="E637" s="126" t="s">
        <v>45</v>
      </c>
      <c r="F637" s="126" t="s">
        <v>1799</v>
      </c>
      <c r="G637" s="126" t="s">
        <v>1800</v>
      </c>
      <c r="H637" s="126" t="s">
        <v>1801</v>
      </c>
      <c r="I637" s="126" t="s">
        <v>625</v>
      </c>
      <c r="J637" s="126" t="s">
        <v>1277</v>
      </c>
      <c r="K637" s="126" t="s">
        <v>1785</v>
      </c>
      <c r="L637" s="126" t="s">
        <v>614</v>
      </c>
      <c r="N637" s="126" t="s">
        <v>2679</v>
      </c>
      <c r="O637" s="126">
        <v>0</v>
      </c>
      <c r="P637" s="126" t="s">
        <v>615</v>
      </c>
      <c r="Q637" s="126">
        <v>56</v>
      </c>
    </row>
    <row r="638" spans="1:17" s="126" customFormat="1" x14ac:dyDescent="0.2">
      <c r="A638" s="124"/>
      <c r="C638" s="126" t="s">
        <v>2680</v>
      </c>
      <c r="D638" s="126" t="s">
        <v>940</v>
      </c>
      <c r="E638" s="126" t="s">
        <v>45</v>
      </c>
      <c r="F638" s="126" t="s">
        <v>1799</v>
      </c>
      <c r="G638" s="126" t="s">
        <v>1800</v>
      </c>
      <c r="H638" s="126" t="s">
        <v>1801</v>
      </c>
      <c r="I638" s="126" t="s">
        <v>613</v>
      </c>
      <c r="J638" s="126" t="s">
        <v>1277</v>
      </c>
      <c r="K638" s="126" t="s">
        <v>1785</v>
      </c>
      <c r="L638" s="126" t="s">
        <v>614</v>
      </c>
      <c r="N638" s="126" t="s">
        <v>2679</v>
      </c>
      <c r="O638" s="126">
        <v>0</v>
      </c>
      <c r="P638" s="126" t="s">
        <v>615</v>
      </c>
      <c r="Q638" s="126">
        <v>56</v>
      </c>
    </row>
    <row r="639" spans="1:17" s="126" customFormat="1" x14ac:dyDescent="0.2">
      <c r="A639" s="124"/>
      <c r="C639" s="126" t="s">
        <v>2681</v>
      </c>
      <c r="D639" s="126" t="s">
        <v>940</v>
      </c>
      <c r="E639" s="126" t="s">
        <v>45</v>
      </c>
      <c r="F639" s="126" t="s">
        <v>1799</v>
      </c>
      <c r="G639" s="126" t="s">
        <v>1800</v>
      </c>
      <c r="H639" s="126" t="s">
        <v>1801</v>
      </c>
      <c r="I639" s="126" t="s">
        <v>617</v>
      </c>
      <c r="J639" s="126" t="s">
        <v>1277</v>
      </c>
      <c r="K639" s="126" t="s">
        <v>1785</v>
      </c>
      <c r="L639" s="126" t="s">
        <v>614</v>
      </c>
      <c r="N639" s="126" t="s">
        <v>2679</v>
      </c>
      <c r="O639" s="126">
        <v>0</v>
      </c>
      <c r="P639" s="126" t="s">
        <v>615</v>
      </c>
      <c r="Q639" s="126">
        <v>56</v>
      </c>
    </row>
    <row r="640" spans="1:17" s="126" customFormat="1" x14ac:dyDescent="0.2">
      <c r="A640" s="124"/>
      <c r="C640" s="126" t="s">
        <v>2682</v>
      </c>
      <c r="D640" s="126" t="s">
        <v>940</v>
      </c>
      <c r="E640" s="126" t="s">
        <v>45</v>
      </c>
      <c r="F640" s="126" t="s">
        <v>1799</v>
      </c>
      <c r="G640" s="126" t="s">
        <v>1800</v>
      </c>
      <c r="H640" s="126" t="s">
        <v>1801</v>
      </c>
      <c r="I640" s="126" t="s">
        <v>619</v>
      </c>
      <c r="J640" s="126" t="s">
        <v>1277</v>
      </c>
      <c r="K640" s="126" t="s">
        <v>1785</v>
      </c>
      <c r="L640" s="126" t="s">
        <v>614</v>
      </c>
      <c r="N640" s="126" t="s">
        <v>2679</v>
      </c>
      <c r="O640" s="126">
        <v>0</v>
      </c>
      <c r="P640" s="126" t="s">
        <v>615</v>
      </c>
      <c r="Q640" s="126">
        <v>56</v>
      </c>
    </row>
    <row r="641" spans="1:17" s="126" customFormat="1" x14ac:dyDescent="0.2">
      <c r="A641" s="124"/>
      <c r="C641" s="126" t="s">
        <v>2683</v>
      </c>
      <c r="D641" s="126" t="s">
        <v>940</v>
      </c>
      <c r="E641" s="126" t="s">
        <v>45</v>
      </c>
      <c r="F641" s="126" t="s">
        <v>1799</v>
      </c>
      <c r="G641" s="126" t="s">
        <v>1800</v>
      </c>
      <c r="H641" s="126" t="s">
        <v>1801</v>
      </c>
      <c r="I641" s="126" t="s">
        <v>621</v>
      </c>
      <c r="J641" s="126" t="s">
        <v>1277</v>
      </c>
      <c r="K641" s="126" t="s">
        <v>1785</v>
      </c>
      <c r="L641" s="126" t="s">
        <v>614</v>
      </c>
      <c r="N641" s="126" t="s">
        <v>2679</v>
      </c>
      <c r="O641" s="126">
        <v>0</v>
      </c>
      <c r="P641" s="126" t="s">
        <v>615</v>
      </c>
      <c r="Q641" s="126">
        <v>56</v>
      </c>
    </row>
    <row r="642" spans="1:17" s="126" customFormat="1" x14ac:dyDescent="0.2">
      <c r="A642" s="124"/>
      <c r="C642" s="126" t="s">
        <v>2684</v>
      </c>
      <c r="D642" s="126" t="s">
        <v>940</v>
      </c>
      <c r="E642" s="126" t="s">
        <v>45</v>
      </c>
      <c r="F642" s="126" t="s">
        <v>1799</v>
      </c>
      <c r="G642" s="126" t="s">
        <v>1800</v>
      </c>
      <c r="H642" s="126" t="s">
        <v>1801</v>
      </c>
      <c r="I642" s="126" t="s">
        <v>623</v>
      </c>
      <c r="J642" s="126" t="s">
        <v>1277</v>
      </c>
      <c r="K642" s="126" t="s">
        <v>1785</v>
      </c>
      <c r="L642" s="126" t="s">
        <v>614</v>
      </c>
      <c r="N642" s="126" t="s">
        <v>2679</v>
      </c>
      <c r="O642" s="126">
        <v>0</v>
      </c>
      <c r="P642" s="126" t="s">
        <v>615</v>
      </c>
      <c r="Q642" s="126">
        <v>56</v>
      </c>
    </row>
    <row r="643" spans="1:17" s="126" customFormat="1" x14ac:dyDescent="0.2">
      <c r="A643" s="124"/>
      <c r="C643" s="126" t="s">
        <v>2685</v>
      </c>
      <c r="D643" s="126" t="s">
        <v>940</v>
      </c>
      <c r="E643" s="126" t="s">
        <v>45</v>
      </c>
      <c r="F643" s="126" t="s">
        <v>1799</v>
      </c>
      <c r="G643" s="126" t="s">
        <v>1800</v>
      </c>
      <c r="H643" s="126" t="s">
        <v>1801</v>
      </c>
      <c r="I643" s="126" t="s">
        <v>607</v>
      </c>
      <c r="J643" s="126" t="s">
        <v>1277</v>
      </c>
      <c r="K643" s="126" t="s">
        <v>1785</v>
      </c>
      <c r="L643" s="126" t="s">
        <v>2686</v>
      </c>
      <c r="M643" s="126" t="s">
        <v>2687</v>
      </c>
      <c r="N643" s="126" t="s">
        <v>2679</v>
      </c>
      <c r="O643" s="126">
        <v>0</v>
      </c>
      <c r="P643" s="126" t="s">
        <v>610</v>
      </c>
      <c r="Q643" s="126">
        <v>0</v>
      </c>
    </row>
    <row r="644" spans="1:17" s="126" customFormat="1" x14ac:dyDescent="0.2">
      <c r="A644" s="124"/>
      <c r="C644" s="126" t="s">
        <v>2688</v>
      </c>
      <c r="D644" s="126" t="s">
        <v>940</v>
      </c>
      <c r="E644" s="126" t="s">
        <v>45</v>
      </c>
      <c r="F644" s="126" t="s">
        <v>1782</v>
      </c>
      <c r="G644" s="126" t="s">
        <v>1783</v>
      </c>
      <c r="H644" s="126" t="s">
        <v>1784</v>
      </c>
      <c r="I644" s="126" t="s">
        <v>625</v>
      </c>
      <c r="J644" s="126" t="s">
        <v>1277</v>
      </c>
      <c r="K644" s="126" t="s">
        <v>1785</v>
      </c>
      <c r="L644" s="126" t="s">
        <v>614</v>
      </c>
      <c r="N644" s="126" t="s">
        <v>2689</v>
      </c>
      <c r="O644" s="126">
        <v>92</v>
      </c>
      <c r="P644" s="126" t="s">
        <v>615</v>
      </c>
      <c r="Q644" s="126">
        <v>56</v>
      </c>
    </row>
    <row r="645" spans="1:17" s="126" customFormat="1" x14ac:dyDescent="0.2">
      <c r="A645" s="124"/>
      <c r="C645" s="126" t="s">
        <v>2690</v>
      </c>
      <c r="D645" s="126" t="s">
        <v>940</v>
      </c>
      <c r="E645" s="126" t="s">
        <v>45</v>
      </c>
      <c r="F645" s="126" t="s">
        <v>1782</v>
      </c>
      <c r="G645" s="126" t="s">
        <v>1783</v>
      </c>
      <c r="H645" s="126" t="s">
        <v>1784</v>
      </c>
      <c r="I645" s="126" t="s">
        <v>613</v>
      </c>
      <c r="J645" s="126" t="s">
        <v>1277</v>
      </c>
      <c r="K645" s="126" t="s">
        <v>1785</v>
      </c>
      <c r="L645" s="126" t="s">
        <v>614</v>
      </c>
      <c r="N645" s="126" t="s">
        <v>2689</v>
      </c>
      <c r="O645" s="126">
        <v>92</v>
      </c>
      <c r="P645" s="126" t="s">
        <v>615</v>
      </c>
      <c r="Q645" s="126">
        <v>56</v>
      </c>
    </row>
    <row r="646" spans="1:17" s="126" customFormat="1" x14ac:dyDescent="0.2">
      <c r="A646" s="124"/>
      <c r="C646" s="126" t="s">
        <v>2691</v>
      </c>
      <c r="D646" s="126" t="s">
        <v>940</v>
      </c>
      <c r="E646" s="126" t="s">
        <v>45</v>
      </c>
      <c r="F646" s="126" t="s">
        <v>1782</v>
      </c>
      <c r="G646" s="126" t="s">
        <v>1783</v>
      </c>
      <c r="H646" s="126" t="s">
        <v>1784</v>
      </c>
      <c r="I646" s="126" t="s">
        <v>617</v>
      </c>
      <c r="J646" s="126" t="s">
        <v>1277</v>
      </c>
      <c r="K646" s="126" t="s">
        <v>1785</v>
      </c>
      <c r="L646" s="126" t="s">
        <v>614</v>
      </c>
      <c r="N646" s="126" t="s">
        <v>2689</v>
      </c>
      <c r="O646" s="126">
        <v>92</v>
      </c>
      <c r="P646" s="126" t="s">
        <v>615</v>
      </c>
      <c r="Q646" s="126">
        <v>56</v>
      </c>
    </row>
    <row r="647" spans="1:17" s="126" customFormat="1" x14ac:dyDescent="0.2">
      <c r="A647" s="124"/>
      <c r="C647" s="126" t="s">
        <v>2692</v>
      </c>
      <c r="D647" s="126" t="s">
        <v>940</v>
      </c>
      <c r="E647" s="126" t="s">
        <v>45</v>
      </c>
      <c r="F647" s="126" t="s">
        <v>1782</v>
      </c>
      <c r="G647" s="126" t="s">
        <v>1783</v>
      </c>
      <c r="H647" s="126" t="s">
        <v>1784</v>
      </c>
      <c r="I647" s="126" t="s">
        <v>619</v>
      </c>
      <c r="J647" s="126" t="s">
        <v>1277</v>
      </c>
      <c r="K647" s="126" t="s">
        <v>1785</v>
      </c>
      <c r="L647" s="126" t="s">
        <v>614</v>
      </c>
      <c r="N647" s="126" t="s">
        <v>2689</v>
      </c>
      <c r="O647" s="126">
        <v>92</v>
      </c>
      <c r="P647" s="126" t="s">
        <v>615</v>
      </c>
      <c r="Q647" s="126">
        <v>56</v>
      </c>
    </row>
    <row r="648" spans="1:17" s="126" customFormat="1" x14ac:dyDescent="0.2">
      <c r="A648" s="124"/>
      <c r="C648" s="126" t="s">
        <v>2693</v>
      </c>
      <c r="D648" s="126" t="s">
        <v>940</v>
      </c>
      <c r="E648" s="126" t="s">
        <v>45</v>
      </c>
      <c r="F648" s="126" t="s">
        <v>1782</v>
      </c>
      <c r="G648" s="126" t="s">
        <v>1783</v>
      </c>
      <c r="H648" s="126" t="s">
        <v>1784</v>
      </c>
      <c r="I648" s="126" t="s">
        <v>621</v>
      </c>
      <c r="J648" s="126" t="s">
        <v>1277</v>
      </c>
      <c r="K648" s="126" t="s">
        <v>1785</v>
      </c>
      <c r="L648" s="126" t="s">
        <v>614</v>
      </c>
      <c r="N648" s="126" t="s">
        <v>2689</v>
      </c>
      <c r="O648" s="126">
        <v>92</v>
      </c>
      <c r="P648" s="126" t="s">
        <v>615</v>
      </c>
      <c r="Q648" s="126">
        <v>56</v>
      </c>
    </row>
    <row r="649" spans="1:17" s="126" customFormat="1" x14ac:dyDescent="0.2">
      <c r="A649" s="124"/>
      <c r="C649" s="126" t="s">
        <v>2694</v>
      </c>
      <c r="D649" s="126" t="s">
        <v>940</v>
      </c>
      <c r="E649" s="126" t="s">
        <v>45</v>
      </c>
      <c r="F649" s="126" t="s">
        <v>1782</v>
      </c>
      <c r="G649" s="126" t="s">
        <v>1783</v>
      </c>
      <c r="H649" s="126" t="s">
        <v>1784</v>
      </c>
      <c r="I649" s="126" t="s">
        <v>623</v>
      </c>
      <c r="J649" s="126" t="s">
        <v>1277</v>
      </c>
      <c r="K649" s="126" t="s">
        <v>1785</v>
      </c>
      <c r="L649" s="126" t="s">
        <v>614</v>
      </c>
      <c r="N649" s="126" t="s">
        <v>2689</v>
      </c>
      <c r="O649" s="126">
        <v>92</v>
      </c>
      <c r="P649" s="126" t="s">
        <v>615</v>
      </c>
      <c r="Q649" s="126">
        <v>56</v>
      </c>
    </row>
    <row r="650" spans="1:17" s="126" customFormat="1" x14ac:dyDescent="0.2">
      <c r="A650" s="124"/>
      <c r="C650" s="126" t="s">
        <v>2695</v>
      </c>
      <c r="D650" s="126" t="s">
        <v>940</v>
      </c>
      <c r="E650" s="126" t="s">
        <v>45</v>
      </c>
      <c r="F650" s="126" t="s">
        <v>1782</v>
      </c>
      <c r="G650" s="126" t="s">
        <v>1783</v>
      </c>
      <c r="H650" s="126" t="s">
        <v>1784</v>
      </c>
      <c r="I650" s="126" t="s">
        <v>607</v>
      </c>
      <c r="J650" s="126" t="s">
        <v>1277</v>
      </c>
      <c r="K650" s="126" t="s">
        <v>1785</v>
      </c>
      <c r="L650" s="126" t="s">
        <v>2696</v>
      </c>
      <c r="N650" s="126" t="s">
        <v>2689</v>
      </c>
      <c r="O650" s="126">
        <v>92</v>
      </c>
      <c r="P650" s="126" t="s">
        <v>615</v>
      </c>
      <c r="Q650" s="126">
        <v>56</v>
      </c>
    </row>
    <row r="651" spans="1:17" s="126" customFormat="1" x14ac:dyDescent="0.2">
      <c r="A651" s="124"/>
      <c r="C651" s="126" t="s">
        <v>2697</v>
      </c>
      <c r="D651" s="126" t="s">
        <v>949</v>
      </c>
      <c r="E651" s="126" t="s">
        <v>45</v>
      </c>
      <c r="F651" s="126" t="s">
        <v>1799</v>
      </c>
      <c r="G651" s="126" t="s">
        <v>1800</v>
      </c>
      <c r="H651" s="126" t="s">
        <v>1801</v>
      </c>
      <c r="I651" s="126" t="s">
        <v>625</v>
      </c>
      <c r="J651" s="126" t="s">
        <v>1277</v>
      </c>
      <c r="K651" s="126" t="s">
        <v>1785</v>
      </c>
      <c r="L651" s="126" t="s">
        <v>614</v>
      </c>
      <c r="N651" s="126" t="s">
        <v>2698</v>
      </c>
      <c r="O651" s="126">
        <v>0</v>
      </c>
      <c r="P651" s="126" t="s">
        <v>615</v>
      </c>
      <c r="Q651" s="126">
        <v>56</v>
      </c>
    </row>
    <row r="652" spans="1:17" s="126" customFormat="1" x14ac:dyDescent="0.2">
      <c r="A652" s="124"/>
      <c r="C652" s="126" t="s">
        <v>2699</v>
      </c>
      <c r="D652" s="126" t="s">
        <v>949</v>
      </c>
      <c r="E652" s="126" t="s">
        <v>45</v>
      </c>
      <c r="F652" s="126" t="s">
        <v>1799</v>
      </c>
      <c r="G652" s="126" t="s">
        <v>1800</v>
      </c>
      <c r="H652" s="126" t="s">
        <v>1801</v>
      </c>
      <c r="I652" s="126" t="s">
        <v>613</v>
      </c>
      <c r="J652" s="126" t="s">
        <v>1277</v>
      </c>
      <c r="K652" s="126" t="s">
        <v>1785</v>
      </c>
      <c r="L652" s="126" t="s">
        <v>614</v>
      </c>
      <c r="N652" s="126" t="s">
        <v>2698</v>
      </c>
      <c r="O652" s="126">
        <v>0</v>
      </c>
      <c r="P652" s="126" t="s">
        <v>615</v>
      </c>
      <c r="Q652" s="126">
        <v>56</v>
      </c>
    </row>
    <row r="653" spans="1:17" s="126" customFormat="1" x14ac:dyDescent="0.2">
      <c r="A653" s="124"/>
      <c r="C653" s="126" t="s">
        <v>2700</v>
      </c>
      <c r="D653" s="126" t="s">
        <v>949</v>
      </c>
      <c r="E653" s="126" t="s">
        <v>45</v>
      </c>
      <c r="F653" s="126" t="s">
        <v>1799</v>
      </c>
      <c r="G653" s="126" t="s">
        <v>1800</v>
      </c>
      <c r="H653" s="126" t="s">
        <v>1801</v>
      </c>
      <c r="I653" s="126" t="s">
        <v>617</v>
      </c>
      <c r="J653" s="126" t="s">
        <v>1277</v>
      </c>
      <c r="K653" s="126" t="s">
        <v>1785</v>
      </c>
      <c r="L653" s="126" t="s">
        <v>614</v>
      </c>
      <c r="N653" s="126" t="s">
        <v>2698</v>
      </c>
      <c r="O653" s="126">
        <v>0</v>
      </c>
      <c r="P653" s="126" t="s">
        <v>615</v>
      </c>
      <c r="Q653" s="126">
        <v>56</v>
      </c>
    </row>
    <row r="654" spans="1:17" s="126" customFormat="1" x14ac:dyDescent="0.2">
      <c r="A654" s="124"/>
      <c r="C654" s="126" t="s">
        <v>2701</v>
      </c>
      <c r="D654" s="126" t="s">
        <v>949</v>
      </c>
      <c r="E654" s="126" t="s">
        <v>45</v>
      </c>
      <c r="F654" s="126" t="s">
        <v>1799</v>
      </c>
      <c r="G654" s="126" t="s">
        <v>1800</v>
      </c>
      <c r="H654" s="126" t="s">
        <v>1801</v>
      </c>
      <c r="I654" s="126" t="s">
        <v>619</v>
      </c>
      <c r="J654" s="126" t="s">
        <v>1277</v>
      </c>
      <c r="K654" s="126" t="s">
        <v>1785</v>
      </c>
      <c r="L654" s="126" t="s">
        <v>614</v>
      </c>
      <c r="N654" s="126" t="s">
        <v>2698</v>
      </c>
      <c r="O654" s="126">
        <v>0</v>
      </c>
      <c r="P654" s="126" t="s">
        <v>615</v>
      </c>
      <c r="Q654" s="126">
        <v>56</v>
      </c>
    </row>
    <row r="655" spans="1:17" s="126" customFormat="1" x14ac:dyDescent="0.2">
      <c r="A655" s="124"/>
      <c r="C655" s="126" t="s">
        <v>2702</v>
      </c>
      <c r="D655" s="126" t="s">
        <v>949</v>
      </c>
      <c r="E655" s="126" t="s">
        <v>45</v>
      </c>
      <c r="F655" s="126" t="s">
        <v>1799</v>
      </c>
      <c r="G655" s="126" t="s">
        <v>1800</v>
      </c>
      <c r="H655" s="126" t="s">
        <v>1801</v>
      </c>
      <c r="I655" s="126" t="s">
        <v>621</v>
      </c>
      <c r="J655" s="126" t="s">
        <v>1277</v>
      </c>
      <c r="K655" s="126" t="s">
        <v>1785</v>
      </c>
      <c r="L655" s="126" t="s">
        <v>614</v>
      </c>
      <c r="N655" s="126" t="s">
        <v>2698</v>
      </c>
      <c r="O655" s="126">
        <v>0</v>
      </c>
      <c r="P655" s="126" t="s">
        <v>615</v>
      </c>
      <c r="Q655" s="126">
        <v>56</v>
      </c>
    </row>
    <row r="656" spans="1:17" s="126" customFormat="1" x14ac:dyDescent="0.2">
      <c r="A656" s="124"/>
      <c r="C656" s="126" t="s">
        <v>2703</v>
      </c>
      <c r="D656" s="126" t="s">
        <v>949</v>
      </c>
      <c r="E656" s="126" t="s">
        <v>45</v>
      </c>
      <c r="F656" s="126" t="s">
        <v>1799</v>
      </c>
      <c r="G656" s="126" t="s">
        <v>1800</v>
      </c>
      <c r="H656" s="126" t="s">
        <v>1801</v>
      </c>
      <c r="I656" s="126" t="s">
        <v>623</v>
      </c>
      <c r="J656" s="126" t="s">
        <v>1277</v>
      </c>
      <c r="K656" s="126" t="s">
        <v>1785</v>
      </c>
      <c r="L656" s="126" t="s">
        <v>614</v>
      </c>
      <c r="N656" s="126" t="s">
        <v>2698</v>
      </c>
      <c r="O656" s="126">
        <v>0</v>
      </c>
      <c r="P656" s="126" t="s">
        <v>615</v>
      </c>
      <c r="Q656" s="126">
        <v>56</v>
      </c>
    </row>
    <row r="657" spans="1:17" s="126" customFormat="1" x14ac:dyDescent="0.2">
      <c r="A657" s="124"/>
      <c r="C657" s="126" t="s">
        <v>2704</v>
      </c>
      <c r="D657" s="126" t="s">
        <v>949</v>
      </c>
      <c r="E657" s="126" t="s">
        <v>45</v>
      </c>
      <c r="F657" s="126" t="s">
        <v>1799</v>
      </c>
      <c r="G657" s="126" t="s">
        <v>1800</v>
      </c>
      <c r="H657" s="126" t="s">
        <v>1801</v>
      </c>
      <c r="I657" s="126" t="s">
        <v>607</v>
      </c>
      <c r="J657" s="126" t="s">
        <v>1277</v>
      </c>
      <c r="K657" s="126" t="s">
        <v>1785</v>
      </c>
      <c r="L657" s="126" t="s">
        <v>2705</v>
      </c>
      <c r="M657" s="126" t="s">
        <v>2706</v>
      </c>
      <c r="N657" s="126" t="s">
        <v>2698</v>
      </c>
      <c r="O657" s="126">
        <v>0</v>
      </c>
      <c r="P657" s="126" t="s">
        <v>610</v>
      </c>
      <c r="Q657" s="126">
        <v>0</v>
      </c>
    </row>
    <row r="658" spans="1:17" s="126" customFormat="1" x14ac:dyDescent="0.2">
      <c r="A658" s="124"/>
      <c r="C658" s="126" t="s">
        <v>2707</v>
      </c>
      <c r="D658" s="126" t="s">
        <v>943</v>
      </c>
      <c r="E658" s="126" t="s">
        <v>45</v>
      </c>
      <c r="F658" s="126" t="s">
        <v>1799</v>
      </c>
      <c r="G658" s="126" t="s">
        <v>1800</v>
      </c>
      <c r="H658" s="126" t="s">
        <v>1801</v>
      </c>
      <c r="I658" s="126" t="s">
        <v>625</v>
      </c>
      <c r="J658" s="126" t="s">
        <v>1277</v>
      </c>
      <c r="K658" s="126" t="s">
        <v>1785</v>
      </c>
      <c r="L658" s="126" t="s">
        <v>614</v>
      </c>
      <c r="N658" s="126" t="s">
        <v>2708</v>
      </c>
      <c r="O658" s="126">
        <v>0</v>
      </c>
      <c r="P658" s="126" t="s">
        <v>615</v>
      </c>
      <c r="Q658" s="126">
        <v>56</v>
      </c>
    </row>
    <row r="659" spans="1:17" s="126" customFormat="1" x14ac:dyDescent="0.2">
      <c r="A659" s="124"/>
      <c r="C659" s="126" t="s">
        <v>2709</v>
      </c>
      <c r="D659" s="126" t="s">
        <v>943</v>
      </c>
      <c r="E659" s="126" t="s">
        <v>45</v>
      </c>
      <c r="F659" s="126" t="s">
        <v>1799</v>
      </c>
      <c r="G659" s="126" t="s">
        <v>1800</v>
      </c>
      <c r="H659" s="126" t="s">
        <v>1801</v>
      </c>
      <c r="I659" s="126" t="s">
        <v>613</v>
      </c>
      <c r="J659" s="126" t="s">
        <v>1277</v>
      </c>
      <c r="K659" s="126" t="s">
        <v>1785</v>
      </c>
      <c r="L659" s="126" t="s">
        <v>614</v>
      </c>
      <c r="N659" s="126" t="s">
        <v>2708</v>
      </c>
      <c r="O659" s="126">
        <v>0</v>
      </c>
      <c r="P659" s="126" t="s">
        <v>615</v>
      </c>
      <c r="Q659" s="126">
        <v>56</v>
      </c>
    </row>
    <row r="660" spans="1:17" s="126" customFormat="1" x14ac:dyDescent="0.2">
      <c r="A660" s="124"/>
      <c r="C660" s="126" t="s">
        <v>2710</v>
      </c>
      <c r="D660" s="126" t="s">
        <v>943</v>
      </c>
      <c r="E660" s="126" t="s">
        <v>45</v>
      </c>
      <c r="F660" s="126" t="s">
        <v>1799</v>
      </c>
      <c r="G660" s="126" t="s">
        <v>1800</v>
      </c>
      <c r="H660" s="126" t="s">
        <v>1801</v>
      </c>
      <c r="I660" s="126" t="s">
        <v>617</v>
      </c>
      <c r="J660" s="126" t="s">
        <v>1277</v>
      </c>
      <c r="K660" s="126" t="s">
        <v>1785</v>
      </c>
      <c r="L660" s="126" t="s">
        <v>614</v>
      </c>
      <c r="N660" s="126" t="s">
        <v>2708</v>
      </c>
      <c r="O660" s="126">
        <v>0</v>
      </c>
      <c r="P660" s="126" t="s">
        <v>615</v>
      </c>
      <c r="Q660" s="126">
        <v>56</v>
      </c>
    </row>
    <row r="661" spans="1:17" s="126" customFormat="1" x14ac:dyDescent="0.2">
      <c r="A661" s="124"/>
      <c r="C661" s="126" t="s">
        <v>2711</v>
      </c>
      <c r="D661" s="126" t="s">
        <v>943</v>
      </c>
      <c r="E661" s="126" t="s">
        <v>45</v>
      </c>
      <c r="F661" s="126" t="s">
        <v>1799</v>
      </c>
      <c r="G661" s="126" t="s">
        <v>1800</v>
      </c>
      <c r="H661" s="126" t="s">
        <v>1801</v>
      </c>
      <c r="I661" s="126" t="s">
        <v>619</v>
      </c>
      <c r="J661" s="126" t="s">
        <v>1277</v>
      </c>
      <c r="K661" s="126" t="s">
        <v>1785</v>
      </c>
      <c r="L661" s="126" t="s">
        <v>614</v>
      </c>
      <c r="N661" s="126" t="s">
        <v>2708</v>
      </c>
      <c r="O661" s="126">
        <v>0</v>
      </c>
      <c r="P661" s="126" t="s">
        <v>615</v>
      </c>
      <c r="Q661" s="126">
        <v>56</v>
      </c>
    </row>
    <row r="662" spans="1:17" s="126" customFormat="1" x14ac:dyDescent="0.2">
      <c r="A662" s="124"/>
      <c r="C662" s="126" t="s">
        <v>2712</v>
      </c>
      <c r="D662" s="126" t="s">
        <v>943</v>
      </c>
      <c r="E662" s="126" t="s">
        <v>45</v>
      </c>
      <c r="F662" s="126" t="s">
        <v>1799</v>
      </c>
      <c r="G662" s="126" t="s">
        <v>1800</v>
      </c>
      <c r="H662" s="126" t="s">
        <v>1801</v>
      </c>
      <c r="I662" s="126" t="s">
        <v>621</v>
      </c>
      <c r="J662" s="126" t="s">
        <v>1277</v>
      </c>
      <c r="K662" s="126" t="s">
        <v>1785</v>
      </c>
      <c r="L662" s="126" t="s">
        <v>614</v>
      </c>
      <c r="N662" s="126" t="s">
        <v>2708</v>
      </c>
      <c r="O662" s="126">
        <v>0</v>
      </c>
      <c r="P662" s="126" t="s">
        <v>615</v>
      </c>
      <c r="Q662" s="126">
        <v>56</v>
      </c>
    </row>
    <row r="663" spans="1:17" s="126" customFormat="1" x14ac:dyDescent="0.2">
      <c r="A663" s="124"/>
      <c r="C663" s="126" t="s">
        <v>2713</v>
      </c>
      <c r="D663" s="126" t="s">
        <v>943</v>
      </c>
      <c r="E663" s="126" t="s">
        <v>45</v>
      </c>
      <c r="F663" s="126" t="s">
        <v>1799</v>
      </c>
      <c r="G663" s="126" t="s">
        <v>1800</v>
      </c>
      <c r="H663" s="126" t="s">
        <v>1801</v>
      </c>
      <c r="I663" s="126" t="s">
        <v>623</v>
      </c>
      <c r="J663" s="126" t="s">
        <v>1277</v>
      </c>
      <c r="K663" s="126" t="s">
        <v>1785</v>
      </c>
      <c r="L663" s="126" t="s">
        <v>614</v>
      </c>
      <c r="N663" s="126" t="s">
        <v>2708</v>
      </c>
      <c r="O663" s="126">
        <v>0</v>
      </c>
      <c r="P663" s="126" t="s">
        <v>615</v>
      </c>
      <c r="Q663" s="126">
        <v>56</v>
      </c>
    </row>
    <row r="664" spans="1:17" s="126" customFormat="1" x14ac:dyDescent="0.2">
      <c r="A664" s="124"/>
      <c r="C664" s="126" t="s">
        <v>2714</v>
      </c>
      <c r="D664" s="126" t="s">
        <v>943</v>
      </c>
      <c r="E664" s="126" t="s">
        <v>45</v>
      </c>
      <c r="F664" s="126" t="s">
        <v>1799</v>
      </c>
      <c r="G664" s="126" t="s">
        <v>1800</v>
      </c>
      <c r="H664" s="126" t="s">
        <v>1801</v>
      </c>
      <c r="I664" s="126" t="s">
        <v>607</v>
      </c>
      <c r="J664" s="126" t="s">
        <v>1277</v>
      </c>
      <c r="K664" s="126" t="s">
        <v>1785</v>
      </c>
      <c r="L664" s="126" t="s">
        <v>2715</v>
      </c>
      <c r="M664" s="126" t="s">
        <v>2716</v>
      </c>
      <c r="N664" s="126" t="s">
        <v>2708</v>
      </c>
      <c r="O664" s="126">
        <v>0</v>
      </c>
      <c r="P664" s="126" t="s">
        <v>610</v>
      </c>
      <c r="Q664" s="126">
        <v>0</v>
      </c>
    </row>
    <row r="665" spans="1:17" s="126" customFormat="1" x14ac:dyDescent="0.2">
      <c r="A665" s="124"/>
      <c r="C665" s="126" t="s">
        <v>2717</v>
      </c>
      <c r="D665" s="126" t="s">
        <v>943</v>
      </c>
      <c r="E665" s="126" t="s">
        <v>45</v>
      </c>
      <c r="F665" s="126" t="s">
        <v>1782</v>
      </c>
      <c r="G665" s="126" t="s">
        <v>1783</v>
      </c>
      <c r="H665" s="126" t="s">
        <v>1784</v>
      </c>
      <c r="I665" s="126" t="s">
        <v>625</v>
      </c>
      <c r="J665" s="126" t="s">
        <v>1277</v>
      </c>
      <c r="K665" s="126" t="s">
        <v>1785</v>
      </c>
      <c r="L665" s="126" t="s">
        <v>614</v>
      </c>
      <c r="N665" s="126" t="s">
        <v>2718</v>
      </c>
      <c r="O665" s="126">
        <v>102</v>
      </c>
      <c r="P665" s="126" t="s">
        <v>615</v>
      </c>
      <c r="Q665" s="126">
        <v>56</v>
      </c>
    </row>
    <row r="666" spans="1:17" s="126" customFormat="1" x14ac:dyDescent="0.2">
      <c r="A666" s="124"/>
      <c r="C666" s="126" t="s">
        <v>2719</v>
      </c>
      <c r="D666" s="126" t="s">
        <v>943</v>
      </c>
      <c r="E666" s="126" t="s">
        <v>45</v>
      </c>
      <c r="F666" s="126" t="s">
        <v>1782</v>
      </c>
      <c r="G666" s="126" t="s">
        <v>1783</v>
      </c>
      <c r="H666" s="126" t="s">
        <v>1784</v>
      </c>
      <c r="I666" s="126" t="s">
        <v>613</v>
      </c>
      <c r="J666" s="126" t="s">
        <v>1277</v>
      </c>
      <c r="K666" s="126" t="s">
        <v>1785</v>
      </c>
      <c r="L666" s="126" t="s">
        <v>614</v>
      </c>
      <c r="N666" s="126" t="s">
        <v>2718</v>
      </c>
      <c r="O666" s="126">
        <v>102</v>
      </c>
      <c r="P666" s="126" t="s">
        <v>615</v>
      </c>
      <c r="Q666" s="126">
        <v>56</v>
      </c>
    </row>
    <row r="667" spans="1:17" s="126" customFormat="1" x14ac:dyDescent="0.2">
      <c r="A667" s="124"/>
      <c r="C667" s="126" t="s">
        <v>2720</v>
      </c>
      <c r="D667" s="126" t="s">
        <v>943</v>
      </c>
      <c r="E667" s="126" t="s">
        <v>45</v>
      </c>
      <c r="F667" s="126" t="s">
        <v>1782</v>
      </c>
      <c r="G667" s="126" t="s">
        <v>1783</v>
      </c>
      <c r="H667" s="126" t="s">
        <v>1784</v>
      </c>
      <c r="I667" s="126" t="s">
        <v>617</v>
      </c>
      <c r="J667" s="126" t="s">
        <v>1277</v>
      </c>
      <c r="K667" s="126" t="s">
        <v>1785</v>
      </c>
      <c r="L667" s="126" t="s">
        <v>614</v>
      </c>
      <c r="N667" s="126" t="s">
        <v>2718</v>
      </c>
      <c r="O667" s="126">
        <v>102</v>
      </c>
      <c r="P667" s="126" t="s">
        <v>615</v>
      </c>
      <c r="Q667" s="126">
        <v>56</v>
      </c>
    </row>
    <row r="668" spans="1:17" s="126" customFormat="1" x14ac:dyDescent="0.2">
      <c r="A668" s="124"/>
      <c r="C668" s="126" t="s">
        <v>2721</v>
      </c>
      <c r="D668" s="126" t="s">
        <v>943</v>
      </c>
      <c r="E668" s="126" t="s">
        <v>45</v>
      </c>
      <c r="F668" s="126" t="s">
        <v>1782</v>
      </c>
      <c r="G668" s="126" t="s">
        <v>1783</v>
      </c>
      <c r="H668" s="126" t="s">
        <v>1784</v>
      </c>
      <c r="I668" s="126" t="s">
        <v>619</v>
      </c>
      <c r="J668" s="126" t="s">
        <v>1277</v>
      </c>
      <c r="K668" s="126" t="s">
        <v>1785</v>
      </c>
      <c r="L668" s="126" t="s">
        <v>614</v>
      </c>
      <c r="N668" s="126" t="s">
        <v>2718</v>
      </c>
      <c r="O668" s="126">
        <v>102</v>
      </c>
      <c r="P668" s="126" t="s">
        <v>615</v>
      </c>
      <c r="Q668" s="126">
        <v>56</v>
      </c>
    </row>
    <row r="669" spans="1:17" s="126" customFormat="1" x14ac:dyDescent="0.2">
      <c r="A669" s="124"/>
      <c r="C669" s="126" t="s">
        <v>2722</v>
      </c>
      <c r="D669" s="126" t="s">
        <v>943</v>
      </c>
      <c r="E669" s="126" t="s">
        <v>45</v>
      </c>
      <c r="F669" s="126" t="s">
        <v>1782</v>
      </c>
      <c r="G669" s="126" t="s">
        <v>1783</v>
      </c>
      <c r="H669" s="126" t="s">
        <v>1784</v>
      </c>
      <c r="I669" s="126" t="s">
        <v>621</v>
      </c>
      <c r="J669" s="126" t="s">
        <v>1277</v>
      </c>
      <c r="K669" s="126" t="s">
        <v>1785</v>
      </c>
      <c r="L669" s="126" t="s">
        <v>614</v>
      </c>
      <c r="N669" s="126" t="s">
        <v>2718</v>
      </c>
      <c r="O669" s="126">
        <v>102</v>
      </c>
      <c r="P669" s="126" t="s">
        <v>615</v>
      </c>
      <c r="Q669" s="126">
        <v>56</v>
      </c>
    </row>
    <row r="670" spans="1:17" s="126" customFormat="1" x14ac:dyDescent="0.2">
      <c r="A670" s="124"/>
      <c r="C670" s="126" t="s">
        <v>2723</v>
      </c>
      <c r="D670" s="126" t="s">
        <v>943</v>
      </c>
      <c r="E670" s="126" t="s">
        <v>45</v>
      </c>
      <c r="F670" s="126" t="s">
        <v>1782</v>
      </c>
      <c r="G670" s="126" t="s">
        <v>1783</v>
      </c>
      <c r="H670" s="126" t="s">
        <v>1784</v>
      </c>
      <c r="I670" s="126" t="s">
        <v>623</v>
      </c>
      <c r="J670" s="126" t="s">
        <v>1277</v>
      </c>
      <c r="K670" s="126" t="s">
        <v>1785</v>
      </c>
      <c r="L670" s="126" t="s">
        <v>614</v>
      </c>
      <c r="N670" s="126" t="s">
        <v>2718</v>
      </c>
      <c r="O670" s="126">
        <v>102</v>
      </c>
      <c r="P670" s="126" t="s">
        <v>615</v>
      </c>
      <c r="Q670" s="126">
        <v>56</v>
      </c>
    </row>
    <row r="671" spans="1:17" s="126" customFormat="1" x14ac:dyDescent="0.2">
      <c r="A671" s="124"/>
      <c r="C671" s="126" t="s">
        <v>2724</v>
      </c>
      <c r="D671" s="126" t="s">
        <v>943</v>
      </c>
      <c r="E671" s="126" t="s">
        <v>45</v>
      </c>
      <c r="F671" s="126" t="s">
        <v>1782</v>
      </c>
      <c r="G671" s="126" t="s">
        <v>1783</v>
      </c>
      <c r="H671" s="126" t="s">
        <v>1784</v>
      </c>
      <c r="I671" s="126" t="s">
        <v>607</v>
      </c>
      <c r="J671" s="126" t="s">
        <v>1277</v>
      </c>
      <c r="K671" s="126" t="s">
        <v>1785</v>
      </c>
      <c r="L671" s="126" t="s">
        <v>2725</v>
      </c>
      <c r="N671" s="126" t="s">
        <v>2718</v>
      </c>
      <c r="O671" s="126">
        <v>102</v>
      </c>
      <c r="P671" s="126" t="s">
        <v>615</v>
      </c>
      <c r="Q671" s="126">
        <v>56</v>
      </c>
    </row>
    <row r="672" spans="1:17" s="126" customFormat="1" x14ac:dyDescent="0.2">
      <c r="A672" s="124"/>
      <c r="C672" s="126" t="s">
        <v>2726</v>
      </c>
      <c r="D672" s="126" t="s">
        <v>805</v>
      </c>
      <c r="E672" s="126" t="s">
        <v>96</v>
      </c>
      <c r="F672" s="126" t="s">
        <v>1799</v>
      </c>
      <c r="G672" s="126" t="s">
        <v>1800</v>
      </c>
      <c r="H672" s="126" t="s">
        <v>1801</v>
      </c>
      <c r="I672" s="126" t="s">
        <v>607</v>
      </c>
      <c r="J672" s="126" t="s">
        <v>1277</v>
      </c>
      <c r="K672" s="126" t="s">
        <v>1785</v>
      </c>
      <c r="L672" s="126" t="s">
        <v>2727</v>
      </c>
      <c r="M672" s="126" t="s">
        <v>2728</v>
      </c>
      <c r="N672" s="126" t="s">
        <v>2729</v>
      </c>
      <c r="O672" s="126">
        <v>0</v>
      </c>
      <c r="P672" s="126" t="s">
        <v>610</v>
      </c>
      <c r="Q672" s="126">
        <v>0</v>
      </c>
    </row>
    <row r="673" spans="1:19" s="126" customFormat="1" x14ac:dyDescent="0.2">
      <c r="A673" s="124"/>
      <c r="C673" s="126" t="s">
        <v>2730</v>
      </c>
      <c r="D673" s="126" t="s">
        <v>805</v>
      </c>
      <c r="E673" s="126" t="s">
        <v>96</v>
      </c>
      <c r="F673" s="126" t="s">
        <v>1799</v>
      </c>
      <c r="G673" s="126" t="s">
        <v>1800</v>
      </c>
      <c r="H673" s="126" t="s">
        <v>1801</v>
      </c>
      <c r="I673" s="126" t="s">
        <v>613</v>
      </c>
      <c r="J673" s="126" t="s">
        <v>1277</v>
      </c>
      <c r="K673" s="126" t="s">
        <v>1785</v>
      </c>
      <c r="L673" s="126" t="s">
        <v>614</v>
      </c>
      <c r="N673" s="126" t="s">
        <v>2729</v>
      </c>
      <c r="O673" s="126">
        <v>0</v>
      </c>
      <c r="P673" s="126" t="s">
        <v>615</v>
      </c>
      <c r="Q673" s="126">
        <v>56</v>
      </c>
    </row>
    <row r="674" spans="1:19" s="126" customFormat="1" x14ac:dyDescent="0.2">
      <c r="A674" s="124"/>
      <c r="C674" s="126" t="s">
        <v>2731</v>
      </c>
      <c r="D674" s="126" t="s">
        <v>805</v>
      </c>
      <c r="E674" s="126" t="s">
        <v>96</v>
      </c>
      <c r="F674" s="126" t="s">
        <v>1799</v>
      </c>
      <c r="G674" s="126" t="s">
        <v>1800</v>
      </c>
      <c r="H674" s="126" t="s">
        <v>1801</v>
      </c>
      <c r="I674" s="126" t="s">
        <v>617</v>
      </c>
      <c r="J674" s="126" t="s">
        <v>1277</v>
      </c>
      <c r="K674" s="126" t="s">
        <v>1785</v>
      </c>
      <c r="L674" s="126" t="s">
        <v>614</v>
      </c>
      <c r="N674" s="126" t="s">
        <v>2729</v>
      </c>
      <c r="O674" s="126">
        <v>0</v>
      </c>
      <c r="P674" s="126" t="s">
        <v>615</v>
      </c>
      <c r="Q674" s="126">
        <v>56</v>
      </c>
    </row>
    <row r="675" spans="1:19" s="126" customFormat="1" x14ac:dyDescent="0.2">
      <c r="A675" s="124"/>
      <c r="C675" s="126" t="s">
        <v>2732</v>
      </c>
      <c r="D675" s="126" t="s">
        <v>805</v>
      </c>
      <c r="E675" s="126" t="s">
        <v>96</v>
      </c>
      <c r="F675" s="126" t="s">
        <v>1799</v>
      </c>
      <c r="G675" s="126" t="s">
        <v>1800</v>
      </c>
      <c r="H675" s="126" t="s">
        <v>1801</v>
      </c>
      <c r="I675" s="126" t="s">
        <v>619</v>
      </c>
      <c r="J675" s="126" t="s">
        <v>1277</v>
      </c>
      <c r="K675" s="126" t="s">
        <v>1785</v>
      </c>
      <c r="L675" s="126" t="s">
        <v>614</v>
      </c>
      <c r="N675" s="126" t="s">
        <v>2729</v>
      </c>
      <c r="O675" s="126">
        <v>0</v>
      </c>
      <c r="P675" s="126" t="s">
        <v>615</v>
      </c>
      <c r="Q675" s="126">
        <v>56</v>
      </c>
    </row>
    <row r="676" spans="1:19" s="126" customFormat="1" x14ac:dyDescent="0.2">
      <c r="A676" s="124"/>
      <c r="C676" s="126" t="s">
        <v>2733</v>
      </c>
      <c r="D676" s="126" t="s">
        <v>805</v>
      </c>
      <c r="E676" s="126" t="s">
        <v>96</v>
      </c>
      <c r="F676" s="126" t="s">
        <v>1799</v>
      </c>
      <c r="G676" s="126" t="s">
        <v>1800</v>
      </c>
      <c r="H676" s="126" t="s">
        <v>1801</v>
      </c>
      <c r="I676" s="126" t="s">
        <v>621</v>
      </c>
      <c r="J676" s="126" t="s">
        <v>1277</v>
      </c>
      <c r="K676" s="126" t="s">
        <v>1785</v>
      </c>
      <c r="L676" s="126" t="s">
        <v>614</v>
      </c>
      <c r="N676" s="126" t="s">
        <v>2729</v>
      </c>
      <c r="O676" s="126">
        <v>0</v>
      </c>
      <c r="P676" s="126" t="s">
        <v>615</v>
      </c>
      <c r="Q676" s="126">
        <v>56</v>
      </c>
    </row>
    <row r="677" spans="1:19" s="126" customFormat="1" x14ac:dyDescent="0.2">
      <c r="A677" s="124"/>
      <c r="C677" s="126" t="s">
        <v>2734</v>
      </c>
      <c r="D677" s="126" t="s">
        <v>805</v>
      </c>
      <c r="E677" s="126" t="s">
        <v>96</v>
      </c>
      <c r="F677" s="126" t="s">
        <v>1799</v>
      </c>
      <c r="G677" s="126" t="s">
        <v>1800</v>
      </c>
      <c r="H677" s="126" t="s">
        <v>1801</v>
      </c>
      <c r="I677" s="126" t="s">
        <v>623</v>
      </c>
      <c r="J677" s="126" t="s">
        <v>1277</v>
      </c>
      <c r="K677" s="126" t="s">
        <v>1785</v>
      </c>
      <c r="L677" s="126" t="s">
        <v>614</v>
      </c>
      <c r="N677" s="126" t="s">
        <v>2729</v>
      </c>
      <c r="O677" s="126">
        <v>0</v>
      </c>
      <c r="P677" s="126" t="s">
        <v>615</v>
      </c>
      <c r="Q677" s="126">
        <v>56</v>
      </c>
    </row>
    <row r="678" spans="1:19" s="126" customFormat="1" x14ac:dyDescent="0.2">
      <c r="A678" s="124"/>
      <c r="C678" s="126" t="s">
        <v>2735</v>
      </c>
      <c r="D678" s="126" t="s">
        <v>805</v>
      </c>
      <c r="E678" s="126" t="s">
        <v>96</v>
      </c>
      <c r="F678" s="126" t="s">
        <v>1799</v>
      </c>
      <c r="G678" s="126" t="s">
        <v>1800</v>
      </c>
      <c r="H678" s="126" t="s">
        <v>1801</v>
      </c>
      <c r="I678" s="126" t="s">
        <v>625</v>
      </c>
      <c r="J678" s="126" t="s">
        <v>1277</v>
      </c>
      <c r="K678" s="126" t="s">
        <v>1785</v>
      </c>
      <c r="L678" s="126" t="s">
        <v>614</v>
      </c>
      <c r="N678" s="126" t="s">
        <v>2729</v>
      </c>
      <c r="O678" s="126">
        <v>0</v>
      </c>
      <c r="P678" s="126" t="s">
        <v>615</v>
      </c>
      <c r="Q678" s="126">
        <v>56</v>
      </c>
    </row>
    <row r="679" spans="1:19" s="126" customFormat="1" x14ac:dyDescent="0.2">
      <c r="A679" s="124"/>
      <c r="C679" s="126" t="s">
        <v>2736</v>
      </c>
      <c r="D679" s="126" t="s">
        <v>805</v>
      </c>
      <c r="E679" s="126" t="s">
        <v>96</v>
      </c>
      <c r="F679" s="126" t="s">
        <v>1782</v>
      </c>
      <c r="G679" s="126" t="s">
        <v>1783</v>
      </c>
      <c r="H679" s="126" t="s">
        <v>1784</v>
      </c>
      <c r="I679" s="126" t="s">
        <v>607</v>
      </c>
      <c r="J679" s="126" t="s">
        <v>1277</v>
      </c>
      <c r="K679" s="126" t="s">
        <v>1785</v>
      </c>
      <c r="L679" s="126" t="s">
        <v>2737</v>
      </c>
      <c r="N679" s="126" t="s">
        <v>2738</v>
      </c>
      <c r="O679" s="126">
        <v>323</v>
      </c>
      <c r="P679" s="126" t="s">
        <v>615</v>
      </c>
      <c r="Q679" s="126">
        <v>56</v>
      </c>
    </row>
    <row r="680" spans="1:19" s="126" customFormat="1" x14ac:dyDescent="0.2">
      <c r="A680" s="124"/>
      <c r="C680" s="126" t="s">
        <v>2739</v>
      </c>
      <c r="D680" s="126" t="s">
        <v>805</v>
      </c>
      <c r="E680" s="126" t="s">
        <v>96</v>
      </c>
      <c r="F680" s="126" t="s">
        <v>1782</v>
      </c>
      <c r="G680" s="126" t="s">
        <v>1783</v>
      </c>
      <c r="H680" s="126" t="s">
        <v>1784</v>
      </c>
      <c r="I680" s="126" t="s">
        <v>613</v>
      </c>
      <c r="J680" s="126" t="s">
        <v>1277</v>
      </c>
      <c r="K680" s="126" t="s">
        <v>1785</v>
      </c>
      <c r="L680" s="126" t="s">
        <v>614</v>
      </c>
      <c r="N680" s="126" t="s">
        <v>2738</v>
      </c>
      <c r="O680" s="126">
        <v>323</v>
      </c>
      <c r="P680" s="126" t="s">
        <v>615</v>
      </c>
      <c r="Q680" s="126">
        <v>56</v>
      </c>
    </row>
    <row r="681" spans="1:19" s="126" customFormat="1" x14ac:dyDescent="0.2">
      <c r="A681" s="124"/>
      <c r="C681" s="126" t="s">
        <v>2740</v>
      </c>
      <c r="D681" s="126" t="s">
        <v>805</v>
      </c>
      <c r="E681" s="126" t="s">
        <v>96</v>
      </c>
      <c r="F681" s="126" t="s">
        <v>1782</v>
      </c>
      <c r="G681" s="126" t="s">
        <v>1783</v>
      </c>
      <c r="H681" s="126" t="s">
        <v>1784</v>
      </c>
      <c r="I681" s="126" t="s">
        <v>617</v>
      </c>
      <c r="J681" s="126" t="s">
        <v>1277</v>
      </c>
      <c r="K681" s="126" t="s">
        <v>1785</v>
      </c>
      <c r="L681" s="126" t="s">
        <v>614</v>
      </c>
      <c r="N681" s="126" t="s">
        <v>2738</v>
      </c>
      <c r="O681" s="126">
        <v>323</v>
      </c>
      <c r="P681" s="126" t="s">
        <v>615</v>
      </c>
      <c r="Q681" s="126">
        <v>56</v>
      </c>
    </row>
    <row r="682" spans="1:19" s="126" customFormat="1" x14ac:dyDescent="0.2">
      <c r="A682" s="124"/>
      <c r="C682" s="126" t="s">
        <v>2741</v>
      </c>
      <c r="D682" s="126" t="s">
        <v>805</v>
      </c>
      <c r="E682" s="126" t="s">
        <v>96</v>
      </c>
      <c r="F682" s="126" t="s">
        <v>1782</v>
      </c>
      <c r="G682" s="126" t="s">
        <v>1783</v>
      </c>
      <c r="H682" s="126" t="s">
        <v>1784</v>
      </c>
      <c r="I682" s="126" t="s">
        <v>619</v>
      </c>
      <c r="J682" s="126" t="s">
        <v>1277</v>
      </c>
      <c r="K682" s="126" t="s">
        <v>1785</v>
      </c>
      <c r="L682" s="126" t="s">
        <v>614</v>
      </c>
      <c r="N682" s="126" t="s">
        <v>2738</v>
      </c>
      <c r="O682" s="126">
        <v>323</v>
      </c>
      <c r="P682" s="126" t="s">
        <v>615</v>
      </c>
      <c r="Q682" s="126">
        <v>56</v>
      </c>
    </row>
    <row r="683" spans="1:19" s="126" customFormat="1" x14ac:dyDescent="0.2">
      <c r="A683" s="124"/>
      <c r="C683" s="126" t="s">
        <v>2742</v>
      </c>
      <c r="D683" s="126" t="s">
        <v>805</v>
      </c>
      <c r="E683" s="126" t="s">
        <v>96</v>
      </c>
      <c r="F683" s="126" t="s">
        <v>1782</v>
      </c>
      <c r="G683" s="126" t="s">
        <v>1783</v>
      </c>
      <c r="H683" s="126" t="s">
        <v>1784</v>
      </c>
      <c r="I683" s="126" t="s">
        <v>621</v>
      </c>
      <c r="J683" s="126" t="s">
        <v>1277</v>
      </c>
      <c r="K683" s="126" t="s">
        <v>1785</v>
      </c>
      <c r="L683" s="126" t="s">
        <v>614</v>
      </c>
      <c r="N683" s="126" t="s">
        <v>2738</v>
      </c>
      <c r="O683" s="126">
        <v>323</v>
      </c>
      <c r="P683" s="126" t="s">
        <v>615</v>
      </c>
      <c r="Q683" s="126">
        <v>56</v>
      </c>
    </row>
    <row r="684" spans="1:19" s="126" customFormat="1" x14ac:dyDescent="0.2">
      <c r="A684" s="124"/>
      <c r="B684" s="125"/>
      <c r="C684" s="126" t="s">
        <v>2743</v>
      </c>
      <c r="D684" s="127" t="s">
        <v>805</v>
      </c>
      <c r="E684" s="128" t="s">
        <v>96</v>
      </c>
      <c r="F684" s="128" t="s">
        <v>1782</v>
      </c>
      <c r="G684" s="129" t="s">
        <v>1783</v>
      </c>
      <c r="H684" s="129" t="s">
        <v>1784</v>
      </c>
      <c r="I684" s="129" t="s">
        <v>623</v>
      </c>
      <c r="J684" s="129" t="s">
        <v>1277</v>
      </c>
      <c r="K684" s="129" t="s">
        <v>1785</v>
      </c>
      <c r="L684" s="132" t="s">
        <v>614</v>
      </c>
      <c r="M684" s="132"/>
      <c r="N684" s="126" t="s">
        <v>2738</v>
      </c>
      <c r="O684" s="126">
        <v>323</v>
      </c>
      <c r="P684" s="129" t="s">
        <v>615</v>
      </c>
      <c r="Q684" s="131">
        <v>56</v>
      </c>
      <c r="S684" s="131"/>
    </row>
    <row r="685" spans="1:19" s="126" customFormat="1" x14ac:dyDescent="0.2">
      <c r="A685" s="134"/>
      <c r="B685" s="125"/>
      <c r="C685" s="126" t="s">
        <v>2744</v>
      </c>
      <c r="D685" s="126" t="s">
        <v>805</v>
      </c>
      <c r="E685" s="126" t="s">
        <v>96</v>
      </c>
      <c r="F685" s="126" t="s">
        <v>1782</v>
      </c>
      <c r="G685" s="126" t="s">
        <v>1783</v>
      </c>
      <c r="H685" s="126" t="s">
        <v>1784</v>
      </c>
      <c r="I685" s="126" t="s">
        <v>625</v>
      </c>
      <c r="J685" s="126" t="s">
        <v>1277</v>
      </c>
      <c r="K685" s="126" t="s">
        <v>1785</v>
      </c>
      <c r="L685" s="126" t="s">
        <v>614</v>
      </c>
      <c r="N685" s="126" t="s">
        <v>2738</v>
      </c>
      <c r="O685" s="126">
        <v>323</v>
      </c>
      <c r="P685" s="126" t="s">
        <v>615</v>
      </c>
      <c r="Q685" s="126">
        <v>56</v>
      </c>
      <c r="S685" s="131"/>
    </row>
    <row r="686" spans="1:19" s="126" customFormat="1" x14ac:dyDescent="0.2">
      <c r="A686" s="124"/>
      <c r="B686" s="125"/>
    </row>
    <row r="687" spans="1:19" x14ac:dyDescent="0.2">
      <c r="B687" s="10"/>
    </row>
    <row r="688" spans="1:19" x14ac:dyDescent="0.2">
      <c r="B688" s="10"/>
    </row>
    <row r="689" spans="2:2" x14ac:dyDescent="0.2">
      <c r="B689" s="10"/>
    </row>
    <row r="690" spans="2:2" x14ac:dyDescent="0.2">
      <c r="B690" s="10"/>
    </row>
    <row r="691" spans="2:2" x14ac:dyDescent="0.2">
      <c r="B691" s="10"/>
    </row>
    <row r="692" spans="2:2" x14ac:dyDescent="0.2">
      <c r="B692" s="10"/>
    </row>
    <row r="693" spans="2:2" x14ac:dyDescent="0.2">
      <c r="B693" s="10"/>
    </row>
    <row r="694" spans="2:2" x14ac:dyDescent="0.2">
      <c r="B694" s="10"/>
    </row>
    <row r="695" spans="2:2" x14ac:dyDescent="0.2">
      <c r="B695" s="10"/>
    </row>
    <row r="696" spans="2:2" x14ac:dyDescent="0.2">
      <c r="B696" s="10"/>
    </row>
    <row r="697" spans="2:2" x14ac:dyDescent="0.2">
      <c r="B697" s="10"/>
    </row>
    <row r="698" spans="2:2" x14ac:dyDescent="0.2">
      <c r="B698" s="10"/>
    </row>
    <row r="699" spans="2:2" x14ac:dyDescent="0.2">
      <c r="B699" s="10"/>
    </row>
    <row r="700" spans="2:2" x14ac:dyDescent="0.2">
      <c r="B700" s="10"/>
    </row>
    <row r="701" spans="2:2" x14ac:dyDescent="0.2">
      <c r="B701" s="10"/>
    </row>
    <row r="702" spans="2:2" x14ac:dyDescent="0.2">
      <c r="B702" s="10"/>
    </row>
    <row r="703" spans="2:2" x14ac:dyDescent="0.2">
      <c r="B703" s="10"/>
    </row>
    <row r="704" spans="2:2" x14ac:dyDescent="0.2">
      <c r="B704" s="10"/>
    </row>
    <row r="705" spans="2:17" x14ac:dyDescent="0.2">
      <c r="B705" s="10"/>
    </row>
    <row r="706" spans="2:17" x14ac:dyDescent="0.2">
      <c r="B706" s="10"/>
    </row>
    <row r="707" spans="2:17" x14ac:dyDescent="0.2">
      <c r="B707" s="10"/>
    </row>
    <row r="708" spans="2:17" x14ac:dyDescent="0.2">
      <c r="B708" s="10"/>
    </row>
    <row r="709" spans="2:17" x14ac:dyDescent="0.2">
      <c r="B709" s="10"/>
    </row>
    <row r="710" spans="2:17" x14ac:dyDescent="0.2">
      <c r="B710" s="10"/>
      <c r="D710" s="2"/>
      <c r="E710" s="2"/>
      <c r="F710" s="2"/>
      <c r="G710" s="6"/>
      <c r="H710" s="6"/>
      <c r="I710" s="6"/>
      <c r="J710" s="6"/>
      <c r="K710" s="6"/>
      <c r="L710" s="2"/>
      <c r="M710" s="6"/>
      <c r="N710" s="6"/>
      <c r="O710" s="6"/>
      <c r="P710" s="6"/>
      <c r="Q710" s="6"/>
    </row>
    <row r="711" spans="2:17" x14ac:dyDescent="0.2">
      <c r="B711" s="10"/>
      <c r="D711" s="2"/>
      <c r="E711" s="2"/>
      <c r="F711" s="2"/>
      <c r="G711" s="6"/>
      <c r="H711" s="6"/>
      <c r="I711" s="6"/>
      <c r="J711" s="6"/>
      <c r="K711" s="6"/>
      <c r="L711" s="1"/>
      <c r="M711" s="6"/>
      <c r="N711" s="6"/>
      <c r="O711" s="6"/>
      <c r="P711" s="6"/>
      <c r="Q711" s="6"/>
    </row>
    <row r="712" spans="2:17" x14ac:dyDescent="0.2">
      <c r="B712" s="10"/>
      <c r="D712" s="2"/>
      <c r="E712" s="2"/>
      <c r="F712" s="2"/>
      <c r="G712" s="6"/>
      <c r="H712" s="6"/>
      <c r="I712" s="6"/>
      <c r="J712" s="6"/>
      <c r="K712" s="6"/>
      <c r="L712" s="1"/>
      <c r="M712" s="6"/>
      <c r="N712" s="6"/>
      <c r="O712" s="6"/>
      <c r="P712" s="6"/>
    </row>
    <row r="713" spans="2:17" x14ac:dyDescent="0.2">
      <c r="B713" s="10"/>
    </row>
    <row r="714" spans="2:17" x14ac:dyDescent="0.2">
      <c r="B714" s="10"/>
      <c r="D714" s="2"/>
      <c r="E714" s="2"/>
      <c r="F714" s="2"/>
      <c r="G714" s="6"/>
      <c r="H714" s="6"/>
      <c r="I714" s="6"/>
      <c r="J714" s="6"/>
      <c r="K714" s="6"/>
      <c r="L714" s="1"/>
      <c r="M714" s="6"/>
      <c r="N714" s="6"/>
      <c r="O714" s="6"/>
      <c r="P714" s="6"/>
    </row>
    <row r="715" spans="2:17" x14ac:dyDescent="0.2">
      <c r="B715" s="10"/>
      <c r="D715" s="2"/>
      <c r="E715" s="2"/>
      <c r="F715" s="2"/>
      <c r="G715" s="6"/>
      <c r="H715" s="6"/>
      <c r="I715" s="6"/>
      <c r="J715" s="6"/>
      <c r="K715" s="6"/>
      <c r="L715" s="1"/>
      <c r="M715" s="6"/>
      <c r="N715" s="6"/>
      <c r="O715" s="6"/>
      <c r="P715" s="6"/>
    </row>
    <row r="716" spans="2:17" x14ac:dyDescent="0.2">
      <c r="B716" s="10"/>
      <c r="D716" s="2"/>
      <c r="E716" s="2"/>
      <c r="F716" s="2"/>
      <c r="G716" s="6"/>
      <c r="H716" s="6"/>
      <c r="I716" s="6"/>
      <c r="J716" s="6"/>
      <c r="K716" s="6"/>
      <c r="L716" s="1"/>
      <c r="M716" s="6"/>
      <c r="N716" s="6"/>
      <c r="O716" s="6"/>
      <c r="P716" s="6"/>
    </row>
    <row r="717" spans="2:17" x14ac:dyDescent="0.2">
      <c r="B717" s="10"/>
      <c r="D717" s="2"/>
      <c r="E717" s="2"/>
      <c r="F717" s="2"/>
      <c r="G717" s="6"/>
      <c r="H717" s="6"/>
      <c r="I717" s="6"/>
      <c r="J717" s="6"/>
      <c r="K717" s="6"/>
      <c r="L717" s="1"/>
      <c r="M717" s="6"/>
      <c r="N717" s="6"/>
      <c r="O717" s="6"/>
      <c r="P717" s="6"/>
    </row>
    <row r="718" spans="2:17" x14ac:dyDescent="0.2">
      <c r="B718" s="10"/>
      <c r="D718" s="2"/>
      <c r="E718" s="2"/>
      <c r="G718" s="6"/>
      <c r="H718" s="6"/>
      <c r="I718" s="6"/>
      <c r="J718" s="6"/>
      <c r="K718" s="6"/>
      <c r="L718" s="2"/>
      <c r="M718" s="1"/>
      <c r="O718" s="113"/>
      <c r="P718" s="6"/>
      <c r="Q718" s="6"/>
    </row>
    <row r="719" spans="2:17" x14ac:dyDescent="0.2">
      <c r="B719" s="10"/>
      <c r="D719" s="2"/>
      <c r="E719" s="2"/>
      <c r="G719" s="6"/>
      <c r="H719" s="6"/>
      <c r="I719" s="6"/>
      <c r="J719" s="6"/>
      <c r="K719" s="6"/>
      <c r="L719" s="1"/>
      <c r="M719" s="1"/>
      <c r="O719" s="113"/>
      <c r="P719" s="6"/>
      <c r="Q719" s="6"/>
    </row>
    <row r="720" spans="2:17" x14ac:dyDescent="0.2">
      <c r="B720" s="10"/>
      <c r="D720" s="2"/>
      <c r="E720" s="2"/>
      <c r="G720" s="6"/>
      <c r="H720" s="6"/>
      <c r="I720" s="6"/>
      <c r="J720" s="6"/>
      <c r="K720" s="6"/>
      <c r="L720" s="1"/>
      <c r="M720" s="1"/>
      <c r="O720" s="113"/>
      <c r="P720" s="6"/>
    </row>
    <row r="721" spans="2:17" x14ac:dyDescent="0.2">
      <c r="B721" s="10"/>
      <c r="D721" s="2"/>
      <c r="E721" s="2"/>
      <c r="G721" s="6"/>
      <c r="H721" s="6"/>
      <c r="I721" s="6"/>
      <c r="J721" s="6"/>
      <c r="K721" s="6"/>
      <c r="L721" s="1"/>
      <c r="M721" s="1"/>
      <c r="O721" s="113"/>
      <c r="P721" s="6"/>
    </row>
    <row r="722" spans="2:17" x14ac:dyDescent="0.2">
      <c r="B722" s="10"/>
      <c r="D722" s="2"/>
      <c r="E722" s="2"/>
      <c r="G722" s="6"/>
      <c r="H722" s="6"/>
      <c r="I722" s="6"/>
      <c r="J722" s="6"/>
      <c r="K722" s="6"/>
      <c r="L722" s="1"/>
      <c r="M722" s="1"/>
      <c r="O722" s="113"/>
      <c r="P722" s="6"/>
    </row>
    <row r="723" spans="2:17" x14ac:dyDescent="0.2">
      <c r="B723" s="10"/>
      <c r="D723" s="2"/>
      <c r="E723" s="2"/>
      <c r="G723" s="6"/>
      <c r="H723" s="6"/>
      <c r="I723" s="6"/>
      <c r="J723" s="6"/>
      <c r="K723" s="6"/>
      <c r="L723" s="1"/>
      <c r="M723" s="1"/>
      <c r="O723" s="113"/>
      <c r="P723" s="6"/>
    </row>
    <row r="724" spans="2:17" x14ac:dyDescent="0.2">
      <c r="B724" s="10"/>
      <c r="D724" s="2"/>
      <c r="E724" s="2"/>
      <c r="G724" s="6"/>
      <c r="H724" s="6"/>
      <c r="I724" s="6"/>
      <c r="J724" s="6"/>
      <c r="K724" s="6"/>
      <c r="L724" s="1"/>
      <c r="M724" s="1"/>
      <c r="O724" s="113"/>
      <c r="P724" s="6"/>
    </row>
    <row r="725" spans="2:17" x14ac:dyDescent="0.2">
      <c r="B725" s="10"/>
      <c r="D725" s="2"/>
      <c r="E725" s="2"/>
      <c r="F725" s="2"/>
      <c r="G725" s="6"/>
      <c r="H725" s="6"/>
      <c r="I725" s="6"/>
      <c r="J725" s="6"/>
      <c r="K725" s="6"/>
      <c r="L725" s="6"/>
      <c r="M725" s="6"/>
      <c r="N725" s="6"/>
      <c r="O725" s="6"/>
      <c r="P725" s="6"/>
      <c r="Q725" s="6"/>
    </row>
    <row r="726" spans="2:17" x14ac:dyDescent="0.2">
      <c r="B726" s="10"/>
      <c r="D726" s="2"/>
      <c r="E726" s="2"/>
      <c r="F726" s="2"/>
      <c r="G726" s="6"/>
      <c r="H726" s="6"/>
      <c r="I726" s="6"/>
      <c r="J726" s="6"/>
      <c r="K726" s="6"/>
      <c r="L726" s="44"/>
      <c r="M726" s="6"/>
      <c r="P726" s="6"/>
      <c r="Q726" s="63"/>
    </row>
    <row r="727" spans="2:17" x14ac:dyDescent="0.2">
      <c r="B727" s="10"/>
      <c r="D727" s="2"/>
      <c r="E727" s="2"/>
      <c r="F727" s="2"/>
      <c r="G727" s="6"/>
      <c r="H727" s="6"/>
      <c r="I727" s="6"/>
      <c r="J727" s="6"/>
      <c r="K727" s="6"/>
      <c r="L727" s="44"/>
      <c r="M727" s="6"/>
      <c r="P727" s="6"/>
      <c r="Q727" s="63"/>
    </row>
    <row r="728" spans="2:17" x14ac:dyDescent="0.2">
      <c r="B728" s="10"/>
      <c r="D728" s="2"/>
      <c r="E728" s="2"/>
      <c r="F728" s="2"/>
      <c r="G728" s="6"/>
      <c r="H728" s="6"/>
      <c r="I728" s="6"/>
      <c r="J728" s="6"/>
      <c r="K728" s="6"/>
      <c r="L728" s="6"/>
      <c r="M728" s="6"/>
      <c r="N728" s="6"/>
      <c r="O728" s="6"/>
      <c r="P728" s="6"/>
      <c r="Q728" s="6"/>
    </row>
    <row r="729" spans="2:17" x14ac:dyDescent="0.2">
      <c r="B729" s="10"/>
      <c r="D729" s="2"/>
      <c r="E729" s="2"/>
      <c r="F729" s="2"/>
      <c r="G729" s="6"/>
      <c r="H729" s="6"/>
      <c r="I729" s="6"/>
      <c r="J729" s="6"/>
      <c r="K729" s="6"/>
      <c r="L729" s="1"/>
      <c r="M729" s="6"/>
      <c r="N729" s="6"/>
      <c r="O729" s="6"/>
      <c r="P729" s="6"/>
      <c r="Q729" s="6"/>
    </row>
    <row r="730" spans="2:17" x14ac:dyDescent="0.2">
      <c r="B730" s="10"/>
      <c r="D730" s="2"/>
      <c r="E730" s="2"/>
      <c r="F730" s="2"/>
      <c r="G730" s="6"/>
      <c r="H730" s="6"/>
      <c r="I730" s="6"/>
      <c r="J730" s="6"/>
      <c r="K730" s="6"/>
      <c r="L730" s="1"/>
      <c r="M730" s="6"/>
      <c r="N730" s="6"/>
      <c r="O730" s="6"/>
      <c r="P730" s="6"/>
    </row>
    <row r="731" spans="2:17" x14ac:dyDescent="0.2">
      <c r="B731" s="10"/>
      <c r="D731" s="2"/>
      <c r="E731" s="2"/>
      <c r="F731" s="2"/>
      <c r="G731" s="6"/>
      <c r="H731" s="6"/>
      <c r="I731" s="6"/>
      <c r="J731" s="6"/>
      <c r="K731" s="6"/>
      <c r="L731" s="1"/>
      <c r="M731" s="6"/>
      <c r="N731" s="6"/>
      <c r="O731" s="6"/>
      <c r="P731" s="6"/>
    </row>
    <row r="732" spans="2:17" x14ac:dyDescent="0.2">
      <c r="B732" s="10"/>
      <c r="D732" s="2"/>
      <c r="E732" s="2"/>
      <c r="F732" s="2"/>
      <c r="G732" s="6"/>
      <c r="H732" s="6"/>
      <c r="I732" s="6"/>
      <c r="J732" s="6"/>
      <c r="K732" s="6"/>
      <c r="L732" s="1"/>
      <c r="M732" s="6"/>
      <c r="N732" s="6"/>
      <c r="O732" s="6"/>
      <c r="P732" s="6"/>
    </row>
    <row r="733" spans="2:17" x14ac:dyDescent="0.2">
      <c r="B733" s="10"/>
      <c r="D733" s="2"/>
      <c r="E733" s="2"/>
      <c r="F733" s="2"/>
      <c r="G733" s="6"/>
      <c r="H733" s="6"/>
      <c r="I733" s="6"/>
      <c r="J733" s="6"/>
      <c r="K733" s="6"/>
      <c r="L733" s="1"/>
      <c r="M733" s="6"/>
      <c r="N733" s="6"/>
      <c r="O733" s="6"/>
      <c r="P733" s="6"/>
    </row>
    <row r="734" spans="2:17" x14ac:dyDescent="0.2">
      <c r="B734" s="10"/>
      <c r="D734" s="2"/>
      <c r="E734" s="2"/>
      <c r="F734" s="2"/>
      <c r="G734" s="6"/>
      <c r="H734" s="6"/>
      <c r="I734" s="6"/>
      <c r="J734" s="6"/>
      <c r="K734" s="6"/>
      <c r="L734" s="1"/>
      <c r="M734" s="6"/>
      <c r="N734" s="6"/>
      <c r="O734" s="6"/>
      <c r="P734" s="6"/>
    </row>
    <row r="735" spans="2:17" x14ac:dyDescent="0.2">
      <c r="B735" s="10"/>
      <c r="D735" s="2"/>
      <c r="E735" s="2"/>
      <c r="G735" s="6"/>
      <c r="H735" s="6"/>
      <c r="I735" s="6"/>
      <c r="J735" s="6"/>
      <c r="K735" s="6"/>
      <c r="M735" s="63"/>
      <c r="O735" s="63"/>
      <c r="P735" s="6"/>
      <c r="Q735" s="6"/>
    </row>
    <row r="736" spans="2:17" x14ac:dyDescent="0.2">
      <c r="B736" s="10"/>
      <c r="D736" s="2"/>
      <c r="E736" s="2"/>
      <c r="G736" s="6"/>
      <c r="H736" s="6"/>
      <c r="I736" s="6"/>
      <c r="J736" s="6"/>
      <c r="K736" s="6"/>
      <c r="L736" s="1"/>
      <c r="M736" s="63"/>
      <c r="O736" s="63"/>
      <c r="P736" s="6"/>
      <c r="Q736" s="6"/>
    </row>
    <row r="737" spans="2:17" x14ac:dyDescent="0.2">
      <c r="B737" s="10"/>
      <c r="D737" s="2"/>
      <c r="E737" s="2"/>
      <c r="G737" s="6"/>
      <c r="H737" s="6"/>
      <c r="I737" s="6"/>
      <c r="J737" s="6"/>
      <c r="K737" s="6"/>
      <c r="L737" s="1"/>
      <c r="M737" s="63"/>
      <c r="O737" s="63"/>
      <c r="P737" s="6"/>
    </row>
    <row r="738" spans="2:17" x14ac:dyDescent="0.2">
      <c r="B738" s="10"/>
      <c r="D738" s="2"/>
      <c r="E738" s="2"/>
      <c r="G738" s="6"/>
      <c r="H738" s="6"/>
      <c r="I738" s="6"/>
      <c r="J738" s="6"/>
      <c r="K738" s="6"/>
      <c r="L738" s="1"/>
      <c r="M738" s="63"/>
      <c r="O738" s="63"/>
      <c r="P738" s="6"/>
    </row>
    <row r="739" spans="2:17" x14ac:dyDescent="0.2">
      <c r="B739" s="10"/>
      <c r="D739" s="2"/>
      <c r="E739" s="2"/>
      <c r="G739" s="6"/>
      <c r="H739" s="6"/>
      <c r="I739" s="6"/>
      <c r="J739" s="6"/>
      <c r="K739" s="6"/>
      <c r="L739" s="1"/>
      <c r="M739" s="63"/>
      <c r="O739" s="63"/>
      <c r="P739" s="6"/>
    </row>
    <row r="740" spans="2:17" x14ac:dyDescent="0.2">
      <c r="B740" s="10"/>
      <c r="D740" s="2"/>
      <c r="E740" s="2"/>
      <c r="G740" s="6"/>
      <c r="H740" s="6"/>
      <c r="I740" s="6"/>
      <c r="J740" s="6"/>
      <c r="K740" s="6"/>
      <c r="L740" s="1"/>
      <c r="M740" s="63"/>
      <c r="O740" s="63"/>
      <c r="P740" s="6"/>
    </row>
    <row r="741" spans="2:17" x14ac:dyDescent="0.2">
      <c r="B741" s="10"/>
      <c r="D741" s="2"/>
      <c r="E741" s="2"/>
      <c r="G741" s="6"/>
      <c r="H741" s="6"/>
      <c r="I741" s="6"/>
      <c r="J741" s="6"/>
      <c r="K741" s="6"/>
      <c r="L741" s="1"/>
      <c r="M741" s="63"/>
      <c r="O741" s="63"/>
      <c r="P741" s="6"/>
    </row>
    <row r="742" spans="2:17" x14ac:dyDescent="0.2">
      <c r="B742" s="10"/>
      <c r="D742" s="2"/>
      <c r="E742" s="2"/>
      <c r="F742" s="2"/>
      <c r="G742" s="6"/>
      <c r="H742" s="6"/>
      <c r="I742" s="6"/>
      <c r="J742" s="6"/>
      <c r="K742" s="6"/>
      <c r="L742" s="6"/>
      <c r="M742" s="6"/>
      <c r="N742" s="6"/>
      <c r="O742" s="6"/>
      <c r="P742" s="6"/>
      <c r="Q742" s="6"/>
    </row>
    <row r="743" spans="2:17" x14ac:dyDescent="0.2">
      <c r="B743" s="10"/>
      <c r="D743" s="2"/>
      <c r="E743" s="2"/>
      <c r="F743" s="2"/>
      <c r="G743" s="6"/>
      <c r="H743" s="6"/>
      <c r="I743" s="6"/>
      <c r="J743" s="6"/>
      <c r="K743" s="6"/>
      <c r="L743" s="44"/>
      <c r="M743" s="6"/>
      <c r="P743" s="6"/>
      <c r="Q743" s="63"/>
    </row>
    <row r="744" spans="2:17" x14ac:dyDescent="0.2">
      <c r="B744" s="10"/>
      <c r="D744" s="2"/>
      <c r="E744" s="2"/>
      <c r="F744" s="2"/>
      <c r="G744" s="6"/>
      <c r="H744" s="6"/>
      <c r="I744" s="6"/>
      <c r="J744" s="6"/>
      <c r="K744" s="6"/>
      <c r="L744" s="44"/>
      <c r="M744" s="6"/>
      <c r="P744" s="6"/>
      <c r="Q744" s="63"/>
    </row>
    <row r="745" spans="2:17" x14ac:dyDescent="0.2">
      <c r="B745" s="10"/>
    </row>
    <row r="746" spans="2:17" x14ac:dyDescent="0.2">
      <c r="B746" s="10"/>
    </row>
    <row r="747" spans="2:17" x14ac:dyDescent="0.2">
      <c r="B747" s="10"/>
    </row>
    <row r="748" spans="2:17" x14ac:dyDescent="0.2">
      <c r="B748" s="10"/>
    </row>
    <row r="749" spans="2:17" x14ac:dyDescent="0.2">
      <c r="B749" s="10"/>
    </row>
    <row r="750" spans="2:17" x14ac:dyDescent="0.2">
      <c r="B750" s="10"/>
    </row>
    <row r="751" spans="2:17" x14ac:dyDescent="0.2">
      <c r="B751" s="10"/>
    </row>
    <row r="752" spans="2:17" x14ac:dyDescent="0.2">
      <c r="B752" s="10"/>
    </row>
    <row r="753" spans="2:17" x14ac:dyDescent="0.2">
      <c r="B753" s="10"/>
    </row>
    <row r="754" spans="2:17" x14ac:dyDescent="0.2">
      <c r="B754" s="10"/>
    </row>
    <row r="755" spans="2:17" x14ac:dyDescent="0.2">
      <c r="B755" s="10"/>
    </row>
    <row r="756" spans="2:17" x14ac:dyDescent="0.2">
      <c r="B756" s="10"/>
    </row>
    <row r="757" spans="2:17" x14ac:dyDescent="0.2">
      <c r="B757" s="10"/>
    </row>
    <row r="758" spans="2:17" x14ac:dyDescent="0.2">
      <c r="B758" s="10"/>
    </row>
    <row r="759" spans="2:17" x14ac:dyDescent="0.2">
      <c r="B759" s="10"/>
    </row>
    <row r="760" spans="2:17" x14ac:dyDescent="0.2">
      <c r="B760" s="10"/>
    </row>
    <row r="761" spans="2:17" x14ac:dyDescent="0.2">
      <c r="B761" s="10"/>
      <c r="D761" s="2"/>
      <c r="E761" s="2"/>
      <c r="F761" s="2"/>
      <c r="G761" s="6"/>
      <c r="H761" s="6"/>
      <c r="I761" s="6"/>
      <c r="J761" s="6"/>
      <c r="K761" s="6"/>
      <c r="L761" s="44"/>
      <c r="M761" s="6"/>
      <c r="P761" s="6"/>
      <c r="Q761" s="63"/>
    </row>
    <row r="762" spans="2:17" x14ac:dyDescent="0.2">
      <c r="B762" s="10"/>
      <c r="E762" s="2"/>
      <c r="F762" s="2"/>
      <c r="G762" s="6"/>
      <c r="H762" s="6"/>
      <c r="I762" s="6"/>
      <c r="J762" s="6"/>
      <c r="K762" s="6"/>
      <c r="L762" s="6"/>
      <c r="M762" s="6"/>
      <c r="N762" s="6"/>
    </row>
    <row r="763" spans="2:17" x14ac:dyDescent="0.2">
      <c r="B763" s="10"/>
      <c r="E763" s="2"/>
      <c r="F763" s="2"/>
      <c r="G763" s="6"/>
      <c r="H763" s="6"/>
      <c r="I763" s="6"/>
      <c r="J763" s="6"/>
      <c r="K763" s="6"/>
      <c r="L763" s="1"/>
      <c r="M763" s="6"/>
      <c r="N763" s="6"/>
      <c r="P763" s="6"/>
      <c r="Q763" s="6"/>
    </row>
    <row r="764" spans="2:17" x14ac:dyDescent="0.2">
      <c r="B764" s="10"/>
      <c r="E764" s="2"/>
      <c r="F764" s="2"/>
      <c r="G764" s="6"/>
      <c r="H764" s="6"/>
      <c r="I764" s="6"/>
      <c r="J764" s="6"/>
      <c r="K764" s="6"/>
      <c r="L764" s="1"/>
      <c r="M764" s="6"/>
      <c r="N764" s="6"/>
      <c r="P764" s="6"/>
    </row>
    <row r="765" spans="2:17" x14ac:dyDescent="0.2">
      <c r="B765" s="10"/>
      <c r="E765" s="2"/>
      <c r="F765" s="2"/>
      <c r="G765" s="6"/>
      <c r="H765" s="6"/>
      <c r="I765" s="6"/>
      <c r="J765" s="6"/>
      <c r="K765" s="6"/>
      <c r="L765" s="1"/>
      <c r="M765" s="6"/>
      <c r="N765" s="6"/>
      <c r="P765" s="6"/>
    </row>
    <row r="766" spans="2:17" x14ac:dyDescent="0.2">
      <c r="B766" s="10"/>
      <c r="E766" s="2"/>
      <c r="F766" s="2"/>
      <c r="G766" s="6"/>
      <c r="H766" s="6"/>
      <c r="I766" s="6"/>
      <c r="J766" s="6"/>
      <c r="K766" s="6"/>
      <c r="L766" s="1"/>
      <c r="M766" s="6"/>
      <c r="N766" s="6"/>
      <c r="P766" s="6"/>
    </row>
    <row r="767" spans="2:17" x14ac:dyDescent="0.2">
      <c r="B767" s="10"/>
      <c r="E767" s="2"/>
      <c r="F767" s="2"/>
      <c r="G767" s="6"/>
      <c r="H767" s="6"/>
      <c r="I767" s="6"/>
      <c r="J767" s="6"/>
      <c r="K767" s="6"/>
      <c r="L767" s="1"/>
      <c r="M767" s="6"/>
      <c r="N767" s="6"/>
      <c r="P767" s="6"/>
    </row>
    <row r="768" spans="2:17" x14ac:dyDescent="0.2">
      <c r="B768" s="10"/>
      <c r="E768" s="2"/>
      <c r="F768" s="2"/>
      <c r="G768" s="6"/>
      <c r="H768" s="6"/>
      <c r="I768" s="6"/>
      <c r="J768" s="6"/>
      <c r="K768" s="6"/>
      <c r="L768" s="1"/>
      <c r="M768" s="6"/>
      <c r="N768" s="6"/>
      <c r="P768" s="6"/>
    </row>
    <row r="769" spans="2:17" x14ac:dyDescent="0.2">
      <c r="B769" s="10"/>
      <c r="E769" s="2"/>
      <c r="G769" s="6"/>
      <c r="H769" s="6"/>
      <c r="I769" s="6"/>
      <c r="J769" s="6"/>
      <c r="K769" s="6"/>
      <c r="L769" s="6"/>
      <c r="M769" s="6"/>
      <c r="P769" s="6"/>
      <c r="Q769" s="6"/>
    </row>
    <row r="770" spans="2:17" x14ac:dyDescent="0.2">
      <c r="B770" s="10"/>
      <c r="E770" s="2"/>
      <c r="G770" s="6"/>
      <c r="H770" s="6"/>
      <c r="I770" s="6"/>
      <c r="J770" s="6"/>
      <c r="K770" s="6"/>
      <c r="L770" s="1"/>
      <c r="M770" s="6"/>
      <c r="P770" s="6"/>
      <c r="Q770" s="6"/>
    </row>
    <row r="771" spans="2:17" x14ac:dyDescent="0.2">
      <c r="B771" s="10"/>
      <c r="E771" s="2"/>
      <c r="G771" s="6"/>
      <c r="H771" s="6"/>
      <c r="I771" s="6"/>
      <c r="J771" s="6"/>
      <c r="K771" s="6"/>
      <c r="L771" s="1"/>
      <c r="M771" s="6"/>
      <c r="P771" s="6"/>
    </row>
    <row r="772" spans="2:17" x14ac:dyDescent="0.2">
      <c r="B772" s="10"/>
      <c r="E772" s="2"/>
      <c r="G772" s="6"/>
      <c r="H772" s="6"/>
      <c r="I772" s="6"/>
      <c r="J772" s="6"/>
      <c r="K772" s="6"/>
      <c r="L772" s="1"/>
      <c r="M772" s="6"/>
      <c r="P772" s="6"/>
    </row>
    <row r="773" spans="2:17" x14ac:dyDescent="0.2">
      <c r="B773" s="10"/>
      <c r="E773" s="2"/>
      <c r="G773" s="6"/>
      <c r="H773" s="6"/>
      <c r="I773" s="6"/>
      <c r="J773" s="6"/>
      <c r="K773" s="6"/>
      <c r="L773" s="1"/>
      <c r="M773" s="6"/>
      <c r="P773" s="6"/>
    </row>
    <row r="774" spans="2:17" x14ac:dyDescent="0.2">
      <c r="B774" s="10"/>
      <c r="E774" s="2"/>
      <c r="G774" s="6"/>
      <c r="H774" s="6"/>
      <c r="I774" s="6"/>
      <c r="J774" s="6"/>
      <c r="K774" s="6"/>
      <c r="L774" s="1"/>
      <c r="M774" s="6"/>
      <c r="P774" s="6"/>
    </row>
    <row r="775" spans="2:17" x14ac:dyDescent="0.2">
      <c r="B775" s="10"/>
      <c r="E775" s="2"/>
      <c r="G775" s="6"/>
      <c r="H775" s="6"/>
      <c r="I775" s="6"/>
      <c r="J775" s="6"/>
      <c r="K775" s="6"/>
      <c r="L775" s="1"/>
      <c r="M775" s="6"/>
      <c r="P775" s="6"/>
    </row>
    <row r="776" spans="2:17" x14ac:dyDescent="0.2">
      <c r="B776" s="10"/>
      <c r="E776" s="2"/>
      <c r="F776" s="2"/>
      <c r="G776" s="6"/>
      <c r="H776" s="6"/>
      <c r="I776" s="6"/>
      <c r="J776" s="6"/>
      <c r="K776" s="6"/>
      <c r="L776" s="6"/>
      <c r="M776" s="6"/>
      <c r="N776" s="6"/>
    </row>
    <row r="777" spans="2:17" x14ac:dyDescent="0.2">
      <c r="B777" s="10"/>
      <c r="E777" s="2"/>
      <c r="F777" s="2"/>
      <c r="G777" s="6"/>
      <c r="H777" s="6"/>
      <c r="I777" s="6"/>
      <c r="J777" s="6"/>
      <c r="K777" s="6"/>
      <c r="L777" s="1"/>
      <c r="M777" s="6"/>
      <c r="N777" s="6"/>
      <c r="P777" s="6"/>
      <c r="Q777" s="6"/>
    </row>
    <row r="778" spans="2:17" x14ac:dyDescent="0.2">
      <c r="B778" s="10"/>
      <c r="E778" s="2"/>
      <c r="F778" s="2"/>
      <c r="G778" s="6"/>
      <c r="H778" s="6"/>
      <c r="I778" s="6"/>
      <c r="J778" s="6"/>
      <c r="K778" s="6"/>
      <c r="L778" s="1"/>
      <c r="M778" s="6"/>
      <c r="N778" s="6"/>
      <c r="P778" s="6"/>
    </row>
    <row r="779" spans="2:17" x14ac:dyDescent="0.2">
      <c r="B779" s="10"/>
      <c r="E779" s="2"/>
      <c r="F779" s="2"/>
      <c r="G779" s="6"/>
      <c r="H779" s="6"/>
      <c r="I779" s="6"/>
      <c r="J779" s="6"/>
      <c r="K779" s="6"/>
      <c r="L779" s="1"/>
      <c r="M779" s="6"/>
      <c r="N779" s="6"/>
      <c r="P779" s="6"/>
    </row>
    <row r="780" spans="2:17" x14ac:dyDescent="0.2">
      <c r="B780" s="10"/>
      <c r="E780" s="2"/>
      <c r="F780" s="2"/>
      <c r="G780" s="6"/>
      <c r="H780" s="6"/>
      <c r="I780" s="6"/>
      <c r="J780" s="6"/>
      <c r="K780" s="6"/>
      <c r="L780" s="1"/>
      <c r="M780" s="6"/>
      <c r="N780" s="6"/>
      <c r="P780" s="6"/>
    </row>
    <row r="781" spans="2:17" x14ac:dyDescent="0.2">
      <c r="B781" s="10"/>
      <c r="E781" s="2"/>
      <c r="F781" s="2"/>
      <c r="G781" s="6"/>
      <c r="H781" s="6"/>
      <c r="I781" s="6"/>
      <c r="J781" s="6"/>
      <c r="K781" s="6"/>
      <c r="L781" s="1"/>
      <c r="M781" s="6"/>
      <c r="N781" s="6"/>
      <c r="P781" s="6"/>
    </row>
    <row r="782" spans="2:17" x14ac:dyDescent="0.2">
      <c r="B782" s="10"/>
      <c r="E782" s="2"/>
      <c r="F782" s="2"/>
      <c r="G782" s="6"/>
      <c r="H782" s="6"/>
      <c r="I782" s="6"/>
      <c r="J782" s="6"/>
      <c r="K782" s="6"/>
      <c r="L782" s="1"/>
      <c r="M782" s="6"/>
      <c r="N782" s="6"/>
      <c r="P782" s="6"/>
    </row>
    <row r="783" spans="2:17" x14ac:dyDescent="0.2">
      <c r="B783" s="10"/>
      <c r="E783" s="2"/>
      <c r="G783" s="6"/>
      <c r="H783" s="6"/>
      <c r="I783" s="6"/>
      <c r="J783" s="6"/>
      <c r="K783" s="6"/>
      <c r="L783" s="6"/>
      <c r="M783" s="6"/>
      <c r="P783" s="6"/>
      <c r="Q783" s="6"/>
    </row>
    <row r="784" spans="2:17" x14ac:dyDescent="0.2">
      <c r="B784" s="10"/>
      <c r="E784" s="2"/>
      <c r="G784" s="6"/>
      <c r="H784" s="6"/>
      <c r="I784" s="6"/>
      <c r="J784" s="6"/>
      <c r="K784" s="6"/>
      <c r="L784" s="1"/>
      <c r="M784" s="6"/>
      <c r="P784" s="6"/>
      <c r="Q784" s="6"/>
    </row>
    <row r="785" spans="2:16" x14ac:dyDescent="0.2">
      <c r="B785" s="10"/>
      <c r="E785" s="2"/>
      <c r="G785" s="6"/>
      <c r="H785" s="6"/>
      <c r="I785" s="6"/>
      <c r="J785" s="6"/>
      <c r="K785" s="6"/>
      <c r="L785" s="1"/>
      <c r="M785" s="6"/>
      <c r="P785" s="6"/>
    </row>
    <row r="786" spans="2:16" x14ac:dyDescent="0.2">
      <c r="B786" s="10"/>
      <c r="E786" s="2"/>
      <c r="G786" s="6"/>
      <c r="H786" s="6"/>
      <c r="I786" s="6"/>
      <c r="J786" s="6"/>
      <c r="K786" s="6"/>
      <c r="L786" s="1"/>
      <c r="M786" s="6"/>
      <c r="P786" s="6"/>
    </row>
    <row r="787" spans="2:16" x14ac:dyDescent="0.2">
      <c r="B787" s="10"/>
      <c r="E787" s="2"/>
      <c r="G787" s="6"/>
      <c r="H787" s="6"/>
      <c r="I787" s="6"/>
      <c r="J787" s="6"/>
      <c r="K787" s="6"/>
      <c r="L787" s="1"/>
      <c r="M787" s="6"/>
      <c r="P787" s="6"/>
    </row>
    <row r="788" spans="2:16" x14ac:dyDescent="0.2">
      <c r="B788" s="10"/>
      <c r="E788" s="2"/>
      <c r="G788" s="6"/>
      <c r="H788" s="6"/>
      <c r="I788" s="6"/>
      <c r="J788" s="6"/>
      <c r="K788" s="6"/>
      <c r="L788" s="1"/>
      <c r="M788" s="6"/>
      <c r="P788" s="6"/>
    </row>
    <row r="789" spans="2:16" x14ac:dyDescent="0.2">
      <c r="B789" s="10"/>
      <c r="E789" s="2"/>
      <c r="G789" s="6"/>
      <c r="H789" s="6"/>
      <c r="I789" s="6"/>
      <c r="J789" s="6"/>
      <c r="K789" s="6"/>
      <c r="L789" s="1"/>
      <c r="M789" s="6"/>
      <c r="P789" s="6"/>
    </row>
    <row r="790" spans="2:16" x14ac:dyDescent="0.2">
      <c r="B790" s="10"/>
    </row>
    <row r="791" spans="2:16" x14ac:dyDescent="0.2">
      <c r="B791" s="10"/>
    </row>
    <row r="792" spans="2:16" x14ac:dyDescent="0.2">
      <c r="B792" s="10"/>
    </row>
    <row r="793" spans="2:16" x14ac:dyDescent="0.2">
      <c r="B793" s="10"/>
    </row>
    <row r="794" spans="2:16" x14ac:dyDescent="0.2">
      <c r="B794" s="10"/>
    </row>
    <row r="795" spans="2:16" x14ac:dyDescent="0.2">
      <c r="B795" s="10"/>
    </row>
    <row r="796" spans="2:16" x14ac:dyDescent="0.2">
      <c r="B796" s="10"/>
    </row>
    <row r="797" spans="2:16" x14ac:dyDescent="0.2">
      <c r="B797" s="10"/>
    </row>
    <row r="798" spans="2:16" x14ac:dyDescent="0.2">
      <c r="B798" s="10"/>
    </row>
    <row r="799" spans="2:16" x14ac:dyDescent="0.2">
      <c r="B799" s="10"/>
    </row>
    <row r="800" spans="2:16" x14ac:dyDescent="0.2">
      <c r="B800" s="10"/>
    </row>
    <row r="801" spans="2:19" x14ac:dyDescent="0.2">
      <c r="B801" s="10"/>
    </row>
    <row r="802" spans="2:19" x14ac:dyDescent="0.2">
      <c r="B802" s="10"/>
    </row>
    <row r="803" spans="2:19" x14ac:dyDescent="0.2">
      <c r="B803" s="10"/>
    </row>
    <row r="804" spans="2:19" x14ac:dyDescent="0.2">
      <c r="B804" s="10"/>
    </row>
    <row r="805" spans="2:19" x14ac:dyDescent="0.2">
      <c r="B805" s="10"/>
    </row>
    <row r="806" spans="2:19" x14ac:dyDescent="0.2">
      <c r="B806" s="10"/>
      <c r="D806" s="2"/>
      <c r="E806" s="2"/>
      <c r="F806" s="2"/>
      <c r="G806" s="6"/>
      <c r="H806" s="6"/>
      <c r="I806" s="6"/>
      <c r="J806" s="6"/>
      <c r="K806" s="6"/>
      <c r="L806" s="44"/>
      <c r="M806" s="6"/>
      <c r="P806" s="6"/>
      <c r="Q806" s="63"/>
    </row>
    <row r="807" spans="2:19" x14ac:dyDescent="0.2">
      <c r="B807" s="10"/>
      <c r="D807" s="2"/>
      <c r="E807" s="2"/>
      <c r="G807" s="6"/>
      <c r="H807" s="6"/>
      <c r="I807" s="6"/>
      <c r="J807" s="6"/>
      <c r="K807" s="6"/>
      <c r="L807" s="1"/>
      <c r="M807" s="1"/>
      <c r="P807" s="6"/>
    </row>
    <row r="808" spans="2:19" x14ac:dyDescent="0.2">
      <c r="B808" s="10"/>
      <c r="D808" s="2"/>
      <c r="E808" s="2"/>
      <c r="G808" s="6"/>
      <c r="H808" s="6"/>
      <c r="I808" s="6"/>
      <c r="J808" s="6"/>
      <c r="K808" s="6"/>
      <c r="L808" s="1"/>
      <c r="M808" s="1"/>
      <c r="P808" s="6"/>
    </row>
    <row r="809" spans="2:19" x14ac:dyDescent="0.2">
      <c r="B809" s="10"/>
      <c r="D809" s="2"/>
      <c r="E809" s="2"/>
      <c r="G809" s="6"/>
      <c r="H809" s="6"/>
      <c r="I809" s="6"/>
      <c r="J809" s="6"/>
      <c r="K809" s="6"/>
      <c r="L809" s="1"/>
      <c r="M809" s="1"/>
      <c r="P809" s="6"/>
    </row>
    <row r="810" spans="2:19" x14ac:dyDescent="0.2">
      <c r="B810" s="10"/>
      <c r="D810" s="2"/>
      <c r="E810" s="2"/>
      <c r="F810" s="2"/>
      <c r="G810" s="6"/>
      <c r="H810" s="6"/>
      <c r="I810" s="6"/>
      <c r="J810" s="6"/>
      <c r="K810" s="6"/>
      <c r="L810" s="6"/>
      <c r="M810" s="6"/>
      <c r="N810" s="6"/>
      <c r="O810" s="6"/>
      <c r="P810" s="6"/>
      <c r="Q810" s="6"/>
    </row>
    <row r="811" spans="2:19" x14ac:dyDescent="0.2">
      <c r="B811" s="10"/>
      <c r="D811" s="2"/>
      <c r="E811" s="2"/>
      <c r="F811" s="2"/>
      <c r="G811" s="6"/>
      <c r="H811" s="6"/>
      <c r="I811" s="6"/>
      <c r="J811" s="6"/>
      <c r="K811" s="6"/>
      <c r="L811" s="44"/>
      <c r="M811" s="6"/>
      <c r="P811" s="6"/>
      <c r="Q811" s="63"/>
    </row>
    <row r="812" spans="2:19" x14ac:dyDescent="0.2">
      <c r="B812" s="10"/>
      <c r="D812" s="2"/>
      <c r="E812" s="2"/>
      <c r="F812" s="2"/>
      <c r="G812" s="6"/>
      <c r="H812" s="6"/>
      <c r="I812" s="6"/>
      <c r="J812" s="6"/>
      <c r="K812" s="6"/>
      <c r="L812" s="44"/>
      <c r="M812" s="6"/>
      <c r="P812" s="6"/>
      <c r="Q812" s="63"/>
      <c r="S812" s="63"/>
    </row>
    <row r="813" spans="2:19" x14ac:dyDescent="0.2">
      <c r="B813" s="10"/>
      <c r="D813" s="2"/>
      <c r="E813" s="2"/>
      <c r="F813" s="2"/>
      <c r="G813" s="6"/>
      <c r="H813" s="6"/>
      <c r="I813" s="6"/>
      <c r="J813" s="6"/>
      <c r="K813" s="6"/>
      <c r="L813" s="6"/>
      <c r="M813" s="6"/>
      <c r="N813" s="6"/>
      <c r="O813" s="6"/>
      <c r="P813" s="6"/>
      <c r="Q813" s="6"/>
    </row>
    <row r="814" spans="2:19" x14ac:dyDescent="0.2">
      <c r="B814" s="10"/>
      <c r="D814" s="2"/>
      <c r="E814" s="2"/>
      <c r="F814" s="2"/>
      <c r="G814" s="6"/>
      <c r="H814" s="6"/>
      <c r="I814" s="6"/>
      <c r="J814" s="6"/>
      <c r="K814" s="6"/>
      <c r="L814" s="1"/>
      <c r="M814" s="6"/>
      <c r="N814" s="6"/>
      <c r="O814" s="6"/>
      <c r="P814" s="6"/>
      <c r="Q814" s="6"/>
    </row>
    <row r="815" spans="2:19" x14ac:dyDescent="0.2">
      <c r="B815" s="10"/>
      <c r="D815" s="2"/>
      <c r="E815" s="2"/>
      <c r="F815" s="2"/>
      <c r="G815" s="6"/>
      <c r="H815" s="6"/>
      <c r="I815" s="6"/>
      <c r="J815" s="6"/>
      <c r="K815" s="6"/>
      <c r="L815" s="1"/>
      <c r="M815" s="6"/>
      <c r="N815" s="6"/>
      <c r="O815" s="6"/>
      <c r="P815" s="6"/>
    </row>
    <row r="816" spans="2:19" x14ac:dyDescent="0.2">
      <c r="B816" s="10"/>
      <c r="D816" s="2"/>
      <c r="E816" s="2"/>
      <c r="F816" s="2"/>
      <c r="G816" s="6"/>
      <c r="H816" s="6"/>
      <c r="I816" s="6"/>
      <c r="J816" s="6"/>
      <c r="K816" s="6"/>
      <c r="L816" s="1"/>
      <c r="M816" s="6"/>
      <c r="N816" s="6"/>
      <c r="O816" s="6"/>
      <c r="P816" s="6"/>
    </row>
    <row r="817" spans="2:19" x14ac:dyDescent="0.2">
      <c r="B817" s="10"/>
      <c r="D817" s="2"/>
      <c r="E817" s="2"/>
      <c r="F817" s="2"/>
      <c r="G817" s="6"/>
      <c r="H817" s="6"/>
      <c r="I817" s="6"/>
      <c r="J817" s="6"/>
      <c r="K817" s="6"/>
      <c r="L817" s="1"/>
      <c r="M817" s="6"/>
      <c r="N817" s="6"/>
      <c r="O817" s="6"/>
      <c r="P817" s="6"/>
    </row>
    <row r="818" spans="2:19" x14ac:dyDescent="0.2">
      <c r="B818" s="10"/>
      <c r="D818" s="2"/>
      <c r="E818" s="2"/>
      <c r="F818" s="2"/>
      <c r="G818" s="6"/>
      <c r="H818" s="6"/>
      <c r="I818" s="6"/>
      <c r="J818" s="6"/>
      <c r="K818" s="6"/>
      <c r="L818" s="1"/>
      <c r="M818" s="6"/>
      <c r="N818" s="6"/>
      <c r="O818" s="6"/>
      <c r="P818" s="6"/>
    </row>
    <row r="819" spans="2:19" x14ac:dyDescent="0.2">
      <c r="B819" s="10"/>
      <c r="D819" s="2"/>
      <c r="E819" s="2"/>
      <c r="F819" s="2"/>
      <c r="G819" s="6"/>
      <c r="H819" s="6"/>
      <c r="I819" s="6"/>
      <c r="J819" s="6"/>
      <c r="K819" s="6"/>
      <c r="L819" s="1"/>
      <c r="M819" s="6"/>
      <c r="N819" s="6"/>
      <c r="O819" s="6"/>
      <c r="P819" s="6"/>
    </row>
    <row r="820" spans="2:19" x14ac:dyDescent="0.2">
      <c r="B820" s="10"/>
      <c r="D820" s="2"/>
      <c r="E820" s="2"/>
      <c r="G820" s="6"/>
      <c r="H820" s="6"/>
      <c r="I820" s="6"/>
      <c r="J820" s="6"/>
      <c r="K820" s="6"/>
      <c r="M820" s="63"/>
      <c r="O820" s="63"/>
      <c r="P820" s="6"/>
      <c r="Q820" s="6"/>
      <c r="S820" s="63"/>
    </row>
    <row r="821" spans="2:19" x14ac:dyDescent="0.2">
      <c r="B821" s="10"/>
      <c r="D821" s="2"/>
      <c r="E821" s="2"/>
      <c r="G821" s="6"/>
      <c r="H821" s="6"/>
      <c r="I821" s="6"/>
      <c r="J821" s="6"/>
      <c r="K821" s="6"/>
      <c r="L821" s="1"/>
      <c r="M821" s="63"/>
      <c r="O821" s="63"/>
      <c r="P821" s="6"/>
      <c r="Q821" s="6"/>
    </row>
    <row r="822" spans="2:19" x14ac:dyDescent="0.2">
      <c r="B822" s="10"/>
      <c r="D822" s="2"/>
      <c r="E822" s="2"/>
      <c r="G822" s="6"/>
      <c r="H822" s="6"/>
      <c r="I822" s="6"/>
      <c r="J822" s="6"/>
      <c r="K822" s="6"/>
      <c r="L822" s="1"/>
      <c r="M822" s="63"/>
      <c r="O822" s="63"/>
      <c r="P822" s="6"/>
    </row>
    <row r="823" spans="2:19" x14ac:dyDescent="0.2">
      <c r="B823" s="10"/>
      <c r="D823" s="2"/>
      <c r="E823" s="2"/>
      <c r="G823" s="6"/>
      <c r="H823" s="6"/>
      <c r="I823" s="6"/>
      <c r="J823" s="6"/>
      <c r="K823" s="6"/>
      <c r="L823" s="1"/>
      <c r="M823" s="63"/>
      <c r="O823" s="63"/>
      <c r="P823" s="6"/>
    </row>
    <row r="824" spans="2:19" x14ac:dyDescent="0.2">
      <c r="B824" s="10"/>
      <c r="D824" s="2"/>
      <c r="E824" s="2"/>
      <c r="G824" s="6"/>
      <c r="H824" s="6"/>
      <c r="I824" s="6"/>
      <c r="J824" s="6"/>
      <c r="K824" s="6"/>
      <c r="L824" s="1"/>
      <c r="M824" s="63"/>
      <c r="O824" s="63"/>
      <c r="P824" s="6"/>
      <c r="S824" s="63"/>
    </row>
    <row r="825" spans="2:19" x14ac:dyDescent="0.2">
      <c r="B825" s="10"/>
      <c r="D825" s="2"/>
      <c r="E825" s="2"/>
      <c r="G825" s="6"/>
      <c r="H825" s="6"/>
      <c r="I825" s="6"/>
      <c r="J825" s="6"/>
      <c r="K825" s="6"/>
      <c r="L825" s="1"/>
      <c r="M825" s="63"/>
      <c r="O825" s="63"/>
      <c r="P825" s="6"/>
    </row>
    <row r="826" spans="2:19" x14ac:dyDescent="0.2">
      <c r="B826" s="10"/>
      <c r="D826" s="2"/>
      <c r="E826" s="2"/>
      <c r="G826" s="6"/>
      <c r="H826" s="6"/>
      <c r="I826" s="6"/>
      <c r="J826" s="6"/>
      <c r="K826" s="6"/>
      <c r="L826" s="1"/>
      <c r="M826" s="63"/>
      <c r="O826" s="63"/>
      <c r="P826" s="6"/>
    </row>
    <row r="827" spans="2:19" x14ac:dyDescent="0.2">
      <c r="B827" s="10"/>
      <c r="D827" s="2"/>
      <c r="E827" s="2"/>
      <c r="F827" s="2"/>
      <c r="G827" s="6"/>
      <c r="H827" s="6"/>
      <c r="I827" s="6"/>
      <c r="J827" s="6"/>
      <c r="K827" s="6"/>
      <c r="L827" s="6"/>
      <c r="M827" s="6"/>
      <c r="N827" s="6"/>
      <c r="O827" s="6"/>
      <c r="P827" s="6"/>
      <c r="Q827" s="6"/>
    </row>
    <row r="828" spans="2:19" x14ac:dyDescent="0.2">
      <c r="B828" s="10"/>
      <c r="D828" s="2"/>
      <c r="E828" s="2"/>
      <c r="F828" s="2"/>
      <c r="G828" s="6"/>
      <c r="H828" s="6"/>
      <c r="I828" s="6"/>
      <c r="J828" s="6"/>
      <c r="K828" s="6"/>
      <c r="L828" s="44"/>
      <c r="M828" s="6"/>
      <c r="P828" s="6"/>
      <c r="Q828" s="63"/>
      <c r="S828" s="63"/>
    </row>
    <row r="829" spans="2:19" x14ac:dyDescent="0.2">
      <c r="B829" s="10"/>
      <c r="D829" s="2"/>
      <c r="E829" s="2"/>
      <c r="F829" s="2"/>
      <c r="G829" s="6"/>
      <c r="H829" s="6"/>
      <c r="I829" s="6"/>
      <c r="J829" s="6"/>
      <c r="K829" s="6"/>
      <c r="L829" s="44"/>
      <c r="M829" s="6"/>
      <c r="P829" s="6"/>
      <c r="Q829" s="63"/>
    </row>
    <row r="830" spans="2:19" x14ac:dyDescent="0.2">
      <c r="B830" s="10"/>
      <c r="D830" s="2"/>
      <c r="E830" s="2"/>
      <c r="F830" s="2"/>
      <c r="G830" s="6"/>
      <c r="H830" s="6"/>
      <c r="I830" s="6"/>
      <c r="J830" s="6"/>
      <c r="K830" s="6"/>
      <c r="L830" s="6"/>
      <c r="M830" s="6"/>
      <c r="N830" s="6"/>
      <c r="O830" s="6"/>
      <c r="P830" s="6"/>
      <c r="Q830" s="6"/>
    </row>
    <row r="831" spans="2:19" x14ac:dyDescent="0.2">
      <c r="B831" s="10"/>
      <c r="D831" s="2"/>
      <c r="E831" s="2"/>
      <c r="F831" s="2"/>
      <c r="G831" s="6"/>
      <c r="H831" s="6"/>
      <c r="I831" s="6"/>
      <c r="J831" s="6"/>
      <c r="K831" s="6"/>
      <c r="L831" s="1"/>
      <c r="M831" s="6"/>
      <c r="N831" s="6"/>
      <c r="O831" s="6"/>
      <c r="P831" s="6"/>
      <c r="Q831" s="6"/>
    </row>
    <row r="832" spans="2:19" x14ac:dyDescent="0.2">
      <c r="B832" s="10"/>
      <c r="D832" s="2"/>
      <c r="E832" s="2"/>
      <c r="F832" s="2"/>
      <c r="G832" s="6"/>
      <c r="H832" s="6"/>
      <c r="I832" s="6"/>
      <c r="J832" s="6"/>
      <c r="K832" s="6"/>
      <c r="L832" s="1"/>
      <c r="M832" s="6"/>
      <c r="N832" s="6"/>
      <c r="O832" s="6"/>
      <c r="P832" s="6"/>
      <c r="S832" s="63"/>
    </row>
    <row r="833" spans="2:19" x14ac:dyDescent="0.2">
      <c r="B833" s="10"/>
      <c r="D833" s="2"/>
      <c r="E833" s="2"/>
      <c r="F833" s="2"/>
      <c r="G833" s="6"/>
      <c r="H833" s="6"/>
      <c r="I833" s="6"/>
      <c r="J833" s="6"/>
      <c r="K833" s="6"/>
      <c r="L833" s="1"/>
      <c r="M833" s="6"/>
      <c r="N833" s="6"/>
      <c r="O833" s="6"/>
      <c r="P833" s="6"/>
    </row>
    <row r="834" spans="2:19" x14ac:dyDescent="0.2">
      <c r="B834" s="10"/>
      <c r="D834" s="2"/>
      <c r="E834" s="2"/>
      <c r="F834" s="2"/>
      <c r="G834" s="6"/>
      <c r="H834" s="6"/>
      <c r="I834" s="6"/>
      <c r="J834" s="6"/>
      <c r="K834" s="6"/>
      <c r="L834" s="1"/>
      <c r="M834" s="6"/>
      <c r="N834" s="6"/>
      <c r="O834" s="6"/>
      <c r="P834" s="6"/>
    </row>
    <row r="835" spans="2:19" x14ac:dyDescent="0.2">
      <c r="B835" s="10"/>
      <c r="D835" s="2"/>
      <c r="E835" s="2"/>
      <c r="F835" s="2"/>
      <c r="G835" s="6"/>
      <c r="H835" s="6"/>
      <c r="I835" s="6"/>
      <c r="J835" s="6"/>
      <c r="K835" s="6"/>
      <c r="L835" s="1"/>
      <c r="M835" s="6"/>
      <c r="N835" s="6"/>
      <c r="O835" s="6"/>
      <c r="P835" s="6"/>
    </row>
    <row r="836" spans="2:19" x14ac:dyDescent="0.2">
      <c r="B836" s="10"/>
      <c r="D836" s="2"/>
      <c r="E836" s="2"/>
      <c r="F836" s="2"/>
      <c r="G836" s="6"/>
      <c r="H836" s="6"/>
      <c r="I836" s="6"/>
      <c r="J836" s="6"/>
      <c r="K836" s="6"/>
      <c r="L836" s="1"/>
      <c r="M836" s="6"/>
      <c r="N836" s="6"/>
      <c r="O836" s="6"/>
      <c r="P836" s="6"/>
    </row>
    <row r="837" spans="2:19" x14ac:dyDescent="0.2">
      <c r="B837" s="10"/>
      <c r="D837" s="2"/>
      <c r="E837" s="2"/>
      <c r="G837" s="6"/>
      <c r="H837" s="6"/>
      <c r="I837" s="6"/>
      <c r="J837" s="6"/>
      <c r="K837" s="6"/>
      <c r="M837" s="63"/>
      <c r="O837" s="63"/>
      <c r="P837" s="6"/>
      <c r="Q837" s="6"/>
    </row>
    <row r="838" spans="2:19" x14ac:dyDescent="0.2">
      <c r="B838" s="10"/>
      <c r="D838" s="2"/>
      <c r="E838" s="2"/>
      <c r="G838" s="6"/>
      <c r="H838" s="6"/>
      <c r="I838" s="6"/>
      <c r="J838" s="6"/>
      <c r="K838" s="6"/>
      <c r="L838" s="1"/>
      <c r="M838" s="63"/>
      <c r="O838" s="63"/>
      <c r="P838" s="6"/>
      <c r="Q838" s="6"/>
    </row>
    <row r="839" spans="2:19" x14ac:dyDescent="0.2">
      <c r="B839" s="10"/>
      <c r="D839" s="2"/>
      <c r="E839" s="2"/>
      <c r="G839" s="6"/>
      <c r="H839" s="6"/>
      <c r="I839" s="6"/>
      <c r="J839" s="6"/>
      <c r="K839" s="6"/>
      <c r="L839" s="1"/>
      <c r="M839" s="63"/>
      <c r="O839" s="63"/>
      <c r="P839" s="6"/>
    </row>
    <row r="840" spans="2:19" x14ac:dyDescent="0.2">
      <c r="B840" s="10"/>
      <c r="D840" s="2"/>
      <c r="E840" s="2"/>
      <c r="G840" s="6"/>
      <c r="H840" s="6"/>
      <c r="I840" s="6"/>
      <c r="J840" s="6"/>
      <c r="K840" s="6"/>
      <c r="L840" s="1"/>
      <c r="M840" s="63"/>
      <c r="O840" s="63"/>
      <c r="P840" s="6"/>
      <c r="S840" s="63"/>
    </row>
    <row r="841" spans="2:19" x14ac:dyDescent="0.2">
      <c r="B841" s="10"/>
      <c r="D841" s="2"/>
      <c r="E841" s="2"/>
      <c r="G841" s="6"/>
      <c r="H841" s="6"/>
      <c r="I841" s="6"/>
      <c r="J841" s="6"/>
      <c r="K841" s="6"/>
      <c r="L841" s="1"/>
      <c r="M841" s="63"/>
      <c r="O841" s="63"/>
      <c r="P841" s="6"/>
    </row>
    <row r="842" spans="2:19" x14ac:dyDescent="0.2">
      <c r="B842" s="10"/>
      <c r="D842" s="2"/>
      <c r="E842" s="2"/>
      <c r="G842" s="6"/>
      <c r="H842" s="6"/>
      <c r="I842" s="6"/>
      <c r="J842" s="6"/>
      <c r="K842" s="6"/>
      <c r="L842" s="1"/>
      <c r="M842" s="63"/>
      <c r="O842" s="63"/>
      <c r="P842" s="6"/>
    </row>
    <row r="843" spans="2:19" x14ac:dyDescent="0.2">
      <c r="B843" s="10"/>
      <c r="D843" s="2"/>
      <c r="E843" s="2"/>
      <c r="G843" s="6"/>
      <c r="H843" s="6"/>
      <c r="I843" s="6"/>
      <c r="J843" s="6"/>
      <c r="K843" s="6"/>
      <c r="L843" s="1"/>
      <c r="M843" s="63"/>
      <c r="O843" s="63"/>
      <c r="P843" s="6"/>
    </row>
    <row r="844" spans="2:19" x14ac:dyDescent="0.2">
      <c r="B844" s="10"/>
      <c r="D844" s="2"/>
      <c r="E844" s="2"/>
      <c r="F844" s="2"/>
      <c r="G844" s="6"/>
      <c r="H844" s="6"/>
      <c r="I844" s="6"/>
      <c r="J844" s="6"/>
      <c r="K844" s="6"/>
      <c r="L844" s="6"/>
      <c r="M844" s="6"/>
      <c r="N844" s="6"/>
      <c r="O844" s="6"/>
      <c r="P844" s="6"/>
      <c r="Q844" s="6"/>
    </row>
    <row r="845" spans="2:19" x14ac:dyDescent="0.2">
      <c r="B845" s="10"/>
      <c r="D845" s="2"/>
      <c r="E845" s="2"/>
      <c r="F845" s="2"/>
      <c r="G845" s="6"/>
      <c r="H845" s="6"/>
      <c r="I845" s="6"/>
      <c r="J845" s="6"/>
      <c r="K845" s="6"/>
      <c r="L845" s="44"/>
      <c r="M845" s="6"/>
      <c r="P845" s="6"/>
      <c r="Q845" s="63"/>
      <c r="S845" s="63"/>
    </row>
    <row r="846" spans="2:19" x14ac:dyDescent="0.2">
      <c r="B846" s="10"/>
      <c r="D846" s="2"/>
      <c r="E846" s="2"/>
      <c r="F846" s="2"/>
      <c r="G846" s="6"/>
      <c r="H846" s="6"/>
      <c r="I846" s="6"/>
      <c r="J846" s="6"/>
      <c r="K846" s="6"/>
      <c r="L846" s="44"/>
      <c r="M846" s="6"/>
      <c r="P846" s="6"/>
      <c r="Q846" s="63"/>
    </row>
    <row r="847" spans="2:19" x14ac:dyDescent="0.2">
      <c r="B847" s="10"/>
      <c r="D847" s="2"/>
      <c r="E847" s="2"/>
      <c r="F847" s="2"/>
      <c r="G847" s="6"/>
      <c r="H847" s="6"/>
      <c r="I847" s="6"/>
      <c r="J847" s="6"/>
      <c r="K847" s="6"/>
      <c r="L847" s="6"/>
      <c r="M847" s="6"/>
      <c r="N847" s="6"/>
      <c r="O847" s="6"/>
      <c r="P847" s="6"/>
      <c r="Q847" s="6"/>
    </row>
    <row r="848" spans="2:19" x14ac:dyDescent="0.2">
      <c r="B848" s="10"/>
      <c r="D848" s="2"/>
      <c r="E848" s="2"/>
      <c r="F848" s="2"/>
      <c r="G848" s="6"/>
      <c r="H848" s="6"/>
      <c r="I848" s="6"/>
      <c r="J848" s="6"/>
      <c r="K848" s="6"/>
      <c r="L848" s="1"/>
      <c r="M848" s="6"/>
      <c r="N848" s="6"/>
      <c r="O848" s="6"/>
      <c r="P848" s="6"/>
      <c r="Q848" s="6"/>
    </row>
    <row r="849" spans="2:19" x14ac:dyDescent="0.2">
      <c r="B849" s="10"/>
      <c r="D849" s="2"/>
      <c r="E849" s="2"/>
      <c r="F849" s="2"/>
      <c r="G849" s="6"/>
      <c r="H849" s="6"/>
      <c r="I849" s="6"/>
      <c r="J849" s="6"/>
      <c r="K849" s="6"/>
      <c r="L849" s="1"/>
      <c r="M849" s="6"/>
      <c r="N849" s="6"/>
      <c r="O849" s="6"/>
      <c r="P849" s="6"/>
      <c r="S849" s="63"/>
    </row>
    <row r="850" spans="2:19" x14ac:dyDescent="0.2">
      <c r="B850" s="10"/>
      <c r="D850" s="2"/>
      <c r="E850" s="2"/>
      <c r="F850" s="2"/>
      <c r="G850" s="6"/>
      <c r="H850" s="6"/>
      <c r="I850" s="6"/>
      <c r="J850" s="6"/>
      <c r="K850" s="6"/>
      <c r="L850" s="1"/>
      <c r="M850" s="6"/>
      <c r="N850" s="6"/>
      <c r="O850" s="6"/>
      <c r="P850" s="6"/>
    </row>
    <row r="851" spans="2:19" x14ac:dyDescent="0.2">
      <c r="B851" s="10"/>
      <c r="D851" s="2"/>
      <c r="E851" s="2"/>
      <c r="F851" s="2"/>
      <c r="G851" s="6"/>
      <c r="H851" s="6"/>
      <c r="I851" s="6"/>
      <c r="J851" s="6"/>
      <c r="K851" s="6"/>
      <c r="L851" s="1"/>
      <c r="M851" s="6"/>
      <c r="N851" s="6"/>
      <c r="O851" s="6"/>
      <c r="P851" s="6"/>
    </row>
    <row r="852" spans="2:19" x14ac:dyDescent="0.2">
      <c r="B852" s="10"/>
      <c r="D852" s="2"/>
      <c r="E852" s="2"/>
      <c r="F852" s="2"/>
      <c r="G852" s="6"/>
      <c r="H852" s="6"/>
      <c r="I852" s="6"/>
      <c r="J852" s="6"/>
      <c r="K852" s="6"/>
      <c r="L852" s="1"/>
      <c r="M852" s="6"/>
      <c r="N852" s="6"/>
      <c r="O852" s="6"/>
      <c r="P852" s="6"/>
    </row>
    <row r="853" spans="2:19" x14ac:dyDescent="0.2">
      <c r="B853" s="10"/>
      <c r="D853" s="2"/>
      <c r="E853" s="2"/>
      <c r="F853" s="2"/>
      <c r="G853" s="6"/>
      <c r="H853" s="6"/>
      <c r="I853" s="6"/>
      <c r="J853" s="6"/>
      <c r="K853" s="6"/>
      <c r="L853" s="1"/>
      <c r="M853" s="6"/>
      <c r="N853" s="6"/>
      <c r="O853" s="6"/>
      <c r="P853" s="6"/>
      <c r="S853" s="63"/>
    </row>
    <row r="854" spans="2:19" x14ac:dyDescent="0.2">
      <c r="B854" s="10"/>
      <c r="D854" s="2"/>
      <c r="E854" s="2"/>
      <c r="G854" s="6"/>
      <c r="H854" s="6"/>
      <c r="I854" s="6"/>
      <c r="J854" s="6"/>
      <c r="K854" s="6"/>
      <c r="M854" s="63"/>
      <c r="O854" s="1"/>
      <c r="P854" s="6"/>
      <c r="Q854" s="6"/>
    </row>
    <row r="855" spans="2:19" x14ac:dyDescent="0.2">
      <c r="B855" s="10"/>
      <c r="D855" s="2"/>
      <c r="E855" s="2"/>
      <c r="G855" s="6"/>
      <c r="H855" s="6"/>
      <c r="I855" s="6"/>
      <c r="J855" s="6"/>
      <c r="K855" s="6"/>
      <c r="L855" s="1"/>
      <c r="M855" s="63"/>
      <c r="O855" s="1"/>
      <c r="P855" s="6"/>
      <c r="Q855" s="6"/>
    </row>
    <row r="856" spans="2:19" x14ac:dyDescent="0.2">
      <c r="B856" s="10"/>
      <c r="D856" s="2"/>
      <c r="E856" s="2"/>
      <c r="G856" s="6"/>
      <c r="H856" s="6"/>
      <c r="I856" s="6"/>
      <c r="J856" s="6"/>
      <c r="K856" s="6"/>
      <c r="L856" s="1"/>
      <c r="M856" s="63"/>
      <c r="O856" s="1"/>
      <c r="P856" s="6"/>
    </row>
    <row r="857" spans="2:19" x14ac:dyDescent="0.2">
      <c r="B857" s="10"/>
      <c r="D857" s="2"/>
      <c r="E857" s="2"/>
      <c r="G857" s="6"/>
      <c r="H857" s="6"/>
      <c r="I857" s="6"/>
      <c r="J857" s="6"/>
      <c r="K857" s="6"/>
      <c r="L857" s="1"/>
      <c r="M857" s="63"/>
      <c r="O857" s="1"/>
      <c r="P857" s="6"/>
      <c r="S857" s="63"/>
    </row>
    <row r="858" spans="2:19" x14ac:dyDescent="0.2">
      <c r="B858" s="10"/>
      <c r="D858" s="2"/>
      <c r="E858" s="2"/>
      <c r="G858" s="6"/>
      <c r="H858" s="6"/>
      <c r="I858" s="6"/>
      <c r="J858" s="6"/>
      <c r="K858" s="6"/>
      <c r="L858" s="1"/>
      <c r="M858" s="63"/>
      <c r="O858" s="1"/>
      <c r="P858" s="6"/>
    </row>
    <row r="859" spans="2:19" x14ac:dyDescent="0.2">
      <c r="B859" s="10"/>
      <c r="D859" s="2"/>
      <c r="E859" s="2"/>
      <c r="G859" s="6"/>
      <c r="H859" s="6"/>
      <c r="I859" s="6"/>
      <c r="J859" s="6"/>
      <c r="K859" s="6"/>
      <c r="L859" s="1"/>
      <c r="M859" s="63"/>
      <c r="O859" s="1"/>
      <c r="P859" s="6"/>
    </row>
    <row r="860" spans="2:19" x14ac:dyDescent="0.2">
      <c r="B860" s="10"/>
      <c r="D860" s="2"/>
      <c r="E860" s="2"/>
      <c r="G860" s="6"/>
      <c r="H860" s="6"/>
      <c r="I860" s="6"/>
      <c r="J860" s="6"/>
      <c r="K860" s="6"/>
      <c r="L860" s="1"/>
      <c r="M860" s="63"/>
      <c r="O860" s="1"/>
      <c r="P860" s="6"/>
    </row>
    <row r="861" spans="2:19" x14ac:dyDescent="0.2">
      <c r="B861" s="10"/>
      <c r="D861" s="2"/>
      <c r="E861" s="2"/>
      <c r="F861" s="2"/>
      <c r="G861" s="6"/>
      <c r="H861" s="6"/>
      <c r="I861" s="6"/>
      <c r="J861" s="6"/>
      <c r="K861" s="6"/>
      <c r="L861" s="6"/>
      <c r="M861" s="6"/>
      <c r="N861" s="6"/>
      <c r="O861" s="6"/>
      <c r="P861" s="6"/>
      <c r="Q861" s="6"/>
    </row>
    <row r="862" spans="2:19" x14ac:dyDescent="0.2">
      <c r="B862" s="10"/>
      <c r="D862" s="2"/>
      <c r="E862" s="2"/>
      <c r="F862" s="2"/>
      <c r="G862" s="6"/>
      <c r="H862" s="6"/>
      <c r="I862" s="6"/>
      <c r="J862" s="6"/>
      <c r="K862" s="6"/>
      <c r="L862" s="44"/>
      <c r="M862" s="6"/>
      <c r="P862" s="6"/>
      <c r="Q862" s="63"/>
    </row>
    <row r="863" spans="2:19" x14ac:dyDescent="0.2">
      <c r="B863" s="10"/>
      <c r="D863" s="2"/>
      <c r="E863" s="2"/>
      <c r="F863" s="2"/>
      <c r="G863" s="6"/>
      <c r="H863" s="6"/>
      <c r="I863" s="6"/>
      <c r="J863" s="6"/>
      <c r="K863" s="6"/>
      <c r="L863" s="44"/>
      <c r="M863" s="6"/>
      <c r="P863" s="6"/>
      <c r="Q863" s="63"/>
    </row>
    <row r="864" spans="2:19" x14ac:dyDescent="0.2">
      <c r="B864" s="10"/>
    </row>
    <row r="865" spans="2:2" x14ac:dyDescent="0.2">
      <c r="B865" s="10"/>
    </row>
    <row r="866" spans="2:2" x14ac:dyDescent="0.2">
      <c r="B866" s="10"/>
    </row>
    <row r="867" spans="2:2" x14ac:dyDescent="0.2">
      <c r="B867" s="10"/>
    </row>
    <row r="868" spans="2:2" x14ac:dyDescent="0.2">
      <c r="B868" s="10"/>
    </row>
    <row r="869" spans="2:2" x14ac:dyDescent="0.2">
      <c r="B869" s="10"/>
    </row>
    <row r="870" spans="2:2" x14ac:dyDescent="0.2">
      <c r="B870" s="10"/>
    </row>
    <row r="871" spans="2:2" x14ac:dyDescent="0.2">
      <c r="B871" s="10"/>
    </row>
    <row r="872" spans="2:2" x14ac:dyDescent="0.2">
      <c r="B872" s="10"/>
    </row>
    <row r="873" spans="2:2" x14ac:dyDescent="0.2">
      <c r="B873" s="10"/>
    </row>
    <row r="874" spans="2:2" x14ac:dyDescent="0.2">
      <c r="B874" s="10"/>
    </row>
    <row r="875" spans="2:2" x14ac:dyDescent="0.2">
      <c r="B875" s="10"/>
    </row>
    <row r="876" spans="2:2" x14ac:dyDescent="0.2">
      <c r="B876" s="10"/>
    </row>
    <row r="877" spans="2:2" x14ac:dyDescent="0.2">
      <c r="B877" s="10"/>
    </row>
    <row r="878" spans="2:2" x14ac:dyDescent="0.2">
      <c r="B878" s="10"/>
    </row>
    <row r="879" spans="2:2" x14ac:dyDescent="0.2">
      <c r="B879" s="10"/>
    </row>
    <row r="880" spans="2:2" x14ac:dyDescent="0.2">
      <c r="B880" s="10"/>
    </row>
    <row r="881" spans="2:2" x14ac:dyDescent="0.2">
      <c r="B881" s="10"/>
    </row>
    <row r="882" spans="2:2" x14ac:dyDescent="0.2">
      <c r="B882" s="10"/>
    </row>
    <row r="883" spans="2:2" x14ac:dyDescent="0.2">
      <c r="B883" s="10"/>
    </row>
    <row r="884" spans="2:2" x14ac:dyDescent="0.2">
      <c r="B884" s="10"/>
    </row>
    <row r="885" spans="2:2" x14ac:dyDescent="0.2">
      <c r="B885" s="10"/>
    </row>
    <row r="886" spans="2:2" x14ac:dyDescent="0.2">
      <c r="B886" s="10"/>
    </row>
    <row r="887" spans="2:2" x14ac:dyDescent="0.2">
      <c r="B887" s="10"/>
    </row>
    <row r="888" spans="2:2" x14ac:dyDescent="0.2">
      <c r="B888" s="10"/>
    </row>
    <row r="889" spans="2:2" x14ac:dyDescent="0.2">
      <c r="B889" s="10"/>
    </row>
    <row r="890" spans="2:2" x14ac:dyDescent="0.2">
      <c r="B890" s="10"/>
    </row>
    <row r="891" spans="2:2" x14ac:dyDescent="0.2">
      <c r="B891" s="10"/>
    </row>
    <row r="892" spans="2:2" x14ac:dyDescent="0.2">
      <c r="B892" s="10"/>
    </row>
    <row r="893" spans="2:2" x14ac:dyDescent="0.2">
      <c r="B893" s="10"/>
    </row>
    <row r="894" spans="2:2" x14ac:dyDescent="0.2">
      <c r="B894" s="10"/>
    </row>
    <row r="895" spans="2:2" x14ac:dyDescent="0.2">
      <c r="B895" s="10"/>
    </row>
    <row r="896" spans="2:2" x14ac:dyDescent="0.2">
      <c r="B896" s="10"/>
    </row>
    <row r="897" spans="2:2" x14ac:dyDescent="0.2">
      <c r="B897" s="10"/>
    </row>
    <row r="898" spans="2:2" x14ac:dyDescent="0.2">
      <c r="B898" s="10"/>
    </row>
    <row r="899" spans="2:2" x14ac:dyDescent="0.2">
      <c r="B899" s="10"/>
    </row>
    <row r="900" spans="2:2" x14ac:dyDescent="0.2">
      <c r="B900" s="10"/>
    </row>
    <row r="901" spans="2:2" x14ac:dyDescent="0.2">
      <c r="B901" s="10"/>
    </row>
    <row r="902" spans="2:2" x14ac:dyDescent="0.2">
      <c r="B902" s="10"/>
    </row>
    <row r="903" spans="2:2" x14ac:dyDescent="0.2">
      <c r="B903" s="10"/>
    </row>
    <row r="904" spans="2:2" x14ac:dyDescent="0.2">
      <c r="B904" s="10"/>
    </row>
    <row r="905" spans="2:2" x14ac:dyDescent="0.2">
      <c r="B905" s="10"/>
    </row>
    <row r="906" spans="2:2" x14ac:dyDescent="0.2">
      <c r="B906" s="10"/>
    </row>
    <row r="907" spans="2:2" x14ac:dyDescent="0.2">
      <c r="B907" s="10"/>
    </row>
    <row r="908" spans="2:2" x14ac:dyDescent="0.2">
      <c r="B908" s="10"/>
    </row>
    <row r="909" spans="2:2" x14ac:dyDescent="0.2">
      <c r="B909" s="10"/>
    </row>
    <row r="910" spans="2:2" x14ac:dyDescent="0.2">
      <c r="B910" s="10"/>
    </row>
    <row r="911" spans="2:2" x14ac:dyDescent="0.2">
      <c r="B911" s="10"/>
    </row>
    <row r="912" spans="2:2" x14ac:dyDescent="0.2">
      <c r="B912" s="10"/>
    </row>
    <row r="913" spans="2:2" x14ac:dyDescent="0.2">
      <c r="B913" s="10"/>
    </row>
    <row r="914" spans="2:2" x14ac:dyDescent="0.2">
      <c r="B914" s="10"/>
    </row>
    <row r="915" spans="2:2" x14ac:dyDescent="0.2">
      <c r="B915" s="10"/>
    </row>
    <row r="916" spans="2:2" x14ac:dyDescent="0.2">
      <c r="B916" s="10"/>
    </row>
    <row r="917" spans="2:2" x14ac:dyDescent="0.2">
      <c r="B917" s="10"/>
    </row>
    <row r="918" spans="2:2" x14ac:dyDescent="0.2">
      <c r="B918" s="10"/>
    </row>
    <row r="919" spans="2:2" x14ac:dyDescent="0.2">
      <c r="B919" s="10"/>
    </row>
    <row r="920" spans="2:2" x14ac:dyDescent="0.2">
      <c r="B920" s="10"/>
    </row>
    <row r="921" spans="2:2" x14ac:dyDescent="0.2">
      <c r="B921" s="10"/>
    </row>
    <row r="922" spans="2:2" x14ac:dyDescent="0.2">
      <c r="B922" s="10"/>
    </row>
    <row r="923" spans="2:2" x14ac:dyDescent="0.2">
      <c r="B923" s="10"/>
    </row>
    <row r="924" spans="2:2" x14ac:dyDescent="0.2">
      <c r="B924" s="10"/>
    </row>
    <row r="925" spans="2:2" x14ac:dyDescent="0.2">
      <c r="B925" s="10"/>
    </row>
    <row r="926" spans="2:2" x14ac:dyDescent="0.2">
      <c r="B926" s="10"/>
    </row>
    <row r="927" spans="2:2" x14ac:dyDescent="0.2">
      <c r="B927" s="10"/>
    </row>
    <row r="928" spans="2:2" x14ac:dyDescent="0.2">
      <c r="B928" s="10"/>
    </row>
    <row r="929" spans="2:2" x14ac:dyDescent="0.2">
      <c r="B929" s="10"/>
    </row>
    <row r="930" spans="2:2" x14ac:dyDescent="0.2">
      <c r="B930" s="10"/>
    </row>
    <row r="931" spans="2:2" x14ac:dyDescent="0.2">
      <c r="B931" s="10"/>
    </row>
    <row r="932" spans="2:2" x14ac:dyDescent="0.2">
      <c r="B932" s="10"/>
    </row>
    <row r="933" spans="2:2" x14ac:dyDescent="0.2">
      <c r="B933" s="10"/>
    </row>
    <row r="934" spans="2:2" x14ac:dyDescent="0.2">
      <c r="B934" s="10"/>
    </row>
    <row r="935" spans="2:2" x14ac:dyDescent="0.2">
      <c r="B935" s="10"/>
    </row>
    <row r="936" spans="2:2" x14ac:dyDescent="0.2">
      <c r="B936" s="10"/>
    </row>
    <row r="937" spans="2:2" x14ac:dyDescent="0.2">
      <c r="B937" s="10"/>
    </row>
    <row r="938" spans="2:2" x14ac:dyDescent="0.2">
      <c r="B938" s="10"/>
    </row>
    <row r="939" spans="2:2" x14ac:dyDescent="0.2">
      <c r="B939" s="10"/>
    </row>
    <row r="940" spans="2:2" x14ac:dyDescent="0.2">
      <c r="B940" s="10"/>
    </row>
    <row r="941" spans="2:2" x14ac:dyDescent="0.2">
      <c r="B941" s="10"/>
    </row>
    <row r="942" spans="2:2" x14ac:dyDescent="0.2">
      <c r="B942" s="10"/>
    </row>
    <row r="943" spans="2:2" x14ac:dyDescent="0.2">
      <c r="B943" s="10"/>
    </row>
    <row r="944" spans="2:2" x14ac:dyDescent="0.2">
      <c r="B944" s="10"/>
    </row>
    <row r="945" spans="2:2" x14ac:dyDescent="0.2">
      <c r="B945" s="10"/>
    </row>
    <row r="946" spans="2:2" x14ac:dyDescent="0.2">
      <c r="B946" s="10"/>
    </row>
    <row r="947" spans="2:2" x14ac:dyDescent="0.2">
      <c r="B947" s="10"/>
    </row>
    <row r="948" spans="2:2" x14ac:dyDescent="0.2">
      <c r="B948" s="10"/>
    </row>
    <row r="949" spans="2:2" x14ac:dyDescent="0.2">
      <c r="B949" s="10"/>
    </row>
    <row r="950" spans="2:2" x14ac:dyDescent="0.2">
      <c r="B950" s="10"/>
    </row>
    <row r="951" spans="2:2" x14ac:dyDescent="0.2">
      <c r="B951" s="10"/>
    </row>
    <row r="952" spans="2:2" x14ac:dyDescent="0.2">
      <c r="B952" s="10"/>
    </row>
    <row r="953" spans="2:2" x14ac:dyDescent="0.2">
      <c r="B953" s="10"/>
    </row>
    <row r="954" spans="2:2" x14ac:dyDescent="0.2">
      <c r="B954" s="10"/>
    </row>
    <row r="955" spans="2:2" x14ac:dyDescent="0.2">
      <c r="B955" s="10"/>
    </row>
    <row r="956" spans="2:2" x14ac:dyDescent="0.2">
      <c r="B956" s="10"/>
    </row>
    <row r="957" spans="2:2" x14ac:dyDescent="0.2">
      <c r="B957" s="10"/>
    </row>
    <row r="958" spans="2:2" x14ac:dyDescent="0.2">
      <c r="B958" s="10"/>
    </row>
    <row r="959" spans="2:2" x14ac:dyDescent="0.2">
      <c r="B959" s="10"/>
    </row>
    <row r="960" spans="2:2" x14ac:dyDescent="0.2">
      <c r="B960" s="10"/>
    </row>
    <row r="961" spans="2:2" x14ac:dyDescent="0.2">
      <c r="B961" s="10"/>
    </row>
    <row r="962" spans="2:2" x14ac:dyDescent="0.2">
      <c r="B962" s="10"/>
    </row>
    <row r="963" spans="2:2" x14ac:dyDescent="0.2">
      <c r="B963" s="10"/>
    </row>
    <row r="964" spans="2:2" x14ac:dyDescent="0.2">
      <c r="B964" s="10"/>
    </row>
    <row r="965" spans="2:2" x14ac:dyDescent="0.2">
      <c r="B965" s="10"/>
    </row>
    <row r="966" spans="2:2" x14ac:dyDescent="0.2">
      <c r="B966" s="10"/>
    </row>
    <row r="967" spans="2:2" x14ac:dyDescent="0.2">
      <c r="B967" s="10"/>
    </row>
    <row r="968" spans="2:2" x14ac:dyDescent="0.2">
      <c r="B968" s="10"/>
    </row>
    <row r="969" spans="2:2" x14ac:dyDescent="0.2">
      <c r="B969" s="10"/>
    </row>
    <row r="970" spans="2:2" x14ac:dyDescent="0.2">
      <c r="B970" s="10"/>
    </row>
    <row r="971" spans="2:2" x14ac:dyDescent="0.2">
      <c r="B971" s="10"/>
    </row>
    <row r="972" spans="2:2" x14ac:dyDescent="0.2">
      <c r="B972" s="10"/>
    </row>
    <row r="973" spans="2:2" x14ac:dyDescent="0.2">
      <c r="B973" s="10"/>
    </row>
    <row r="974" spans="2:2" x14ac:dyDescent="0.2">
      <c r="B974" s="10"/>
    </row>
    <row r="975" spans="2:2" x14ac:dyDescent="0.2">
      <c r="B975" s="10"/>
    </row>
    <row r="976" spans="2:2" x14ac:dyDescent="0.2">
      <c r="B976" s="10"/>
    </row>
    <row r="977" spans="2:2" x14ac:dyDescent="0.2">
      <c r="B977" s="10"/>
    </row>
    <row r="978" spans="2:2" x14ac:dyDescent="0.2">
      <c r="B978" s="10"/>
    </row>
    <row r="979" spans="2:2" x14ac:dyDescent="0.2">
      <c r="B979" s="10"/>
    </row>
  </sheetData>
  <pageMargins left="0.74791666666666667" right="0.74791666666666667" top="0.98402777777777772" bottom="0.98402777777777772" header="0.51180555555555551" footer="0.51180555555555551"/>
  <pageSetup scale="16"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4">
    <pageSetUpPr fitToPage="1"/>
  </sheetPr>
  <dimension ref="A1:R253"/>
  <sheetViews>
    <sheetView zoomScaleNormal="108" workbookViewId="0">
      <pane ySplit="6" topLeftCell="A7" activePane="bottomLeft" state="frozen"/>
      <selection activeCell="F69" sqref="F69"/>
      <selection pane="bottomLeft" activeCell="H6" sqref="H6"/>
    </sheetView>
  </sheetViews>
  <sheetFormatPr defaultColWidth="9.140625" defaultRowHeight="12.75" outlineLevelRow="1" x14ac:dyDescent="0.2"/>
  <cols>
    <col min="1" max="1" width="23" style="35" bestFit="1" customWidth="1"/>
    <col min="2" max="2" width="24.28515625" style="5" bestFit="1" customWidth="1"/>
    <col min="3" max="3" width="25" style="5" customWidth="1"/>
    <col min="4" max="4" width="9.7109375" style="5" customWidth="1"/>
    <col min="5" max="5" width="12.28515625" style="36" bestFit="1" customWidth="1"/>
    <col min="6" max="9" width="9.140625" style="5" customWidth="1"/>
    <col min="10" max="10" width="9.140625" style="72" customWidth="1"/>
    <col min="11" max="11" width="22.7109375" style="5" bestFit="1" customWidth="1"/>
    <col min="12" max="13" width="9.140625" style="5" customWidth="1"/>
    <col min="14" max="14" width="11" style="5" bestFit="1" customWidth="1"/>
    <col min="15" max="16" width="9.140625" style="5" customWidth="1"/>
    <col min="17" max="16384" width="9.140625" style="5"/>
  </cols>
  <sheetData>
    <row r="1" spans="1:18" s="33" customFormat="1" ht="13.5" customHeight="1" thickBot="1" x14ac:dyDescent="0.25">
      <c r="A1" s="12" t="s">
        <v>199</v>
      </c>
      <c r="B1" s="64" t="s">
        <v>200</v>
      </c>
      <c r="C1" s="13"/>
      <c r="D1" s="13"/>
      <c r="E1" s="75"/>
      <c r="F1" s="76"/>
      <c r="G1" s="76"/>
      <c r="H1" s="76"/>
      <c r="I1" s="76"/>
      <c r="J1" s="77"/>
      <c r="K1" s="78"/>
      <c r="L1" s="78" t="s">
        <v>201</v>
      </c>
      <c r="M1" s="78"/>
      <c r="N1" s="78"/>
      <c r="O1" s="78"/>
      <c r="P1" s="78"/>
      <c r="Q1" s="78"/>
      <c r="R1" s="78"/>
    </row>
    <row r="2" spans="1:18" ht="13.5" customHeight="1" outlineLevel="1" thickTop="1" x14ac:dyDescent="0.2">
      <c r="A2" s="50" t="s">
        <v>202</v>
      </c>
      <c r="B2" s="28" t="s">
        <v>203</v>
      </c>
      <c r="C2" s="28" t="str">
        <f>IF($A$6="Full Data","Model","")</f>
        <v>Model</v>
      </c>
      <c r="D2" s="28" t="s">
        <v>204</v>
      </c>
      <c r="E2" s="28" t="s">
        <v>205</v>
      </c>
      <c r="F2" s="28"/>
      <c r="G2" s="28" t="str">
        <f>IF($A$6="Full Data","LeadtimeID","")</f>
        <v>LeadtimeID</v>
      </c>
      <c r="H2" s="28"/>
      <c r="I2" s="28" t="s">
        <v>206</v>
      </c>
      <c r="J2" s="71"/>
      <c r="K2" s="6"/>
      <c r="L2" s="6"/>
      <c r="M2" s="6"/>
      <c r="N2" s="6"/>
      <c r="O2" s="6"/>
      <c r="P2" s="6"/>
      <c r="Q2" s="6"/>
      <c r="R2" s="6"/>
    </row>
    <row r="3" spans="1:18" outlineLevel="1" x14ac:dyDescent="0.2">
      <c r="A3" s="50" t="s">
        <v>207</v>
      </c>
      <c r="B3" s="28" t="s">
        <v>208</v>
      </c>
      <c r="C3" s="28" t="str">
        <f>IF($A$6="Full Data","ID","")</f>
        <v>ID</v>
      </c>
      <c r="D3" s="28"/>
      <c r="E3" s="28"/>
      <c r="F3" s="28"/>
      <c r="G3" s="28"/>
      <c r="H3" s="28"/>
      <c r="I3" s="28"/>
      <c r="J3" s="71"/>
      <c r="K3" s="6"/>
      <c r="L3" s="6"/>
      <c r="M3" s="6"/>
      <c r="N3" s="6"/>
      <c r="O3" s="6"/>
      <c r="P3" s="6"/>
      <c r="Q3" s="6"/>
      <c r="R3" s="6"/>
    </row>
    <row r="4" spans="1:18" s="34" customFormat="1" outlineLevel="1" x14ac:dyDescent="0.2">
      <c r="A4" s="79" t="s">
        <v>209</v>
      </c>
      <c r="B4" s="47" t="s">
        <v>210</v>
      </c>
      <c r="C4" s="47" t="str">
        <f>IF($A$6="Full Data","text","")</f>
        <v>text</v>
      </c>
      <c r="D4" s="47" t="s">
        <v>211</v>
      </c>
      <c r="E4" s="47" t="s">
        <v>210</v>
      </c>
      <c r="F4" s="47"/>
      <c r="G4" s="47" t="s">
        <v>210</v>
      </c>
      <c r="H4" s="47"/>
      <c r="I4" s="47" t="s">
        <v>212</v>
      </c>
      <c r="J4" s="80" t="s">
        <v>213</v>
      </c>
      <c r="K4" s="81"/>
      <c r="L4" s="81"/>
      <c r="M4" s="81"/>
      <c r="N4" s="81"/>
      <c r="O4" s="81"/>
      <c r="P4" s="81"/>
      <c r="Q4" s="81"/>
      <c r="R4" s="81"/>
    </row>
    <row r="5" spans="1:18" s="33" customFormat="1" ht="13.5" customHeight="1" outlineLevel="1" thickBot="1" x14ac:dyDescent="0.25">
      <c r="A5" s="82" t="s">
        <v>214</v>
      </c>
      <c r="B5" s="83"/>
      <c r="C5" s="83"/>
      <c r="D5" s="83"/>
      <c r="E5" s="83"/>
      <c r="F5" s="83"/>
      <c r="G5" s="83"/>
      <c r="H5" s="83"/>
      <c r="I5" s="83"/>
      <c r="J5" s="77"/>
      <c r="K5" s="78"/>
      <c r="L5" s="78"/>
      <c r="M5" s="78"/>
      <c r="N5" s="78"/>
      <c r="O5" s="78"/>
      <c r="P5" s="78"/>
      <c r="Q5" s="78"/>
      <c r="R5" s="78"/>
    </row>
    <row r="6" spans="1:18" ht="13.5" customHeight="1" thickTop="1" x14ac:dyDescent="0.2">
      <c r="A6" s="84" t="s">
        <v>215</v>
      </c>
      <c r="B6" s="7" t="s">
        <v>203</v>
      </c>
      <c r="C6" s="7" t="s">
        <v>216</v>
      </c>
      <c r="D6" s="7" t="s">
        <v>204</v>
      </c>
      <c r="E6" s="4" t="s">
        <v>217</v>
      </c>
      <c r="F6" s="11" t="s">
        <v>218</v>
      </c>
      <c r="G6" s="4" t="s">
        <v>219</v>
      </c>
      <c r="H6" s="11" t="s">
        <v>220</v>
      </c>
      <c r="I6" s="4" t="s">
        <v>206</v>
      </c>
      <c r="J6" s="71"/>
      <c r="K6" s="71"/>
      <c r="L6" s="6"/>
      <c r="M6" s="6"/>
      <c r="N6" s="6"/>
      <c r="O6" s="6"/>
      <c r="P6" s="6"/>
      <c r="Q6" s="6"/>
      <c r="R6" s="6"/>
    </row>
    <row r="7" spans="1:18" x14ac:dyDescent="0.2">
      <c r="A7" s="85" t="s">
        <v>221</v>
      </c>
      <c r="B7" s="6" t="s">
        <v>222</v>
      </c>
      <c r="C7" s="60" t="s">
        <v>223</v>
      </c>
      <c r="D7" s="44" t="s">
        <v>45</v>
      </c>
      <c r="E7" s="44" t="s">
        <v>224</v>
      </c>
      <c r="F7" s="71">
        <v>1103.4000000000001</v>
      </c>
      <c r="G7" s="44" t="s">
        <v>225</v>
      </c>
      <c r="H7" s="44">
        <v>16</v>
      </c>
      <c r="I7" s="44">
        <v>78</v>
      </c>
      <c r="J7" s="71"/>
      <c r="K7" s="71"/>
      <c r="L7" s="71"/>
      <c r="M7" s="71"/>
      <c r="N7" s="6"/>
      <c r="O7" s="6"/>
      <c r="P7" s="63"/>
      <c r="Q7" s="6"/>
      <c r="R7" s="6"/>
    </row>
    <row r="8" spans="1:18" x14ac:dyDescent="0.2">
      <c r="A8" s="84"/>
      <c r="B8" s="6" t="s">
        <v>226</v>
      </c>
      <c r="C8" s="60" t="s">
        <v>227</v>
      </c>
      <c r="D8" s="44" t="s">
        <v>45</v>
      </c>
      <c r="E8" s="44" t="s">
        <v>228</v>
      </c>
      <c r="F8" s="71">
        <v>1103.4000000000001</v>
      </c>
      <c r="G8" s="44" t="s">
        <v>225</v>
      </c>
      <c r="H8" s="44">
        <v>16</v>
      </c>
      <c r="I8" s="44">
        <v>78</v>
      </c>
      <c r="J8" s="71"/>
      <c r="K8" s="71"/>
      <c r="L8" s="71"/>
      <c r="M8" s="71"/>
      <c r="N8" s="6"/>
      <c r="O8" s="6"/>
      <c r="P8" s="63"/>
      <c r="Q8" s="6"/>
      <c r="R8" s="6"/>
    </row>
    <row r="9" spans="1:18" x14ac:dyDescent="0.2">
      <c r="A9" s="84"/>
      <c r="B9" s="6" t="s">
        <v>229</v>
      </c>
      <c r="C9" s="60" t="s">
        <v>230</v>
      </c>
      <c r="D9" s="44" t="s">
        <v>45</v>
      </c>
      <c r="E9" s="44" t="s">
        <v>231</v>
      </c>
      <c r="F9" s="71">
        <v>1103.4000000000001</v>
      </c>
      <c r="G9" s="44" t="s">
        <v>225</v>
      </c>
      <c r="H9" s="44">
        <v>16</v>
      </c>
      <c r="I9" s="44">
        <v>78</v>
      </c>
      <c r="J9" s="71"/>
      <c r="K9" s="71"/>
      <c r="L9" s="71"/>
      <c r="M9" s="71"/>
      <c r="N9" s="6"/>
      <c r="O9" s="6"/>
      <c r="P9" s="63"/>
      <c r="Q9" s="6"/>
      <c r="R9" s="6"/>
    </row>
    <row r="10" spans="1:18" x14ac:dyDescent="0.2">
      <c r="A10" s="84"/>
      <c r="B10" s="6" t="s">
        <v>232</v>
      </c>
      <c r="C10" s="60" t="s">
        <v>233</v>
      </c>
      <c r="D10" s="44" t="s">
        <v>45</v>
      </c>
      <c r="E10" s="44" t="s">
        <v>234</v>
      </c>
      <c r="F10" s="71">
        <v>1103.4000000000001</v>
      </c>
      <c r="G10" s="44" t="s">
        <v>225</v>
      </c>
      <c r="H10" s="44">
        <v>16</v>
      </c>
      <c r="I10" s="44">
        <v>78</v>
      </c>
      <c r="J10" s="71"/>
      <c r="K10" s="71"/>
      <c r="L10" s="71"/>
      <c r="M10" s="71"/>
      <c r="N10" s="6"/>
      <c r="O10" s="6"/>
      <c r="P10" s="6"/>
      <c r="Q10" s="6"/>
      <c r="R10" s="6"/>
    </row>
    <row r="11" spans="1:18" x14ac:dyDescent="0.2">
      <c r="A11" s="84"/>
      <c r="B11" s="6" t="s">
        <v>235</v>
      </c>
      <c r="C11" s="60" t="s">
        <v>236</v>
      </c>
      <c r="D11" s="44" t="s">
        <v>45</v>
      </c>
      <c r="E11" s="44" t="s">
        <v>237</v>
      </c>
      <c r="F11" s="71">
        <v>1103.4000000000001</v>
      </c>
      <c r="G11" s="44" t="s">
        <v>225</v>
      </c>
      <c r="H11" s="44">
        <v>16</v>
      </c>
      <c r="I11" s="44">
        <v>78</v>
      </c>
      <c r="J11" s="71"/>
      <c r="K11" s="71"/>
      <c r="L11" s="71"/>
      <c r="M11" s="71"/>
      <c r="N11" s="6"/>
      <c r="O11" s="6"/>
      <c r="P11" s="6"/>
      <c r="Q11" s="6"/>
      <c r="R11" s="6"/>
    </row>
    <row r="12" spans="1:18" x14ac:dyDescent="0.2">
      <c r="A12" s="84"/>
      <c r="B12" s="6" t="s">
        <v>238</v>
      </c>
      <c r="C12" s="60" t="s">
        <v>239</v>
      </c>
      <c r="D12" s="44" t="s">
        <v>45</v>
      </c>
      <c r="E12" s="44" t="s">
        <v>240</v>
      </c>
      <c r="F12" s="71">
        <v>1103.4000000000001</v>
      </c>
      <c r="G12" s="44" t="s">
        <v>225</v>
      </c>
      <c r="H12" s="44">
        <v>16</v>
      </c>
      <c r="I12" s="44">
        <v>78</v>
      </c>
      <c r="J12" s="71"/>
      <c r="K12" s="71"/>
      <c r="L12" s="71"/>
      <c r="M12" s="71"/>
      <c r="N12" s="6"/>
      <c r="O12" s="6"/>
      <c r="P12" s="6"/>
      <c r="Q12" s="6"/>
      <c r="R12" s="6"/>
    </row>
    <row r="13" spans="1:18" x14ac:dyDescent="0.2">
      <c r="A13" s="84"/>
      <c r="B13" s="6" t="s">
        <v>241</v>
      </c>
      <c r="C13" s="60" t="s">
        <v>242</v>
      </c>
      <c r="D13" s="44" t="s">
        <v>45</v>
      </c>
      <c r="E13" s="44" t="s">
        <v>243</v>
      </c>
      <c r="F13" s="71">
        <v>1103.4000000000001</v>
      </c>
      <c r="G13" s="44" t="s">
        <v>225</v>
      </c>
      <c r="H13" s="44">
        <v>16</v>
      </c>
      <c r="I13" s="44">
        <v>78</v>
      </c>
      <c r="J13" s="71"/>
      <c r="K13" s="71"/>
      <c r="L13" s="71"/>
      <c r="M13" s="71"/>
      <c r="N13" s="6"/>
      <c r="O13" s="6"/>
      <c r="P13" s="6"/>
      <c r="Q13" s="6"/>
      <c r="R13" s="6"/>
    </row>
    <row r="14" spans="1:18" x14ac:dyDescent="0.2">
      <c r="A14" s="84"/>
      <c r="B14" s="6" t="s">
        <v>244</v>
      </c>
      <c r="C14" s="60" t="s">
        <v>245</v>
      </c>
      <c r="D14" s="44" t="s">
        <v>45</v>
      </c>
      <c r="E14" s="44" t="s">
        <v>246</v>
      </c>
      <c r="F14" s="71">
        <v>1160</v>
      </c>
      <c r="G14" s="44" t="s">
        <v>225</v>
      </c>
      <c r="H14" s="44">
        <v>16</v>
      </c>
      <c r="I14" s="44">
        <v>90</v>
      </c>
      <c r="J14" s="71"/>
      <c r="K14" s="71"/>
      <c r="L14" s="71"/>
      <c r="M14" s="71"/>
      <c r="N14" s="6"/>
      <c r="O14" s="6"/>
      <c r="P14" s="6"/>
      <c r="Q14" s="6"/>
      <c r="R14" s="6"/>
    </row>
    <row r="15" spans="1:18" x14ac:dyDescent="0.2">
      <c r="A15" s="84"/>
      <c r="B15" s="6" t="s">
        <v>247</v>
      </c>
      <c r="C15" s="60" t="s">
        <v>248</v>
      </c>
      <c r="D15" s="44" t="s">
        <v>45</v>
      </c>
      <c r="E15" s="44" t="s">
        <v>249</v>
      </c>
      <c r="F15" s="71">
        <v>1160</v>
      </c>
      <c r="G15" s="44" t="s">
        <v>225</v>
      </c>
      <c r="H15" s="44">
        <v>16</v>
      </c>
      <c r="I15" s="44">
        <v>90</v>
      </c>
      <c r="J15" s="71"/>
      <c r="K15" s="71"/>
      <c r="L15" s="71"/>
      <c r="M15" s="71"/>
      <c r="N15" s="6"/>
      <c r="O15" s="6"/>
      <c r="P15" s="6"/>
      <c r="Q15" s="6"/>
      <c r="R15" s="6"/>
    </row>
    <row r="16" spans="1:18" x14ac:dyDescent="0.2">
      <c r="A16" s="84"/>
      <c r="B16" s="6" t="s">
        <v>250</v>
      </c>
      <c r="C16" s="60" t="s">
        <v>251</v>
      </c>
      <c r="D16" s="44" t="s">
        <v>45</v>
      </c>
      <c r="E16" s="44" t="s">
        <v>252</v>
      </c>
      <c r="F16" s="71">
        <v>1160</v>
      </c>
      <c r="G16" s="44" t="s">
        <v>225</v>
      </c>
      <c r="H16" s="44">
        <v>16</v>
      </c>
      <c r="I16" s="44">
        <v>90</v>
      </c>
      <c r="J16" s="71"/>
      <c r="K16" s="71"/>
      <c r="L16" s="71"/>
      <c r="M16" s="71"/>
      <c r="N16" s="6"/>
      <c r="O16" s="6"/>
      <c r="P16" s="6"/>
      <c r="Q16" s="6"/>
      <c r="R16" s="6"/>
    </row>
    <row r="17" spans="2:18" x14ac:dyDescent="0.2">
      <c r="B17" s="6" t="s">
        <v>253</v>
      </c>
      <c r="C17" s="60" t="s">
        <v>254</v>
      </c>
      <c r="D17" s="44" t="s">
        <v>45</v>
      </c>
      <c r="E17" s="44" t="s">
        <v>255</v>
      </c>
      <c r="F17" s="71">
        <v>1160</v>
      </c>
      <c r="G17" s="44" t="s">
        <v>225</v>
      </c>
      <c r="H17" s="44">
        <v>16</v>
      </c>
      <c r="I17" s="44">
        <v>90</v>
      </c>
      <c r="J17" s="71"/>
      <c r="K17" s="71"/>
      <c r="L17" s="71"/>
      <c r="M17" s="71"/>
      <c r="N17" s="6"/>
      <c r="O17" s="6"/>
      <c r="P17" s="6"/>
      <c r="Q17" s="6"/>
      <c r="R17" s="6"/>
    </row>
    <row r="18" spans="2:18" x14ac:dyDescent="0.2">
      <c r="B18" s="6" t="s">
        <v>256</v>
      </c>
      <c r="C18" s="60" t="s">
        <v>257</v>
      </c>
      <c r="D18" s="44" t="s">
        <v>45</v>
      </c>
      <c r="E18" s="44" t="s">
        <v>258</v>
      </c>
      <c r="F18" s="71">
        <v>1160</v>
      </c>
      <c r="G18" s="44" t="s">
        <v>225</v>
      </c>
      <c r="H18" s="44">
        <v>16</v>
      </c>
      <c r="I18" s="44">
        <v>90</v>
      </c>
      <c r="J18" s="71"/>
      <c r="K18" s="71"/>
      <c r="L18" s="71"/>
      <c r="M18" s="71"/>
      <c r="N18" s="6"/>
      <c r="O18" s="6"/>
      <c r="P18" s="6"/>
      <c r="Q18" s="6"/>
      <c r="R18" s="6"/>
    </row>
    <row r="19" spans="2:18" x14ac:dyDescent="0.2">
      <c r="B19" s="6" t="s">
        <v>259</v>
      </c>
      <c r="C19" s="60" t="s">
        <v>260</v>
      </c>
      <c r="D19" s="44" t="s">
        <v>45</v>
      </c>
      <c r="E19" s="44" t="s">
        <v>261</v>
      </c>
      <c r="F19" s="71">
        <v>1126.8</v>
      </c>
      <c r="G19" s="44" t="s">
        <v>225</v>
      </c>
      <c r="H19" s="44">
        <v>16</v>
      </c>
      <c r="I19" s="44">
        <v>90</v>
      </c>
      <c r="J19" s="71"/>
      <c r="K19" s="71"/>
      <c r="L19" s="71"/>
      <c r="M19" s="71"/>
      <c r="N19" s="6"/>
      <c r="O19" s="6"/>
      <c r="P19" s="6"/>
      <c r="Q19" s="6"/>
      <c r="R19" s="6"/>
    </row>
    <row r="20" spans="2:18" x14ac:dyDescent="0.2">
      <c r="B20" s="6" t="s">
        <v>262</v>
      </c>
      <c r="C20" s="60" t="s">
        <v>263</v>
      </c>
      <c r="D20" s="44" t="s">
        <v>45</v>
      </c>
      <c r="E20" s="44" t="s">
        <v>264</v>
      </c>
      <c r="F20" s="71">
        <v>1126.8</v>
      </c>
      <c r="G20" s="44" t="s">
        <v>225</v>
      </c>
      <c r="H20" s="44">
        <v>16</v>
      </c>
      <c r="I20" s="44">
        <v>90</v>
      </c>
      <c r="J20" s="71"/>
      <c r="K20" s="71"/>
      <c r="L20" s="71"/>
      <c r="M20" s="71"/>
      <c r="N20" s="6"/>
      <c r="O20" s="6"/>
      <c r="P20" s="6"/>
      <c r="Q20" s="6"/>
      <c r="R20" s="6"/>
    </row>
    <row r="21" spans="2:18" x14ac:dyDescent="0.2">
      <c r="B21" s="6" t="s">
        <v>265</v>
      </c>
      <c r="C21" s="60" t="s">
        <v>266</v>
      </c>
      <c r="D21" s="44" t="s">
        <v>45</v>
      </c>
      <c r="E21" s="44" t="s">
        <v>267</v>
      </c>
      <c r="F21" s="71">
        <v>1126.8</v>
      </c>
      <c r="G21" s="44" t="s">
        <v>225</v>
      </c>
      <c r="H21" s="44">
        <v>16</v>
      </c>
      <c r="I21" s="44">
        <v>90</v>
      </c>
      <c r="J21" s="71"/>
      <c r="K21" s="71"/>
      <c r="L21" s="71"/>
      <c r="M21" s="71"/>
      <c r="N21" s="6"/>
      <c r="O21" s="6"/>
      <c r="P21" s="6"/>
      <c r="Q21" s="6"/>
      <c r="R21" s="6"/>
    </row>
    <row r="22" spans="2:18" x14ac:dyDescent="0.2">
      <c r="B22" s="6" t="s">
        <v>268</v>
      </c>
      <c r="C22" s="60" t="s">
        <v>269</v>
      </c>
      <c r="D22" s="44" t="s">
        <v>45</v>
      </c>
      <c r="E22" s="44" t="s">
        <v>270</v>
      </c>
      <c r="F22" s="71">
        <v>1126.8</v>
      </c>
      <c r="G22" s="44" t="s">
        <v>225</v>
      </c>
      <c r="H22" s="44">
        <v>16</v>
      </c>
      <c r="I22" s="44">
        <v>90</v>
      </c>
      <c r="J22" s="71"/>
      <c r="K22" s="71"/>
      <c r="L22" s="71"/>
      <c r="M22" s="71"/>
      <c r="N22" s="6"/>
      <c r="O22" s="6"/>
      <c r="P22" s="6"/>
      <c r="Q22" s="6"/>
      <c r="R22" s="6"/>
    </row>
    <row r="23" spans="2:18" x14ac:dyDescent="0.2">
      <c r="B23" s="6" t="s">
        <v>271</v>
      </c>
      <c r="C23" s="60" t="s">
        <v>272</v>
      </c>
      <c r="D23" s="44" t="s">
        <v>45</v>
      </c>
      <c r="E23" s="44" t="s">
        <v>273</v>
      </c>
      <c r="F23" s="71">
        <v>1126.8</v>
      </c>
      <c r="G23" s="44" t="s">
        <v>225</v>
      </c>
      <c r="H23" s="44">
        <v>16</v>
      </c>
      <c r="I23" s="44">
        <v>90</v>
      </c>
      <c r="J23" s="71"/>
      <c r="K23" s="71"/>
      <c r="L23" s="71"/>
      <c r="M23" s="71"/>
      <c r="N23" s="6"/>
      <c r="O23" s="6"/>
      <c r="P23" s="6"/>
      <c r="Q23" s="6"/>
      <c r="R23" s="6"/>
    </row>
    <row r="24" spans="2:18" x14ac:dyDescent="0.2">
      <c r="B24" s="6" t="s">
        <v>274</v>
      </c>
      <c r="C24" s="60" t="s">
        <v>275</v>
      </c>
      <c r="D24" s="44" t="s">
        <v>45</v>
      </c>
      <c r="E24" s="44" t="s">
        <v>276</v>
      </c>
      <c r="F24" s="71">
        <v>1126.8</v>
      </c>
      <c r="G24" s="44" t="s">
        <v>225</v>
      </c>
      <c r="H24" s="44">
        <v>16</v>
      </c>
      <c r="I24" s="44">
        <v>90</v>
      </c>
      <c r="J24" s="71"/>
      <c r="K24" s="71"/>
      <c r="L24" s="71"/>
      <c r="M24" s="71"/>
      <c r="N24" s="6"/>
      <c r="O24" s="6"/>
      <c r="P24" s="6"/>
      <c r="Q24" s="6"/>
      <c r="R24" s="6"/>
    </row>
    <row r="25" spans="2:18" x14ac:dyDescent="0.2">
      <c r="B25" s="6" t="s">
        <v>277</v>
      </c>
      <c r="C25" s="60" t="s">
        <v>278</v>
      </c>
      <c r="D25" s="44" t="s">
        <v>45</v>
      </c>
      <c r="E25" s="44" t="s">
        <v>279</v>
      </c>
      <c r="F25" s="71">
        <v>1451.7</v>
      </c>
      <c r="G25" s="44" t="s">
        <v>225</v>
      </c>
      <c r="H25" s="44">
        <v>16</v>
      </c>
      <c r="I25" s="44">
        <v>119</v>
      </c>
      <c r="J25" s="71"/>
      <c r="K25" s="71"/>
      <c r="L25" s="71"/>
      <c r="M25" s="71"/>
      <c r="N25" s="6"/>
      <c r="O25" s="6"/>
      <c r="P25" s="6"/>
      <c r="Q25" s="6"/>
      <c r="R25" s="6"/>
    </row>
    <row r="26" spans="2:18" x14ac:dyDescent="0.2">
      <c r="B26" s="6" t="s">
        <v>280</v>
      </c>
      <c r="C26" s="60" t="s">
        <v>281</v>
      </c>
      <c r="D26" s="44" t="s">
        <v>45</v>
      </c>
      <c r="E26" s="44" t="s">
        <v>282</v>
      </c>
      <c r="F26" s="71">
        <v>1451.7</v>
      </c>
      <c r="G26" s="44" t="s">
        <v>225</v>
      </c>
      <c r="H26" s="44">
        <v>16</v>
      </c>
      <c r="I26" s="44">
        <v>119</v>
      </c>
      <c r="J26" s="71"/>
      <c r="K26" s="71"/>
      <c r="L26" s="71"/>
      <c r="M26" s="71"/>
      <c r="N26" s="6"/>
      <c r="O26" s="6"/>
      <c r="P26" s="6"/>
      <c r="Q26" s="6"/>
      <c r="R26" s="6"/>
    </row>
    <row r="27" spans="2:18" x14ac:dyDescent="0.2">
      <c r="B27" s="6" t="s">
        <v>283</v>
      </c>
      <c r="C27" s="60" t="s">
        <v>284</v>
      </c>
      <c r="D27" s="44" t="s">
        <v>45</v>
      </c>
      <c r="E27" s="44" t="s">
        <v>285</v>
      </c>
      <c r="F27" s="71">
        <v>1451.7</v>
      </c>
      <c r="G27" s="44" t="s">
        <v>225</v>
      </c>
      <c r="H27" s="44">
        <v>16</v>
      </c>
      <c r="I27" s="44">
        <v>119</v>
      </c>
      <c r="J27" s="71"/>
      <c r="K27" s="71"/>
      <c r="L27" s="71"/>
      <c r="M27" s="71"/>
      <c r="N27" s="6"/>
      <c r="O27" s="6"/>
      <c r="P27" s="6"/>
      <c r="Q27" s="6"/>
      <c r="R27" s="6"/>
    </row>
    <row r="28" spans="2:18" x14ac:dyDescent="0.2">
      <c r="B28" s="6" t="s">
        <v>286</v>
      </c>
      <c r="C28" s="60" t="s">
        <v>287</v>
      </c>
      <c r="D28" s="44" t="s">
        <v>45</v>
      </c>
      <c r="E28" s="44" t="s">
        <v>288</v>
      </c>
      <c r="F28" s="71">
        <v>1451.7</v>
      </c>
      <c r="G28" s="44" t="s">
        <v>225</v>
      </c>
      <c r="H28" s="44">
        <v>16</v>
      </c>
      <c r="I28" s="44">
        <v>119</v>
      </c>
      <c r="J28" s="71"/>
      <c r="K28" s="71"/>
      <c r="L28" s="71"/>
      <c r="M28" s="71"/>
      <c r="N28" s="6"/>
      <c r="O28" s="6"/>
      <c r="P28" s="6"/>
      <c r="Q28" s="6"/>
      <c r="R28" s="6"/>
    </row>
    <row r="29" spans="2:18" x14ac:dyDescent="0.2">
      <c r="B29" s="6" t="s">
        <v>289</v>
      </c>
      <c r="C29" s="60" t="s">
        <v>290</v>
      </c>
      <c r="D29" s="44" t="s">
        <v>45</v>
      </c>
      <c r="E29" s="44" t="s">
        <v>291</v>
      </c>
      <c r="F29" s="71">
        <v>1451.7</v>
      </c>
      <c r="G29" s="44" t="s">
        <v>225</v>
      </c>
      <c r="H29" s="44">
        <v>16</v>
      </c>
      <c r="I29" s="44">
        <v>119</v>
      </c>
      <c r="J29" s="71"/>
      <c r="K29" s="71"/>
      <c r="L29" s="71"/>
      <c r="M29" s="71"/>
      <c r="N29" s="6"/>
      <c r="O29" s="6"/>
      <c r="P29" s="6"/>
      <c r="Q29" s="6"/>
      <c r="R29" s="6"/>
    </row>
    <row r="30" spans="2:18" x14ac:dyDescent="0.2">
      <c r="B30" s="6" t="s">
        <v>292</v>
      </c>
      <c r="C30" s="60" t="s">
        <v>293</v>
      </c>
      <c r="D30" s="44" t="s">
        <v>45</v>
      </c>
      <c r="E30" s="44" t="s">
        <v>294</v>
      </c>
      <c r="F30" s="71">
        <v>1451.7</v>
      </c>
      <c r="G30" s="44" t="s">
        <v>225</v>
      </c>
      <c r="H30" s="44">
        <v>16</v>
      </c>
      <c r="I30" s="44">
        <v>119</v>
      </c>
      <c r="J30" s="71"/>
      <c r="K30" s="71"/>
      <c r="L30" s="71"/>
      <c r="M30" s="71"/>
      <c r="N30" s="6"/>
      <c r="O30" s="6"/>
      <c r="P30" s="6"/>
      <c r="Q30" s="6"/>
      <c r="R30" s="6"/>
    </row>
    <row r="31" spans="2:18" x14ac:dyDescent="0.2">
      <c r="B31" s="6" t="s">
        <v>295</v>
      </c>
      <c r="C31" s="60" t="s">
        <v>296</v>
      </c>
      <c r="D31" s="62" t="s">
        <v>81</v>
      </c>
      <c r="E31" s="44" t="s">
        <v>297</v>
      </c>
      <c r="F31" s="71">
        <v>1360</v>
      </c>
      <c r="G31" s="44" t="s">
        <v>225</v>
      </c>
      <c r="H31" s="44">
        <v>16</v>
      </c>
      <c r="I31" s="44">
        <v>119</v>
      </c>
      <c r="J31" s="71"/>
      <c r="K31" s="71"/>
      <c r="L31" s="71"/>
      <c r="M31" s="71"/>
      <c r="N31" s="6"/>
      <c r="O31" s="6"/>
      <c r="P31" s="63"/>
      <c r="Q31" s="6"/>
      <c r="R31" s="6"/>
    </row>
    <row r="32" spans="2:18" x14ac:dyDescent="0.2">
      <c r="B32" s="6" t="s">
        <v>298</v>
      </c>
      <c r="C32" s="60" t="s">
        <v>299</v>
      </c>
      <c r="D32" s="62" t="s">
        <v>81</v>
      </c>
      <c r="E32" s="44" t="s">
        <v>300</v>
      </c>
      <c r="F32" s="71">
        <v>1360</v>
      </c>
      <c r="G32" s="44" t="s">
        <v>225</v>
      </c>
      <c r="H32" s="44">
        <v>16</v>
      </c>
      <c r="I32" s="44">
        <v>119</v>
      </c>
      <c r="J32" s="71"/>
      <c r="K32" s="71"/>
      <c r="L32" s="71"/>
      <c r="M32" s="71"/>
      <c r="N32" s="6"/>
      <c r="O32" s="6"/>
      <c r="P32" s="63"/>
      <c r="Q32" s="6"/>
      <c r="R32" s="6"/>
    </row>
    <row r="33" spans="2:18" x14ac:dyDescent="0.2">
      <c r="B33" s="6" t="s">
        <v>301</v>
      </c>
      <c r="C33" s="60" t="s">
        <v>302</v>
      </c>
      <c r="D33" s="62" t="s">
        <v>81</v>
      </c>
      <c r="E33" s="44" t="s">
        <v>303</v>
      </c>
      <c r="F33" s="71">
        <v>1360</v>
      </c>
      <c r="G33" s="44" t="s">
        <v>225</v>
      </c>
      <c r="H33" s="44">
        <v>16</v>
      </c>
      <c r="I33" s="44">
        <v>119</v>
      </c>
      <c r="J33" s="71"/>
      <c r="K33" s="71"/>
      <c r="L33" s="71"/>
      <c r="M33" s="71"/>
      <c r="N33" s="6"/>
      <c r="O33" s="6"/>
      <c r="P33" s="63"/>
      <c r="Q33" s="6"/>
      <c r="R33" s="6"/>
    </row>
    <row r="34" spans="2:18" x14ac:dyDescent="0.2">
      <c r="B34" s="6" t="s">
        <v>304</v>
      </c>
      <c r="C34" s="60" t="s">
        <v>305</v>
      </c>
      <c r="D34" s="62" t="s">
        <v>81</v>
      </c>
      <c r="E34" s="44" t="s">
        <v>306</v>
      </c>
      <c r="F34" s="71">
        <v>1360</v>
      </c>
      <c r="G34" s="44" t="s">
        <v>225</v>
      </c>
      <c r="H34" s="44">
        <v>16</v>
      </c>
      <c r="I34" s="44">
        <v>119</v>
      </c>
      <c r="J34" s="71"/>
      <c r="K34" s="71"/>
      <c r="L34" s="71"/>
      <c r="M34" s="71"/>
      <c r="N34" s="6"/>
      <c r="O34" s="6"/>
      <c r="P34" s="63"/>
      <c r="Q34" s="6"/>
      <c r="R34" s="6"/>
    </row>
    <row r="35" spans="2:18" x14ac:dyDescent="0.2">
      <c r="B35" s="6" t="s">
        <v>307</v>
      </c>
      <c r="C35" s="60" t="s">
        <v>308</v>
      </c>
      <c r="D35" s="44" t="s">
        <v>45</v>
      </c>
      <c r="E35" s="44" t="s">
        <v>309</v>
      </c>
      <c r="F35" s="71">
        <v>1305.9000000000001</v>
      </c>
      <c r="G35" s="44" t="s">
        <v>225</v>
      </c>
      <c r="H35" s="44">
        <v>16</v>
      </c>
      <c r="I35" s="44">
        <v>119</v>
      </c>
      <c r="J35" s="71"/>
      <c r="K35" s="71"/>
      <c r="L35" s="71"/>
      <c r="M35" s="71"/>
      <c r="N35" s="6"/>
      <c r="O35" s="6"/>
      <c r="P35" s="63"/>
      <c r="Q35" s="6"/>
      <c r="R35" s="6"/>
    </row>
    <row r="36" spans="2:18" x14ac:dyDescent="0.2">
      <c r="B36" s="6" t="s">
        <v>310</v>
      </c>
      <c r="C36" s="60" t="s">
        <v>311</v>
      </c>
      <c r="D36" s="44" t="s">
        <v>45</v>
      </c>
      <c r="E36" s="44" t="s">
        <v>312</v>
      </c>
      <c r="F36" s="71">
        <v>1305.9000000000001</v>
      </c>
      <c r="G36" s="44" t="s">
        <v>225</v>
      </c>
      <c r="H36" s="44">
        <v>16</v>
      </c>
      <c r="I36" s="44">
        <v>119</v>
      </c>
      <c r="J36" s="71"/>
      <c r="K36" s="71"/>
      <c r="L36" s="71"/>
      <c r="M36" s="71"/>
      <c r="N36" s="6"/>
      <c r="O36" s="6"/>
      <c r="P36" s="63"/>
      <c r="Q36" s="6"/>
      <c r="R36" s="6"/>
    </row>
    <row r="37" spans="2:18" x14ac:dyDescent="0.2">
      <c r="B37" s="6" t="s">
        <v>313</v>
      </c>
      <c r="C37" s="60" t="s">
        <v>314</v>
      </c>
      <c r="D37" s="44" t="s">
        <v>45</v>
      </c>
      <c r="E37" s="44" t="s">
        <v>315</v>
      </c>
      <c r="F37" s="71">
        <v>1305.9000000000001</v>
      </c>
      <c r="G37" s="44" t="s">
        <v>225</v>
      </c>
      <c r="H37" s="44">
        <v>16</v>
      </c>
      <c r="I37" s="44">
        <v>119</v>
      </c>
      <c r="J37" s="71"/>
      <c r="K37" s="71"/>
      <c r="L37" s="71"/>
      <c r="M37" s="71"/>
      <c r="N37" s="6"/>
      <c r="O37" s="6"/>
      <c r="P37" s="63"/>
      <c r="Q37" s="6"/>
      <c r="R37" s="6"/>
    </row>
    <row r="38" spans="2:18" x14ac:dyDescent="0.2">
      <c r="B38" s="6" t="s">
        <v>316</v>
      </c>
      <c r="C38" s="60" t="s">
        <v>317</v>
      </c>
      <c r="D38" s="62" t="s">
        <v>81</v>
      </c>
      <c r="E38" s="44" t="s">
        <v>318</v>
      </c>
      <c r="F38" s="71">
        <v>1356.3</v>
      </c>
      <c r="G38" s="44" t="s">
        <v>225</v>
      </c>
      <c r="H38" s="44">
        <v>16</v>
      </c>
      <c r="I38" s="44">
        <v>121</v>
      </c>
      <c r="J38" s="71"/>
      <c r="K38" s="71"/>
      <c r="L38" s="71"/>
      <c r="M38" s="71"/>
      <c r="N38" s="6"/>
      <c r="O38" s="6"/>
      <c r="P38" s="63"/>
      <c r="Q38" s="6"/>
      <c r="R38" s="6"/>
    </row>
    <row r="39" spans="2:18" x14ac:dyDescent="0.2">
      <c r="B39" s="6" t="s">
        <v>319</v>
      </c>
      <c r="C39" s="60" t="s">
        <v>320</v>
      </c>
      <c r="D39" s="62" t="s">
        <v>81</v>
      </c>
      <c r="E39" s="44" t="s">
        <v>321</v>
      </c>
      <c r="F39" s="71">
        <v>1356.3</v>
      </c>
      <c r="G39" s="44" t="s">
        <v>225</v>
      </c>
      <c r="H39" s="44">
        <v>16</v>
      </c>
      <c r="I39" s="44">
        <v>121</v>
      </c>
      <c r="J39" s="71"/>
      <c r="K39" s="71"/>
      <c r="L39" s="71"/>
      <c r="M39" s="71"/>
      <c r="N39" s="6"/>
      <c r="O39" s="6"/>
      <c r="P39" s="63"/>
      <c r="Q39" s="6"/>
      <c r="R39" s="6"/>
    </row>
    <row r="40" spans="2:18" x14ac:dyDescent="0.2">
      <c r="B40" s="6" t="s">
        <v>322</v>
      </c>
      <c r="C40" s="60" t="s">
        <v>323</v>
      </c>
      <c r="D40" s="62" t="s">
        <v>81</v>
      </c>
      <c r="E40" s="44" t="s">
        <v>324</v>
      </c>
      <c r="F40" s="71">
        <v>1356.3</v>
      </c>
      <c r="G40" s="44" t="s">
        <v>225</v>
      </c>
      <c r="H40" s="44">
        <v>16</v>
      </c>
      <c r="I40" s="44">
        <v>121</v>
      </c>
      <c r="J40" s="71"/>
      <c r="K40" s="71"/>
      <c r="L40" s="71"/>
      <c r="M40" s="71"/>
      <c r="N40" s="6"/>
      <c r="O40" s="6"/>
      <c r="P40" s="63"/>
      <c r="Q40" s="6"/>
      <c r="R40" s="6"/>
    </row>
    <row r="41" spans="2:18" x14ac:dyDescent="0.2">
      <c r="B41" s="6" t="s">
        <v>325</v>
      </c>
      <c r="C41" s="60" t="s">
        <v>326</v>
      </c>
      <c r="D41" s="44" t="s">
        <v>45</v>
      </c>
      <c r="E41" s="44" t="s">
        <v>327</v>
      </c>
      <c r="F41" s="71">
        <v>1288</v>
      </c>
      <c r="G41" s="44" t="s">
        <v>225</v>
      </c>
      <c r="H41" s="44">
        <v>16</v>
      </c>
      <c r="I41" s="44">
        <v>121</v>
      </c>
      <c r="J41" s="71"/>
      <c r="K41" s="71"/>
      <c r="L41" s="71"/>
      <c r="M41" s="71"/>
      <c r="N41" s="6"/>
      <c r="O41" s="6"/>
      <c r="P41" s="6"/>
      <c r="Q41" s="6"/>
      <c r="R41" s="6"/>
    </row>
    <row r="42" spans="2:18" x14ac:dyDescent="0.2">
      <c r="B42" s="6" t="s">
        <v>328</v>
      </c>
      <c r="C42" s="60" t="s">
        <v>329</v>
      </c>
      <c r="D42" s="44" t="s">
        <v>45</v>
      </c>
      <c r="E42" s="44" t="s">
        <v>330</v>
      </c>
      <c r="F42" s="71">
        <v>1288</v>
      </c>
      <c r="G42" s="44" t="s">
        <v>225</v>
      </c>
      <c r="H42" s="44">
        <v>16</v>
      </c>
      <c r="I42" s="44">
        <v>121</v>
      </c>
      <c r="J42" s="71"/>
      <c r="K42" s="71"/>
      <c r="L42" s="71"/>
      <c r="M42" s="71"/>
      <c r="N42" s="6"/>
      <c r="O42" s="6"/>
      <c r="P42" s="6"/>
      <c r="Q42" s="6"/>
      <c r="R42" s="6"/>
    </row>
    <row r="43" spans="2:18" x14ac:dyDescent="0.2">
      <c r="B43" s="6" t="s">
        <v>331</v>
      </c>
      <c r="C43" s="60" t="s">
        <v>332</v>
      </c>
      <c r="D43" s="44" t="s">
        <v>45</v>
      </c>
      <c r="E43" s="44" t="s">
        <v>333</v>
      </c>
      <c r="F43" s="71">
        <v>1288</v>
      </c>
      <c r="G43" s="44" t="s">
        <v>225</v>
      </c>
      <c r="H43" s="44">
        <v>16</v>
      </c>
      <c r="I43" s="44">
        <v>121</v>
      </c>
      <c r="J43" s="71"/>
      <c r="K43" s="71"/>
      <c r="L43" s="71"/>
      <c r="M43" s="71"/>
      <c r="N43" s="6"/>
      <c r="O43" s="6"/>
      <c r="P43" s="6"/>
      <c r="Q43" s="6"/>
      <c r="R43" s="6"/>
    </row>
    <row r="44" spans="2:18" x14ac:dyDescent="0.2">
      <c r="B44" s="6" t="s">
        <v>334</v>
      </c>
      <c r="C44" s="60" t="s">
        <v>335</v>
      </c>
      <c r="D44" s="6" t="s">
        <v>45</v>
      </c>
      <c r="E44" s="44" t="s">
        <v>336</v>
      </c>
      <c r="F44" s="71">
        <v>1202.4000000000001</v>
      </c>
      <c r="G44" s="44" t="s">
        <v>225</v>
      </c>
      <c r="H44" s="44">
        <v>16</v>
      </c>
      <c r="I44" s="44">
        <v>91</v>
      </c>
      <c r="J44" s="71"/>
      <c r="K44" s="71"/>
      <c r="L44" s="71"/>
      <c r="M44" s="71"/>
      <c r="N44" s="6"/>
      <c r="O44" s="6"/>
      <c r="P44" s="6"/>
      <c r="Q44" s="6"/>
      <c r="R44" s="6"/>
    </row>
    <row r="45" spans="2:18" x14ac:dyDescent="0.2">
      <c r="B45" s="6" t="s">
        <v>337</v>
      </c>
      <c r="C45" s="60" t="s">
        <v>338</v>
      </c>
      <c r="D45" s="6" t="s">
        <v>45</v>
      </c>
      <c r="E45" s="44" t="s">
        <v>339</v>
      </c>
      <c r="F45" s="71">
        <v>1202.4000000000001</v>
      </c>
      <c r="G45" s="44" t="s">
        <v>225</v>
      </c>
      <c r="H45" s="44">
        <v>16</v>
      </c>
      <c r="I45" s="44">
        <v>91</v>
      </c>
      <c r="J45" s="71"/>
      <c r="K45" s="71"/>
      <c r="L45" s="71"/>
      <c r="M45" s="71"/>
      <c r="N45" s="6"/>
      <c r="O45" s="6"/>
      <c r="P45" s="6"/>
      <c r="Q45" s="6"/>
      <c r="R45" s="6"/>
    </row>
    <row r="46" spans="2:18" x14ac:dyDescent="0.2">
      <c r="B46" s="6" t="s">
        <v>340</v>
      </c>
      <c r="C46" s="60" t="s">
        <v>341</v>
      </c>
      <c r="D46" s="62" t="s">
        <v>81</v>
      </c>
      <c r="E46" s="44" t="s">
        <v>342</v>
      </c>
      <c r="F46" s="71">
        <v>1202.4000000000001</v>
      </c>
      <c r="G46" s="44" t="s">
        <v>225</v>
      </c>
      <c r="H46" s="44">
        <v>16</v>
      </c>
      <c r="I46" s="44">
        <v>91</v>
      </c>
      <c r="J46" s="71"/>
      <c r="K46" s="71"/>
      <c r="L46" s="71"/>
      <c r="M46" s="71"/>
      <c r="N46" s="6"/>
      <c r="O46" s="6"/>
      <c r="P46" s="6"/>
      <c r="Q46" s="6"/>
      <c r="R46" s="6"/>
    </row>
    <row r="47" spans="2:18" x14ac:dyDescent="0.2">
      <c r="B47" s="6" t="s">
        <v>343</v>
      </c>
      <c r="C47" s="60" t="s">
        <v>344</v>
      </c>
      <c r="D47" s="62" t="s">
        <v>81</v>
      </c>
      <c r="E47" s="44" t="s">
        <v>345</v>
      </c>
      <c r="F47" s="71">
        <v>1202.4000000000001</v>
      </c>
      <c r="G47" s="44" t="s">
        <v>225</v>
      </c>
      <c r="H47" s="44">
        <v>16</v>
      </c>
      <c r="I47" s="44">
        <v>91</v>
      </c>
      <c r="J47" s="71"/>
      <c r="K47" s="71"/>
      <c r="L47" s="71"/>
      <c r="M47" s="71"/>
      <c r="N47" s="6"/>
      <c r="O47" s="6"/>
      <c r="P47" s="6"/>
      <c r="Q47" s="6"/>
      <c r="R47" s="6"/>
    </row>
    <row r="48" spans="2:18" x14ac:dyDescent="0.2">
      <c r="B48" s="6" t="s">
        <v>346</v>
      </c>
      <c r="C48" s="60" t="s">
        <v>347</v>
      </c>
      <c r="D48" s="62" t="s">
        <v>81</v>
      </c>
      <c r="E48" s="44" t="s">
        <v>348</v>
      </c>
      <c r="F48" s="71">
        <v>1202.4000000000001</v>
      </c>
      <c r="G48" s="44" t="s">
        <v>225</v>
      </c>
      <c r="H48" s="44">
        <v>16</v>
      </c>
      <c r="I48" s="44">
        <v>91</v>
      </c>
      <c r="J48" s="71"/>
      <c r="K48" s="71"/>
      <c r="L48" s="71"/>
      <c r="M48" s="71"/>
      <c r="N48" s="6"/>
      <c r="O48" s="6"/>
      <c r="P48" s="6"/>
      <c r="Q48" s="6"/>
      <c r="R48" s="6"/>
    </row>
    <row r="49" spans="2:18" x14ac:dyDescent="0.2">
      <c r="B49" s="6" t="s">
        <v>349</v>
      </c>
      <c r="C49" s="60" t="s">
        <v>350</v>
      </c>
      <c r="D49" s="62" t="s">
        <v>45</v>
      </c>
      <c r="E49" s="44" t="s">
        <v>351</v>
      </c>
      <c r="F49" s="71">
        <v>1202.4000000000001</v>
      </c>
      <c r="G49" s="44" t="s">
        <v>225</v>
      </c>
      <c r="H49" s="44">
        <v>16</v>
      </c>
      <c r="I49" s="44">
        <v>91</v>
      </c>
      <c r="J49" s="71"/>
      <c r="K49" s="71"/>
      <c r="L49" s="71"/>
      <c r="M49" s="71"/>
      <c r="N49" s="6"/>
      <c r="O49" s="6"/>
      <c r="P49" s="6"/>
      <c r="Q49" s="6"/>
      <c r="R49" s="6"/>
    </row>
    <row r="50" spans="2:18" x14ac:dyDescent="0.2">
      <c r="B50" s="6" t="s">
        <v>352</v>
      </c>
      <c r="C50" s="60" t="s">
        <v>353</v>
      </c>
      <c r="D50" s="62" t="s">
        <v>81</v>
      </c>
      <c r="E50" s="44" t="s">
        <v>354</v>
      </c>
      <c r="F50" s="71">
        <v>1440</v>
      </c>
      <c r="G50" s="44" t="s">
        <v>225</v>
      </c>
      <c r="H50" s="44">
        <v>16</v>
      </c>
      <c r="I50" s="44">
        <v>128</v>
      </c>
      <c r="J50" s="71"/>
      <c r="K50" s="71"/>
      <c r="L50" s="71"/>
      <c r="M50" s="71"/>
      <c r="N50" s="6"/>
      <c r="O50" s="6"/>
      <c r="P50" s="6"/>
      <c r="Q50" s="6"/>
      <c r="R50" s="6"/>
    </row>
    <row r="51" spans="2:18" x14ac:dyDescent="0.2">
      <c r="B51" s="6" t="s">
        <v>355</v>
      </c>
      <c r="C51" s="60" t="s">
        <v>356</v>
      </c>
      <c r="D51" s="62" t="s">
        <v>81</v>
      </c>
      <c r="E51" s="44" t="s">
        <v>357</v>
      </c>
      <c r="F51" s="71">
        <v>1440</v>
      </c>
      <c r="G51" s="44" t="s">
        <v>225</v>
      </c>
      <c r="H51" s="44">
        <v>16</v>
      </c>
      <c r="I51" s="44">
        <v>128</v>
      </c>
      <c r="J51" s="71"/>
      <c r="K51" s="71"/>
      <c r="L51" s="71"/>
      <c r="M51" s="71"/>
      <c r="N51" s="6"/>
      <c r="O51" s="6"/>
      <c r="P51" s="6"/>
      <c r="Q51" s="6"/>
      <c r="R51" s="6"/>
    </row>
    <row r="52" spans="2:18" x14ac:dyDescent="0.2">
      <c r="B52" s="6" t="s">
        <v>358</v>
      </c>
      <c r="C52" s="60" t="s">
        <v>359</v>
      </c>
      <c r="D52" s="62" t="s">
        <v>81</v>
      </c>
      <c r="E52" s="44" t="s">
        <v>360</v>
      </c>
      <c r="F52" s="71">
        <v>1440</v>
      </c>
      <c r="G52" s="44" t="s">
        <v>225</v>
      </c>
      <c r="H52" s="44">
        <v>16</v>
      </c>
      <c r="I52" s="44">
        <v>128</v>
      </c>
      <c r="J52" s="71"/>
      <c r="K52" s="71"/>
      <c r="L52" s="71"/>
      <c r="M52" s="71"/>
      <c r="N52" s="6"/>
      <c r="O52" s="6"/>
      <c r="P52" s="6"/>
      <c r="Q52" s="6"/>
      <c r="R52" s="6"/>
    </row>
    <row r="53" spans="2:18" x14ac:dyDescent="0.2">
      <c r="B53" s="6" t="s">
        <v>361</v>
      </c>
      <c r="C53" s="60" t="s">
        <v>362</v>
      </c>
      <c r="D53" s="6" t="s">
        <v>45</v>
      </c>
      <c r="E53" s="44" t="s">
        <v>363</v>
      </c>
      <c r="F53" s="71">
        <v>1386.9</v>
      </c>
      <c r="G53" s="44" t="s">
        <v>225</v>
      </c>
      <c r="H53" s="44">
        <v>16</v>
      </c>
      <c r="I53" s="44">
        <v>128</v>
      </c>
      <c r="J53" s="71"/>
      <c r="K53" s="71"/>
      <c r="L53" s="71"/>
      <c r="M53" s="71"/>
      <c r="N53" s="6"/>
      <c r="O53" s="6"/>
      <c r="P53" s="6"/>
      <c r="Q53" s="6"/>
      <c r="R53" s="6"/>
    </row>
    <row r="54" spans="2:18" x14ac:dyDescent="0.2">
      <c r="B54" s="6" t="s">
        <v>364</v>
      </c>
      <c r="C54" s="60" t="s">
        <v>365</v>
      </c>
      <c r="D54" s="6" t="s">
        <v>45</v>
      </c>
      <c r="E54" s="44" t="s">
        <v>366</v>
      </c>
      <c r="F54" s="71">
        <v>1386.9</v>
      </c>
      <c r="G54" s="44" t="s">
        <v>225</v>
      </c>
      <c r="H54" s="44">
        <v>16</v>
      </c>
      <c r="I54" s="44">
        <v>128</v>
      </c>
      <c r="J54" s="71"/>
      <c r="K54" s="71"/>
      <c r="L54" s="71"/>
      <c r="M54" s="71"/>
      <c r="N54" s="6"/>
      <c r="O54" s="6"/>
      <c r="P54" s="6"/>
      <c r="Q54" s="6"/>
      <c r="R54" s="6"/>
    </row>
    <row r="55" spans="2:18" x14ac:dyDescent="0.2">
      <c r="B55" s="6" t="s">
        <v>367</v>
      </c>
      <c r="C55" s="60" t="s">
        <v>368</v>
      </c>
      <c r="D55" s="6" t="s">
        <v>45</v>
      </c>
      <c r="E55" s="44" t="s">
        <v>369</v>
      </c>
      <c r="F55" s="71">
        <v>1386.9</v>
      </c>
      <c r="G55" s="44" t="s">
        <v>225</v>
      </c>
      <c r="H55" s="44">
        <v>16</v>
      </c>
      <c r="I55" s="44">
        <v>128</v>
      </c>
      <c r="J55" s="71"/>
      <c r="K55" s="71"/>
      <c r="L55" s="71"/>
      <c r="M55" s="71"/>
      <c r="N55" s="6"/>
      <c r="O55" s="6"/>
      <c r="P55" s="6"/>
      <c r="Q55" s="6"/>
      <c r="R55" s="6"/>
    </row>
    <row r="56" spans="2:18" x14ac:dyDescent="0.2">
      <c r="B56" s="6" t="s">
        <v>370</v>
      </c>
      <c r="C56" s="60" t="s">
        <v>371</v>
      </c>
      <c r="D56" s="44" t="s">
        <v>45</v>
      </c>
      <c r="E56" s="44" t="s">
        <v>372</v>
      </c>
      <c r="F56" s="71">
        <v>1805.4</v>
      </c>
      <c r="G56" s="44" t="s">
        <v>225</v>
      </c>
      <c r="H56" s="44">
        <v>16</v>
      </c>
      <c r="I56" s="44">
        <v>156</v>
      </c>
      <c r="J56" s="71"/>
      <c r="K56" s="71"/>
      <c r="L56" s="71"/>
      <c r="M56" s="71"/>
      <c r="N56" s="6"/>
      <c r="O56" s="6"/>
      <c r="P56" s="63"/>
      <c r="Q56" s="6"/>
      <c r="R56" s="6"/>
    </row>
    <row r="57" spans="2:18" x14ac:dyDescent="0.2">
      <c r="B57" s="6" t="s">
        <v>373</v>
      </c>
      <c r="C57" s="60" t="s">
        <v>374</v>
      </c>
      <c r="D57" s="44" t="s">
        <v>45</v>
      </c>
      <c r="E57" s="44" t="s">
        <v>375</v>
      </c>
      <c r="F57" s="71">
        <v>1805.4</v>
      </c>
      <c r="G57" s="44" t="s">
        <v>225</v>
      </c>
      <c r="H57" s="44">
        <v>16</v>
      </c>
      <c r="I57" s="44">
        <v>156</v>
      </c>
      <c r="J57" s="71"/>
      <c r="K57" s="71"/>
      <c r="L57" s="71"/>
      <c r="M57" s="71"/>
      <c r="N57" s="6"/>
      <c r="O57" s="6"/>
      <c r="P57" s="63"/>
      <c r="Q57" s="6"/>
      <c r="R57" s="6"/>
    </row>
    <row r="58" spans="2:18" x14ac:dyDescent="0.2">
      <c r="B58" s="6" t="s">
        <v>376</v>
      </c>
      <c r="C58" s="60" t="s">
        <v>377</v>
      </c>
      <c r="D58" s="44" t="s">
        <v>45</v>
      </c>
      <c r="E58" s="44" t="s">
        <v>378</v>
      </c>
      <c r="F58" s="71">
        <v>1805.4</v>
      </c>
      <c r="G58" s="44" t="s">
        <v>225</v>
      </c>
      <c r="H58" s="44">
        <v>16</v>
      </c>
      <c r="I58" s="44">
        <v>156</v>
      </c>
      <c r="J58" s="71"/>
      <c r="K58" s="71"/>
      <c r="L58" s="71"/>
      <c r="M58" s="71"/>
      <c r="N58" s="6"/>
      <c r="O58" s="6"/>
      <c r="P58" s="6"/>
      <c r="Q58" s="6"/>
      <c r="R58" s="6"/>
    </row>
    <row r="59" spans="2:18" x14ac:dyDescent="0.2">
      <c r="B59" s="6" t="s">
        <v>379</v>
      </c>
      <c r="C59" s="60" t="s">
        <v>380</v>
      </c>
      <c r="D59" s="44" t="s">
        <v>96</v>
      </c>
      <c r="E59" s="44" t="s">
        <v>381</v>
      </c>
      <c r="F59" s="71">
        <v>1858.5</v>
      </c>
      <c r="G59" s="44" t="s">
        <v>225</v>
      </c>
      <c r="H59" s="44">
        <v>16</v>
      </c>
      <c r="I59" s="44">
        <v>156</v>
      </c>
      <c r="J59" s="71"/>
      <c r="K59" s="71"/>
      <c r="L59" s="71"/>
      <c r="M59" s="71"/>
      <c r="N59" s="6"/>
      <c r="O59" s="6"/>
      <c r="P59" s="6"/>
      <c r="Q59" s="6"/>
      <c r="R59" s="6"/>
    </row>
    <row r="60" spans="2:18" x14ac:dyDescent="0.2">
      <c r="B60" s="6" t="s">
        <v>382</v>
      </c>
      <c r="C60" s="60" t="s">
        <v>383</v>
      </c>
      <c r="D60" s="62" t="s">
        <v>81</v>
      </c>
      <c r="E60" s="44" t="s">
        <v>384</v>
      </c>
      <c r="F60" s="71">
        <v>1283.4000000000001</v>
      </c>
      <c r="G60" s="44" t="s">
        <v>225</v>
      </c>
      <c r="H60" s="44">
        <v>16</v>
      </c>
      <c r="I60" s="44">
        <v>130</v>
      </c>
      <c r="J60" s="71"/>
      <c r="K60" s="71"/>
      <c r="L60" s="71"/>
      <c r="M60" s="71"/>
      <c r="N60" s="6"/>
      <c r="O60" s="6"/>
      <c r="P60" s="6"/>
      <c r="Q60" s="6"/>
      <c r="R60" s="6"/>
    </row>
    <row r="61" spans="2:18" x14ac:dyDescent="0.2">
      <c r="B61" s="6" t="s">
        <v>385</v>
      </c>
      <c r="C61" s="60" t="s">
        <v>386</v>
      </c>
      <c r="D61" s="62" t="s">
        <v>81</v>
      </c>
      <c r="E61" s="44" t="s">
        <v>387</v>
      </c>
      <c r="F61" s="71">
        <v>1283.4000000000001</v>
      </c>
      <c r="G61" s="44" t="s">
        <v>225</v>
      </c>
      <c r="H61" s="44">
        <v>16</v>
      </c>
      <c r="I61" s="44">
        <v>130</v>
      </c>
      <c r="J61" s="71"/>
      <c r="K61" s="71"/>
      <c r="L61" s="71"/>
      <c r="M61" s="71"/>
      <c r="N61" s="6"/>
      <c r="O61" s="6"/>
      <c r="P61" s="6"/>
      <c r="Q61" s="6"/>
      <c r="R61" s="6"/>
    </row>
    <row r="62" spans="2:18" x14ac:dyDescent="0.2">
      <c r="B62" s="6" t="s">
        <v>388</v>
      </c>
      <c r="C62" s="60" t="s">
        <v>389</v>
      </c>
      <c r="D62" s="62" t="s">
        <v>81</v>
      </c>
      <c r="E62" s="44" t="s">
        <v>390</v>
      </c>
      <c r="F62" s="71">
        <v>1073.7</v>
      </c>
      <c r="G62" s="44" t="s">
        <v>225</v>
      </c>
      <c r="H62" s="44">
        <v>16</v>
      </c>
      <c r="I62" s="44">
        <v>130</v>
      </c>
      <c r="J62" s="71"/>
      <c r="K62" s="71"/>
      <c r="L62" s="71"/>
      <c r="M62" s="71"/>
      <c r="N62" s="6"/>
      <c r="O62" s="6"/>
      <c r="P62" s="6"/>
      <c r="Q62" s="6"/>
      <c r="R62" s="6"/>
    </row>
    <row r="63" spans="2:18" x14ac:dyDescent="0.2">
      <c r="B63" s="6" t="s">
        <v>391</v>
      </c>
      <c r="C63" s="60" t="s">
        <v>392</v>
      </c>
      <c r="D63" s="62" t="s">
        <v>81</v>
      </c>
      <c r="E63" s="44" t="s">
        <v>393</v>
      </c>
      <c r="F63" s="71">
        <v>1283.4000000000001</v>
      </c>
      <c r="G63" s="44" t="s">
        <v>225</v>
      </c>
      <c r="H63" s="44">
        <v>16</v>
      </c>
      <c r="I63" s="44">
        <v>130</v>
      </c>
      <c r="J63" s="71"/>
      <c r="K63" s="71"/>
      <c r="L63" s="71"/>
      <c r="M63" s="71"/>
      <c r="N63" s="6"/>
      <c r="O63" s="6"/>
      <c r="P63" s="6"/>
      <c r="Q63" s="6"/>
      <c r="R63" s="6"/>
    </row>
    <row r="64" spans="2:18" x14ac:dyDescent="0.2">
      <c r="B64" s="6" t="s">
        <v>394</v>
      </c>
      <c r="C64" s="60" t="s">
        <v>395</v>
      </c>
      <c r="D64" s="6" t="s">
        <v>45</v>
      </c>
      <c r="E64" s="44" t="s">
        <v>396</v>
      </c>
      <c r="F64" s="71">
        <v>1230.3</v>
      </c>
      <c r="G64" s="44" t="s">
        <v>225</v>
      </c>
      <c r="H64" s="44">
        <v>16</v>
      </c>
      <c r="I64" s="44">
        <v>130</v>
      </c>
      <c r="J64" s="71"/>
      <c r="K64" s="71"/>
      <c r="L64" s="71"/>
      <c r="M64" s="71"/>
      <c r="N64" s="6"/>
      <c r="O64" s="6"/>
      <c r="P64" s="6"/>
      <c r="Q64" s="6"/>
      <c r="R64" s="6"/>
    </row>
    <row r="65" spans="2:18" x14ac:dyDescent="0.2">
      <c r="B65" s="6" t="s">
        <v>397</v>
      </c>
      <c r="C65" s="60" t="s">
        <v>398</v>
      </c>
      <c r="D65" s="6" t="s">
        <v>45</v>
      </c>
      <c r="E65" s="44" t="s">
        <v>399</v>
      </c>
      <c r="F65" s="71">
        <v>1230.3</v>
      </c>
      <c r="G65" s="44" t="s">
        <v>225</v>
      </c>
      <c r="H65" s="44">
        <v>16</v>
      </c>
      <c r="I65" s="44">
        <v>130</v>
      </c>
      <c r="J65" s="71"/>
      <c r="K65" s="71"/>
      <c r="L65" s="71"/>
      <c r="M65" s="71"/>
      <c r="N65" s="6"/>
      <c r="O65" s="6"/>
      <c r="P65" s="6"/>
      <c r="Q65" s="6"/>
      <c r="R65" s="6"/>
    </row>
    <row r="66" spans="2:18" x14ac:dyDescent="0.2">
      <c r="B66" s="6" t="s">
        <v>400</v>
      </c>
      <c r="C66" s="60" t="s">
        <v>401</v>
      </c>
      <c r="D66" s="62" t="s">
        <v>81</v>
      </c>
      <c r="E66" s="44" t="s">
        <v>402</v>
      </c>
      <c r="F66" s="71">
        <v>1563.3</v>
      </c>
      <c r="G66" s="44" t="s">
        <v>225</v>
      </c>
      <c r="H66" s="44">
        <v>16</v>
      </c>
      <c r="I66" s="44">
        <v>153</v>
      </c>
      <c r="J66" s="71"/>
      <c r="K66" s="71"/>
      <c r="L66" s="71"/>
      <c r="M66" s="71"/>
      <c r="N66" s="6"/>
      <c r="O66" s="6"/>
      <c r="P66" s="6"/>
      <c r="Q66" s="6"/>
      <c r="R66" s="6"/>
    </row>
    <row r="67" spans="2:18" x14ac:dyDescent="0.2">
      <c r="B67" s="6" t="s">
        <v>403</v>
      </c>
      <c r="C67" s="60" t="s">
        <v>404</v>
      </c>
      <c r="D67" s="6" t="s">
        <v>45</v>
      </c>
      <c r="E67" s="44" t="s">
        <v>405</v>
      </c>
      <c r="F67" s="71">
        <v>1509.3</v>
      </c>
      <c r="G67" s="44" t="s">
        <v>225</v>
      </c>
      <c r="H67" s="44">
        <v>16</v>
      </c>
      <c r="I67" s="44">
        <v>153</v>
      </c>
      <c r="J67" s="71"/>
      <c r="K67" s="71"/>
      <c r="L67" s="71"/>
      <c r="M67" s="71"/>
      <c r="N67" s="6"/>
      <c r="O67" s="6"/>
      <c r="P67" s="6"/>
      <c r="Q67" s="6"/>
      <c r="R67" s="6"/>
    </row>
    <row r="68" spans="2:18" x14ac:dyDescent="0.2">
      <c r="B68" s="6" t="s">
        <v>406</v>
      </c>
      <c r="C68" s="60" t="s">
        <v>407</v>
      </c>
      <c r="D68" s="62" t="s">
        <v>81</v>
      </c>
      <c r="E68" s="44" t="s">
        <v>408</v>
      </c>
      <c r="F68" s="71">
        <v>1509.3</v>
      </c>
      <c r="G68" s="44" t="s">
        <v>225</v>
      </c>
      <c r="H68" s="44">
        <v>16</v>
      </c>
      <c r="I68" s="44">
        <v>153</v>
      </c>
      <c r="J68" s="71"/>
      <c r="K68" s="71"/>
      <c r="L68" s="71"/>
      <c r="M68" s="71"/>
      <c r="N68" s="6"/>
      <c r="O68" s="60"/>
      <c r="P68" s="60"/>
      <c r="Q68" s="6"/>
      <c r="R68" s="6"/>
    </row>
    <row r="69" spans="2:18" x14ac:dyDescent="0.2">
      <c r="B69" s="6" t="s">
        <v>409</v>
      </c>
      <c r="C69" s="60" t="s">
        <v>410</v>
      </c>
      <c r="D69" s="62" t="s">
        <v>81</v>
      </c>
      <c r="E69" s="44" t="s">
        <v>411</v>
      </c>
      <c r="F69" s="71">
        <v>1509.3</v>
      </c>
      <c r="G69" s="44" t="s">
        <v>225</v>
      </c>
      <c r="H69" s="44">
        <v>16</v>
      </c>
      <c r="I69" s="44">
        <v>153</v>
      </c>
      <c r="J69" s="71"/>
      <c r="K69" s="71"/>
      <c r="L69" s="71"/>
      <c r="M69" s="71"/>
      <c r="N69" s="6"/>
      <c r="O69" s="60"/>
      <c r="P69" s="61"/>
      <c r="Q69" s="6"/>
      <c r="R69" s="6"/>
    </row>
    <row r="70" spans="2:18" x14ac:dyDescent="0.2">
      <c r="B70" s="6" t="s">
        <v>412</v>
      </c>
      <c r="C70" s="60" t="s">
        <v>413</v>
      </c>
      <c r="D70" s="44" t="s">
        <v>45</v>
      </c>
      <c r="E70" s="44" t="s">
        <v>414</v>
      </c>
      <c r="F70" s="71">
        <v>1719.9</v>
      </c>
      <c r="G70" s="44" t="s">
        <v>225</v>
      </c>
      <c r="H70" s="44">
        <v>16</v>
      </c>
      <c r="I70" s="44">
        <v>192</v>
      </c>
      <c r="J70" s="71"/>
      <c r="K70" s="71"/>
      <c r="L70" s="71"/>
      <c r="M70" s="71"/>
      <c r="N70" s="6"/>
      <c r="O70" s="60"/>
      <c r="P70" s="61"/>
      <c r="Q70" s="6"/>
      <c r="R70" s="6"/>
    </row>
    <row r="71" spans="2:18" x14ac:dyDescent="0.2">
      <c r="B71" s="6" t="s">
        <v>415</v>
      </c>
      <c r="C71" s="60" t="s">
        <v>416</v>
      </c>
      <c r="D71" s="44" t="s">
        <v>45</v>
      </c>
      <c r="E71" s="44" t="s">
        <v>417</v>
      </c>
      <c r="F71" s="71">
        <v>1719.9</v>
      </c>
      <c r="G71" s="44" t="s">
        <v>225</v>
      </c>
      <c r="H71" s="44">
        <v>16</v>
      </c>
      <c r="I71" s="44">
        <v>192</v>
      </c>
      <c r="J71" s="71"/>
      <c r="K71" s="71"/>
      <c r="L71" s="71"/>
      <c r="M71" s="71"/>
      <c r="N71" s="6"/>
      <c r="O71" s="60"/>
      <c r="P71" s="61"/>
      <c r="Q71" s="6"/>
      <c r="R71" s="6"/>
    </row>
    <row r="72" spans="2:18" x14ac:dyDescent="0.2">
      <c r="B72" s="6" t="s">
        <v>418</v>
      </c>
      <c r="C72" s="60" t="s">
        <v>419</v>
      </c>
      <c r="D72" s="44" t="s">
        <v>96</v>
      </c>
      <c r="E72" s="44" t="s">
        <v>420</v>
      </c>
      <c r="F72" s="71">
        <v>1773</v>
      </c>
      <c r="G72" s="44" t="s">
        <v>225</v>
      </c>
      <c r="H72" s="44">
        <v>16</v>
      </c>
      <c r="I72" s="44">
        <v>192</v>
      </c>
      <c r="J72" s="71"/>
      <c r="K72" s="71"/>
      <c r="L72" s="71"/>
      <c r="M72" s="71"/>
      <c r="N72" s="6"/>
      <c r="O72" s="60"/>
      <c r="P72" s="61"/>
      <c r="Q72" s="6"/>
      <c r="R72" s="6"/>
    </row>
    <row r="73" spans="2:18" x14ac:dyDescent="0.2">
      <c r="B73" s="6" t="s">
        <v>421</v>
      </c>
      <c r="C73" s="60" t="s">
        <v>422</v>
      </c>
      <c r="D73" s="44" t="s">
        <v>96</v>
      </c>
      <c r="E73" s="44" t="s">
        <v>423</v>
      </c>
      <c r="F73" s="71">
        <v>1773</v>
      </c>
      <c r="G73" s="44" t="s">
        <v>225</v>
      </c>
      <c r="H73" s="44">
        <v>16</v>
      </c>
      <c r="I73" s="44">
        <v>192</v>
      </c>
      <c r="J73" s="71"/>
      <c r="K73" s="71"/>
      <c r="L73" s="71"/>
      <c r="M73" s="71"/>
      <c r="N73" s="6"/>
      <c r="O73" s="60"/>
      <c r="P73" s="60"/>
      <c r="Q73" s="6"/>
      <c r="R73" s="6"/>
    </row>
    <row r="74" spans="2:18" x14ac:dyDescent="0.2">
      <c r="B74" s="6" t="s">
        <v>424</v>
      </c>
      <c r="C74" s="60" t="s">
        <v>425</v>
      </c>
      <c r="D74" s="62" t="s">
        <v>81</v>
      </c>
      <c r="E74" s="44" t="s">
        <v>426</v>
      </c>
      <c r="F74" s="71">
        <v>1370</v>
      </c>
      <c r="G74" s="44" t="s">
        <v>225</v>
      </c>
      <c r="H74" s="44">
        <v>16</v>
      </c>
      <c r="I74" s="44">
        <v>159</v>
      </c>
      <c r="J74" s="71"/>
      <c r="K74" s="71"/>
      <c r="L74" s="71"/>
      <c r="M74" s="71"/>
      <c r="N74" s="6"/>
      <c r="O74" s="60"/>
      <c r="P74" s="60"/>
      <c r="Q74" s="6"/>
      <c r="R74" s="6"/>
    </row>
    <row r="75" spans="2:18" x14ac:dyDescent="0.2">
      <c r="B75" s="6" t="s">
        <v>427</v>
      </c>
      <c r="C75" s="60" t="s">
        <v>428</v>
      </c>
      <c r="D75" s="62" t="s">
        <v>81</v>
      </c>
      <c r="E75" s="44" t="s">
        <v>429</v>
      </c>
      <c r="F75" s="71">
        <v>1370</v>
      </c>
      <c r="G75" s="44" t="s">
        <v>225</v>
      </c>
      <c r="H75" s="44">
        <v>16</v>
      </c>
      <c r="I75" s="44">
        <v>159</v>
      </c>
      <c r="J75" s="71"/>
      <c r="K75" s="71"/>
      <c r="L75" s="71"/>
      <c r="M75" s="71"/>
      <c r="N75" s="6"/>
      <c r="O75" s="60"/>
      <c r="P75" s="60"/>
      <c r="Q75" s="6"/>
      <c r="R75" s="6"/>
    </row>
    <row r="76" spans="2:18" x14ac:dyDescent="0.2">
      <c r="B76" s="6" t="s">
        <v>430</v>
      </c>
      <c r="C76" s="60" t="s">
        <v>431</v>
      </c>
      <c r="D76" s="62" t="s">
        <v>81</v>
      </c>
      <c r="E76" s="44" t="s">
        <v>432</v>
      </c>
      <c r="F76" s="71">
        <v>1370</v>
      </c>
      <c r="G76" s="44" t="s">
        <v>225</v>
      </c>
      <c r="H76" s="44">
        <v>16</v>
      </c>
      <c r="I76" s="44">
        <v>159</v>
      </c>
      <c r="J76" s="71"/>
      <c r="K76" s="71"/>
      <c r="L76" s="71"/>
      <c r="M76" s="71"/>
      <c r="N76" s="6"/>
      <c r="O76" s="60"/>
      <c r="P76" s="60"/>
      <c r="Q76" s="6"/>
      <c r="R76" s="6"/>
    </row>
    <row r="77" spans="2:18" x14ac:dyDescent="0.2">
      <c r="B77" s="6" t="s">
        <v>433</v>
      </c>
      <c r="C77" s="60" t="s">
        <v>434</v>
      </c>
      <c r="D77" s="62" t="s">
        <v>81</v>
      </c>
      <c r="E77" s="44" t="s">
        <v>435</v>
      </c>
      <c r="F77" s="71">
        <v>1370</v>
      </c>
      <c r="G77" s="44" t="s">
        <v>225</v>
      </c>
      <c r="H77" s="44">
        <v>16</v>
      </c>
      <c r="I77" s="44">
        <v>159</v>
      </c>
      <c r="J77" s="71"/>
      <c r="K77" s="71"/>
      <c r="L77" s="71"/>
      <c r="M77" s="71"/>
      <c r="N77" s="6"/>
      <c r="O77" s="6"/>
      <c r="P77" s="6"/>
      <c r="Q77" s="6"/>
      <c r="R77" s="6"/>
    </row>
    <row r="78" spans="2:18" x14ac:dyDescent="0.2">
      <c r="B78" s="6" t="s">
        <v>436</v>
      </c>
      <c r="C78" s="60" t="s">
        <v>437</v>
      </c>
      <c r="D78" s="6" t="s">
        <v>45</v>
      </c>
      <c r="E78" s="44" t="s">
        <v>438</v>
      </c>
      <c r="F78" s="71">
        <v>1323</v>
      </c>
      <c r="G78" s="44" t="s">
        <v>225</v>
      </c>
      <c r="H78" s="44">
        <v>16</v>
      </c>
      <c r="I78" s="44">
        <v>159</v>
      </c>
      <c r="J78" s="71"/>
      <c r="K78" s="71"/>
      <c r="L78" s="71"/>
      <c r="M78" s="71"/>
      <c r="N78" s="6"/>
      <c r="O78" s="6"/>
      <c r="P78" s="6"/>
      <c r="Q78" s="6"/>
      <c r="R78" s="6"/>
    </row>
    <row r="79" spans="2:18" x14ac:dyDescent="0.2">
      <c r="B79" s="6" t="s">
        <v>439</v>
      </c>
      <c r="C79" s="60" t="s">
        <v>440</v>
      </c>
      <c r="D79" s="6" t="s">
        <v>45</v>
      </c>
      <c r="E79" s="44" t="s">
        <v>441</v>
      </c>
      <c r="F79" s="71">
        <v>1323</v>
      </c>
      <c r="G79" s="44" t="s">
        <v>225</v>
      </c>
      <c r="H79" s="44">
        <v>16</v>
      </c>
      <c r="I79" s="44">
        <v>159</v>
      </c>
      <c r="J79" s="71"/>
      <c r="K79" s="71"/>
      <c r="L79" s="71"/>
      <c r="M79" s="71"/>
      <c r="N79" s="6"/>
      <c r="O79" s="6"/>
      <c r="P79" s="6"/>
      <c r="Q79" s="6"/>
      <c r="R79" s="6"/>
    </row>
    <row r="80" spans="2:18" x14ac:dyDescent="0.2">
      <c r="B80" s="6" t="s">
        <v>442</v>
      </c>
      <c r="C80" s="60" t="s">
        <v>443</v>
      </c>
      <c r="D80" s="44" t="s">
        <v>45</v>
      </c>
      <c r="E80" s="44" t="s">
        <v>444</v>
      </c>
      <c r="F80" s="71">
        <v>1716.3</v>
      </c>
      <c r="G80" s="44" t="s">
        <v>225</v>
      </c>
      <c r="H80" s="44">
        <v>16</v>
      </c>
      <c r="I80" s="44">
        <v>197</v>
      </c>
      <c r="J80" s="71"/>
      <c r="K80" s="71"/>
      <c r="L80" s="71"/>
      <c r="M80" s="71"/>
      <c r="N80" s="6"/>
      <c r="O80" s="6"/>
      <c r="P80" s="6"/>
      <c r="Q80" s="6"/>
      <c r="R80" s="6"/>
    </row>
    <row r="81" spans="1:18" x14ac:dyDescent="0.2">
      <c r="A81" s="84"/>
      <c r="B81" s="6" t="s">
        <v>445</v>
      </c>
      <c r="C81" s="60" t="s">
        <v>446</v>
      </c>
      <c r="D81" s="44" t="s">
        <v>45</v>
      </c>
      <c r="E81" s="44" t="s">
        <v>447</v>
      </c>
      <c r="F81" s="71">
        <v>1716.3</v>
      </c>
      <c r="G81" s="44" t="s">
        <v>225</v>
      </c>
      <c r="H81" s="44">
        <v>16</v>
      </c>
      <c r="I81" s="44">
        <v>197</v>
      </c>
      <c r="J81" s="71"/>
      <c r="K81" s="71"/>
      <c r="L81" s="71"/>
      <c r="M81" s="71"/>
      <c r="N81" s="6"/>
      <c r="O81" s="6"/>
      <c r="P81" s="6"/>
      <c r="Q81" s="6"/>
      <c r="R81" s="6"/>
    </row>
    <row r="82" spans="1:18" x14ac:dyDescent="0.2">
      <c r="A82" s="84"/>
      <c r="B82" s="6" t="s">
        <v>448</v>
      </c>
      <c r="C82" s="60" t="s">
        <v>449</v>
      </c>
      <c r="D82" s="44" t="s">
        <v>45</v>
      </c>
      <c r="E82" s="44" t="s">
        <v>450</v>
      </c>
      <c r="F82" s="71">
        <v>1716.3</v>
      </c>
      <c r="G82" s="44" t="s">
        <v>225</v>
      </c>
      <c r="H82" s="44">
        <v>16</v>
      </c>
      <c r="I82" s="44">
        <v>197</v>
      </c>
      <c r="J82" s="71"/>
      <c r="K82" s="71"/>
      <c r="L82" s="71"/>
      <c r="M82" s="71"/>
      <c r="N82" s="6"/>
      <c r="O82" s="6"/>
      <c r="P82" s="6"/>
      <c r="Q82" s="6"/>
      <c r="R82" s="6"/>
    </row>
    <row r="83" spans="1:18" x14ac:dyDescent="0.2">
      <c r="A83" s="84"/>
      <c r="B83" s="6" t="s">
        <v>451</v>
      </c>
      <c r="C83" s="60" t="s">
        <v>452</v>
      </c>
      <c r="D83" s="44" t="s">
        <v>96</v>
      </c>
      <c r="E83" s="44" t="s">
        <v>453</v>
      </c>
      <c r="F83" s="71">
        <v>2001.92</v>
      </c>
      <c r="G83" s="44" t="s">
        <v>225</v>
      </c>
      <c r="H83" s="44">
        <v>16</v>
      </c>
      <c r="I83" s="44">
        <v>197</v>
      </c>
      <c r="J83" s="71"/>
      <c r="K83" s="71"/>
      <c r="L83" s="71"/>
      <c r="M83" s="71"/>
      <c r="N83" s="6"/>
      <c r="O83" s="6"/>
      <c r="P83" s="6"/>
      <c r="Q83" s="6"/>
      <c r="R83" s="6"/>
    </row>
    <row r="84" spans="1:18" x14ac:dyDescent="0.2">
      <c r="A84" s="84"/>
      <c r="B84" s="6" t="s">
        <v>454</v>
      </c>
      <c r="C84" s="60" t="s">
        <v>455</v>
      </c>
      <c r="D84" s="44" t="s">
        <v>96</v>
      </c>
      <c r="E84" s="44" t="s">
        <v>456</v>
      </c>
      <c r="F84" s="71">
        <v>2241.9</v>
      </c>
      <c r="G84" s="44" t="s">
        <v>225</v>
      </c>
      <c r="H84" s="44">
        <v>16</v>
      </c>
      <c r="I84" s="44">
        <v>219</v>
      </c>
      <c r="J84" s="71"/>
      <c r="K84" s="71"/>
      <c r="L84" s="71"/>
      <c r="M84" s="71"/>
      <c r="N84" s="6"/>
      <c r="O84" s="6"/>
      <c r="P84" s="6"/>
      <c r="Q84" s="6"/>
      <c r="R84" s="6"/>
    </row>
    <row r="85" spans="1:18" x14ac:dyDescent="0.2">
      <c r="A85" s="84"/>
      <c r="B85" s="6" t="s">
        <v>457</v>
      </c>
      <c r="C85" s="60" t="s">
        <v>458</v>
      </c>
      <c r="D85" s="44" t="s">
        <v>96</v>
      </c>
      <c r="E85" s="44" t="s">
        <v>459</v>
      </c>
      <c r="F85" s="71">
        <v>2241.9</v>
      </c>
      <c r="G85" s="44" t="s">
        <v>225</v>
      </c>
      <c r="H85" s="44">
        <v>16</v>
      </c>
      <c r="I85" s="44">
        <v>219</v>
      </c>
      <c r="J85" s="71"/>
      <c r="K85" s="71"/>
      <c r="L85" s="71"/>
      <c r="M85" s="71"/>
      <c r="N85" s="6"/>
      <c r="O85" s="6"/>
      <c r="P85" s="6"/>
      <c r="Q85" s="6"/>
      <c r="R85" s="6"/>
    </row>
    <row r="86" spans="1:18" x14ac:dyDescent="0.2">
      <c r="A86" s="84"/>
      <c r="B86" s="6" t="s">
        <v>460</v>
      </c>
      <c r="C86" s="60" t="s">
        <v>461</v>
      </c>
      <c r="D86" s="44" t="s">
        <v>96</v>
      </c>
      <c r="E86" s="44" t="s">
        <v>462</v>
      </c>
      <c r="F86" s="71">
        <v>2241.9</v>
      </c>
      <c r="G86" s="44" t="s">
        <v>225</v>
      </c>
      <c r="H86" s="44">
        <v>16</v>
      </c>
      <c r="I86" s="44">
        <v>219</v>
      </c>
      <c r="J86" s="71"/>
      <c r="K86" s="71"/>
      <c r="L86" s="71"/>
      <c r="M86" s="71"/>
      <c r="N86" s="6"/>
      <c r="O86" s="6"/>
      <c r="P86" s="6"/>
      <c r="Q86" s="6"/>
      <c r="R86" s="6"/>
    </row>
    <row r="87" spans="1:18" x14ac:dyDescent="0.2">
      <c r="A87" s="84"/>
      <c r="B87" s="6" t="s">
        <v>463</v>
      </c>
      <c r="C87" s="60" t="s">
        <v>464</v>
      </c>
      <c r="D87" s="44" t="s">
        <v>96</v>
      </c>
      <c r="E87" s="44" t="s">
        <v>465</v>
      </c>
      <c r="F87" s="71">
        <v>2364.3000000000002</v>
      </c>
      <c r="G87" s="44" t="s">
        <v>225</v>
      </c>
      <c r="H87" s="44">
        <v>16</v>
      </c>
      <c r="I87" s="44">
        <v>219</v>
      </c>
      <c r="J87" s="71"/>
      <c r="K87" s="71"/>
      <c r="L87" s="71"/>
      <c r="M87" s="71"/>
      <c r="N87" s="6"/>
      <c r="O87" s="6"/>
      <c r="P87" s="6"/>
      <c r="Q87" s="6"/>
      <c r="R87" s="6"/>
    </row>
    <row r="88" spans="1:18" x14ac:dyDescent="0.2">
      <c r="A88" s="84"/>
      <c r="B88" s="6" t="s">
        <v>466</v>
      </c>
      <c r="C88" s="60" t="s">
        <v>467</v>
      </c>
      <c r="D88" s="44" t="s">
        <v>96</v>
      </c>
      <c r="E88" s="44" t="s">
        <v>468</v>
      </c>
      <c r="F88" s="71">
        <v>2364.3000000000002</v>
      </c>
      <c r="G88" s="44" t="s">
        <v>225</v>
      </c>
      <c r="H88" s="44">
        <v>16</v>
      </c>
      <c r="I88" s="44">
        <v>219</v>
      </c>
      <c r="J88" s="71"/>
      <c r="K88" s="71"/>
      <c r="L88" s="71"/>
      <c r="M88" s="71"/>
      <c r="N88" s="6"/>
      <c r="O88" s="6"/>
      <c r="P88" s="6"/>
      <c r="Q88" s="6"/>
      <c r="R88" s="6"/>
    </row>
    <row r="89" spans="1:18" x14ac:dyDescent="0.2">
      <c r="A89" s="84"/>
      <c r="B89" s="6" t="s">
        <v>469</v>
      </c>
      <c r="C89" s="60" t="s">
        <v>470</v>
      </c>
      <c r="D89" s="44" t="s">
        <v>96</v>
      </c>
      <c r="E89" s="44" t="s">
        <v>471</v>
      </c>
      <c r="F89" s="71">
        <v>2364.3000000000002</v>
      </c>
      <c r="G89" s="44" t="s">
        <v>225</v>
      </c>
      <c r="H89" s="44">
        <v>16</v>
      </c>
      <c r="I89" s="44">
        <v>219</v>
      </c>
      <c r="J89" s="71"/>
      <c r="K89" s="71"/>
      <c r="L89" s="71"/>
      <c r="M89" s="71"/>
      <c r="N89" s="6"/>
      <c r="O89" s="6"/>
      <c r="P89" s="6"/>
      <c r="Q89" s="6"/>
      <c r="R89" s="6"/>
    </row>
    <row r="90" spans="1:18" x14ac:dyDescent="0.2">
      <c r="A90" s="84"/>
      <c r="B90" s="6" t="s">
        <v>472</v>
      </c>
      <c r="C90" s="60" t="s">
        <v>473</v>
      </c>
      <c r="D90" s="62" t="s">
        <v>81</v>
      </c>
      <c r="E90" s="44" t="s">
        <v>474</v>
      </c>
      <c r="F90" s="71">
        <v>2444.4</v>
      </c>
      <c r="G90" s="44" t="s">
        <v>225</v>
      </c>
      <c r="H90" s="44">
        <v>16</v>
      </c>
      <c r="I90" s="44">
        <v>211</v>
      </c>
      <c r="J90" s="71"/>
      <c r="K90" s="71"/>
      <c r="L90" s="71"/>
      <c r="M90" s="71"/>
      <c r="N90" s="6"/>
      <c r="O90" s="6"/>
      <c r="P90" s="6"/>
      <c r="Q90" s="6"/>
      <c r="R90" s="6"/>
    </row>
    <row r="91" spans="1:18" x14ac:dyDescent="0.2">
      <c r="A91" s="84"/>
      <c r="B91" s="6" t="s">
        <v>475</v>
      </c>
      <c r="C91" s="60" t="s">
        <v>476</v>
      </c>
      <c r="D91" s="44" t="s">
        <v>45</v>
      </c>
      <c r="E91" s="44" t="s">
        <v>477</v>
      </c>
      <c r="F91" s="71">
        <v>1862.1</v>
      </c>
      <c r="G91" s="44" t="s">
        <v>225</v>
      </c>
      <c r="H91" s="44">
        <v>16</v>
      </c>
      <c r="I91" s="44">
        <v>211</v>
      </c>
      <c r="J91" s="71"/>
      <c r="K91" s="71"/>
      <c r="L91" s="71"/>
      <c r="M91" s="71"/>
      <c r="N91" s="6"/>
      <c r="O91" s="6"/>
      <c r="P91" s="6"/>
      <c r="Q91" s="6"/>
      <c r="R91" s="6"/>
    </row>
    <row r="92" spans="1:18" x14ac:dyDescent="0.2">
      <c r="A92" s="86"/>
      <c r="B92" s="6" t="s">
        <v>478</v>
      </c>
      <c r="C92" s="60" t="s">
        <v>479</v>
      </c>
      <c r="D92" s="44" t="s">
        <v>45</v>
      </c>
      <c r="E92" s="44" t="s">
        <v>480</v>
      </c>
      <c r="F92" s="71">
        <v>1862.1</v>
      </c>
      <c r="G92" s="44" t="s">
        <v>225</v>
      </c>
      <c r="H92" s="44">
        <v>16</v>
      </c>
      <c r="I92" s="44">
        <v>211</v>
      </c>
      <c r="J92" s="71"/>
      <c r="K92" s="71"/>
      <c r="L92" s="71"/>
      <c r="M92" s="71"/>
      <c r="N92" s="6"/>
      <c r="O92" s="6"/>
      <c r="P92" s="6"/>
      <c r="Q92" s="6"/>
      <c r="R92" s="6"/>
    </row>
    <row r="93" spans="1:18" x14ac:dyDescent="0.2">
      <c r="A93" s="84"/>
      <c r="B93" s="6" t="s">
        <v>481</v>
      </c>
      <c r="C93" s="60" t="s">
        <v>482</v>
      </c>
      <c r="D93" s="44" t="s">
        <v>45</v>
      </c>
      <c r="E93" s="44" t="s">
        <v>483</v>
      </c>
      <c r="F93" s="71">
        <v>2241.9</v>
      </c>
      <c r="G93" s="44" t="s">
        <v>225</v>
      </c>
      <c r="H93" s="44">
        <v>16</v>
      </c>
      <c r="I93" s="44">
        <v>239</v>
      </c>
      <c r="J93" s="71"/>
      <c r="K93" s="71"/>
      <c r="L93" s="71"/>
      <c r="M93" s="71"/>
      <c r="N93" s="6"/>
      <c r="O93" s="6"/>
      <c r="P93" s="6"/>
      <c r="Q93" s="6"/>
      <c r="R93" s="6"/>
    </row>
    <row r="94" spans="1:18" x14ac:dyDescent="0.2">
      <c r="A94" s="84"/>
      <c r="B94" s="6" t="s">
        <v>484</v>
      </c>
      <c r="C94" s="60" t="s">
        <v>485</v>
      </c>
      <c r="D94" s="44" t="s">
        <v>45</v>
      </c>
      <c r="E94" s="44" t="s">
        <v>486</v>
      </c>
      <c r="F94" s="71">
        <v>2241.9</v>
      </c>
      <c r="G94" s="44" t="s">
        <v>225</v>
      </c>
      <c r="H94" s="44">
        <v>16</v>
      </c>
      <c r="I94" s="44">
        <v>239</v>
      </c>
      <c r="J94" s="71"/>
      <c r="K94" s="71"/>
      <c r="L94" s="71"/>
      <c r="M94" s="71"/>
      <c r="N94" s="6"/>
      <c r="O94" s="6"/>
      <c r="P94" s="6"/>
      <c r="Q94" s="6"/>
      <c r="R94" s="6"/>
    </row>
    <row r="95" spans="1:18" x14ac:dyDescent="0.2">
      <c r="A95" s="84"/>
      <c r="B95" s="6" t="s">
        <v>487</v>
      </c>
      <c r="C95" s="60" t="s">
        <v>488</v>
      </c>
      <c r="D95" s="44" t="s">
        <v>81</v>
      </c>
      <c r="E95" s="44" t="s">
        <v>489</v>
      </c>
      <c r="F95" s="71">
        <v>2310</v>
      </c>
      <c r="G95" s="44" t="s">
        <v>225</v>
      </c>
      <c r="H95" s="44">
        <v>16</v>
      </c>
      <c r="I95" s="44">
        <v>239</v>
      </c>
      <c r="J95" s="71"/>
      <c r="K95" s="71"/>
      <c r="L95" s="71"/>
      <c r="M95" s="71"/>
      <c r="N95" s="6"/>
      <c r="O95" s="6"/>
      <c r="P95" s="6"/>
      <c r="Q95" s="6"/>
      <c r="R95" s="6"/>
    </row>
    <row r="96" spans="1:18" x14ac:dyDescent="0.2">
      <c r="A96" s="84"/>
      <c r="B96" s="6" t="s">
        <v>490</v>
      </c>
      <c r="C96" s="60" t="s">
        <v>491</v>
      </c>
      <c r="D96" s="44" t="s">
        <v>81</v>
      </c>
      <c r="E96" s="44" t="s">
        <v>492</v>
      </c>
      <c r="F96" s="71">
        <v>2310</v>
      </c>
      <c r="G96" s="44" t="s">
        <v>225</v>
      </c>
      <c r="H96" s="44">
        <v>16</v>
      </c>
      <c r="I96" s="44">
        <v>239</v>
      </c>
      <c r="J96" s="71"/>
      <c r="K96" s="71"/>
      <c r="L96" s="71"/>
      <c r="M96" s="71"/>
      <c r="N96" s="6"/>
      <c r="O96" s="6"/>
      <c r="P96" s="63"/>
      <c r="Q96" s="6"/>
      <c r="R96" s="6"/>
    </row>
    <row r="97" spans="1:18" x14ac:dyDescent="0.2">
      <c r="A97" s="84"/>
      <c r="B97" s="6" t="s">
        <v>493</v>
      </c>
      <c r="C97" s="60" t="s">
        <v>494</v>
      </c>
      <c r="D97" s="44" t="s">
        <v>96</v>
      </c>
      <c r="E97" s="44" t="s">
        <v>495</v>
      </c>
      <c r="F97" s="71">
        <v>3090</v>
      </c>
      <c r="G97" s="44" t="s">
        <v>225</v>
      </c>
      <c r="H97" s="44">
        <v>16</v>
      </c>
      <c r="I97" s="44">
        <v>341</v>
      </c>
      <c r="J97" s="71"/>
      <c r="K97" s="71"/>
      <c r="L97" s="71"/>
      <c r="M97" s="71"/>
      <c r="N97" s="6"/>
      <c r="O97" s="6"/>
      <c r="P97" s="63"/>
      <c r="Q97" s="6"/>
      <c r="R97" s="6"/>
    </row>
    <row r="98" spans="1:18" x14ac:dyDescent="0.2">
      <c r="A98" s="84"/>
      <c r="B98" s="6" t="s">
        <v>496</v>
      </c>
      <c r="C98" s="60" t="s">
        <v>497</v>
      </c>
      <c r="D98" s="44" t="s">
        <v>96</v>
      </c>
      <c r="E98" s="44" t="s">
        <v>498</v>
      </c>
      <c r="F98" s="71">
        <v>3090</v>
      </c>
      <c r="G98" s="44" t="s">
        <v>225</v>
      </c>
      <c r="H98" s="44">
        <v>16</v>
      </c>
      <c r="I98" s="44">
        <v>341</v>
      </c>
      <c r="J98" s="71"/>
      <c r="K98" s="71"/>
      <c r="L98" s="71"/>
      <c r="M98" s="71"/>
      <c r="N98" s="6"/>
      <c r="O98" s="6"/>
      <c r="P98" s="63"/>
      <c r="Q98" s="6"/>
      <c r="R98" s="6"/>
    </row>
    <row r="99" spans="1:18" x14ac:dyDescent="0.2">
      <c r="A99" s="84"/>
      <c r="B99" s="6" t="s">
        <v>499</v>
      </c>
      <c r="C99" s="60" t="s">
        <v>500</v>
      </c>
      <c r="D99" s="44" t="s">
        <v>96</v>
      </c>
      <c r="E99" s="44" t="s">
        <v>501</v>
      </c>
      <c r="F99" s="71">
        <v>3090</v>
      </c>
      <c r="G99" s="44" t="s">
        <v>225</v>
      </c>
      <c r="H99" s="44">
        <v>16</v>
      </c>
      <c r="I99" s="44">
        <v>341</v>
      </c>
      <c r="J99" s="71"/>
      <c r="K99" s="71"/>
      <c r="L99" s="71"/>
      <c r="M99" s="71"/>
      <c r="N99" s="6"/>
      <c r="O99" s="6"/>
      <c r="P99" s="63"/>
      <c r="Q99" s="6"/>
      <c r="R99" s="6"/>
    </row>
    <row r="100" spans="1:18" x14ac:dyDescent="0.2">
      <c r="A100" s="84"/>
      <c r="B100" s="6" t="s">
        <v>502</v>
      </c>
      <c r="C100" s="60" t="s">
        <v>503</v>
      </c>
      <c r="D100" s="44" t="s">
        <v>96</v>
      </c>
      <c r="E100" s="44" t="s">
        <v>504</v>
      </c>
      <c r="F100" s="71">
        <v>3090</v>
      </c>
      <c r="G100" s="44" t="s">
        <v>225</v>
      </c>
      <c r="H100" s="44">
        <v>16</v>
      </c>
      <c r="I100" s="44">
        <v>341</v>
      </c>
      <c r="J100" s="71"/>
      <c r="K100" s="71"/>
      <c r="L100" s="71"/>
      <c r="M100" s="71"/>
      <c r="N100" s="6"/>
      <c r="O100" s="6"/>
      <c r="P100" s="63"/>
      <c r="Q100" s="6"/>
      <c r="R100" s="6"/>
    </row>
    <row r="101" spans="1:18" x14ac:dyDescent="0.2">
      <c r="A101" s="84"/>
      <c r="B101" s="6" t="s">
        <v>505</v>
      </c>
      <c r="C101" s="60" t="s">
        <v>506</v>
      </c>
      <c r="D101" s="44" t="s">
        <v>96</v>
      </c>
      <c r="E101" s="44" t="s">
        <v>507</v>
      </c>
      <c r="F101" s="71">
        <v>2935</v>
      </c>
      <c r="G101" s="44" t="s">
        <v>225</v>
      </c>
      <c r="H101" s="44">
        <v>16</v>
      </c>
      <c r="I101" s="44">
        <v>341</v>
      </c>
      <c r="J101" s="71"/>
      <c r="K101" s="71"/>
      <c r="L101" s="71"/>
      <c r="M101" s="71"/>
      <c r="N101" s="6"/>
      <c r="O101" s="6"/>
      <c r="P101" s="63"/>
      <c r="Q101" s="6"/>
      <c r="R101" s="6"/>
    </row>
    <row r="102" spans="1:18" x14ac:dyDescent="0.2">
      <c r="A102" s="84"/>
      <c r="B102" s="6" t="s">
        <v>508</v>
      </c>
      <c r="C102" s="60" t="s">
        <v>509</v>
      </c>
      <c r="D102" s="44" t="s">
        <v>96</v>
      </c>
      <c r="E102" s="44" t="s">
        <v>510</v>
      </c>
      <c r="F102" s="71">
        <v>2935</v>
      </c>
      <c r="G102" s="44" t="s">
        <v>225</v>
      </c>
      <c r="H102" s="44">
        <v>16</v>
      </c>
      <c r="I102" s="44">
        <v>341</v>
      </c>
      <c r="J102" s="71"/>
      <c r="K102" s="71"/>
      <c r="L102" s="71"/>
      <c r="M102" s="71"/>
      <c r="N102" s="6"/>
      <c r="O102" s="6"/>
      <c r="P102" s="63"/>
      <c r="Q102" s="6"/>
      <c r="R102" s="6"/>
    </row>
    <row r="103" spans="1:18" x14ac:dyDescent="0.2">
      <c r="A103" s="84"/>
      <c r="B103" s="6" t="s">
        <v>511</v>
      </c>
      <c r="C103" s="60" t="s">
        <v>512</v>
      </c>
      <c r="D103" s="44" t="s">
        <v>96</v>
      </c>
      <c r="E103" s="44" t="s">
        <v>513</v>
      </c>
      <c r="F103" s="71">
        <v>2935</v>
      </c>
      <c r="G103" s="44" t="s">
        <v>225</v>
      </c>
      <c r="H103" s="44">
        <v>16</v>
      </c>
      <c r="I103" s="44">
        <v>341</v>
      </c>
      <c r="J103" s="71"/>
      <c r="K103" s="71"/>
      <c r="L103" s="71"/>
      <c r="M103" s="71"/>
      <c r="N103" s="6"/>
      <c r="O103" s="6"/>
      <c r="P103" s="6"/>
      <c r="Q103" s="6"/>
      <c r="R103" s="6"/>
    </row>
    <row r="104" spans="1:18" x14ac:dyDescent="0.2">
      <c r="A104" s="84"/>
      <c r="B104" s="6" t="s">
        <v>514</v>
      </c>
      <c r="C104" s="60" t="s">
        <v>515</v>
      </c>
      <c r="D104" s="44" t="s">
        <v>81</v>
      </c>
      <c r="E104" s="44" t="s">
        <v>516</v>
      </c>
      <c r="F104" s="71">
        <v>2877.3</v>
      </c>
      <c r="G104" s="44" t="s">
        <v>225</v>
      </c>
      <c r="H104" s="44">
        <v>16</v>
      </c>
      <c r="I104" s="44">
        <v>298</v>
      </c>
      <c r="J104" s="71"/>
      <c r="K104" s="71"/>
      <c r="L104" s="71"/>
      <c r="M104" s="71"/>
      <c r="N104" s="6"/>
      <c r="O104" s="6"/>
      <c r="P104" s="6"/>
      <c r="Q104" s="6"/>
      <c r="R104" s="6"/>
    </row>
    <row r="105" spans="1:18" x14ac:dyDescent="0.2">
      <c r="A105" s="84"/>
      <c r="B105" s="6" t="s">
        <v>517</v>
      </c>
      <c r="C105" s="60" t="s">
        <v>518</v>
      </c>
      <c r="D105" s="44" t="s">
        <v>81</v>
      </c>
      <c r="E105" s="44" t="s">
        <v>519</v>
      </c>
      <c r="F105" s="71">
        <v>2877.3</v>
      </c>
      <c r="G105" s="44" t="s">
        <v>225</v>
      </c>
      <c r="H105" s="44">
        <v>16</v>
      </c>
      <c r="I105" s="44">
        <v>298</v>
      </c>
      <c r="J105" s="71"/>
      <c r="K105" s="71"/>
      <c r="L105" s="71"/>
      <c r="M105" s="71"/>
      <c r="N105" s="6"/>
      <c r="O105" s="6"/>
      <c r="P105" s="6"/>
      <c r="Q105" s="6"/>
      <c r="R105" s="6"/>
    </row>
    <row r="106" spans="1:18" x14ac:dyDescent="0.2">
      <c r="A106" s="84"/>
      <c r="B106" s="6" t="s">
        <v>520</v>
      </c>
      <c r="C106" s="60" t="s">
        <v>521</v>
      </c>
      <c r="D106" s="44" t="s">
        <v>81</v>
      </c>
      <c r="E106" s="44" t="s">
        <v>522</v>
      </c>
      <c r="F106" s="71">
        <v>2877.3</v>
      </c>
      <c r="G106" s="44" t="s">
        <v>225</v>
      </c>
      <c r="H106" s="44">
        <v>16</v>
      </c>
      <c r="I106" s="44">
        <v>298</v>
      </c>
      <c r="J106" s="71"/>
      <c r="K106" s="71"/>
      <c r="L106" s="71"/>
      <c r="M106" s="71"/>
      <c r="N106" s="6"/>
      <c r="O106" s="6"/>
      <c r="P106" s="6"/>
      <c r="Q106" s="6"/>
      <c r="R106" s="6"/>
    </row>
    <row r="107" spans="1:18" x14ac:dyDescent="0.2">
      <c r="A107" s="84"/>
      <c r="B107" s="6" t="s">
        <v>523</v>
      </c>
      <c r="C107" s="60" t="s">
        <v>524</v>
      </c>
      <c r="D107" s="44" t="s">
        <v>96</v>
      </c>
      <c r="E107" s="44" t="s">
        <v>525</v>
      </c>
      <c r="F107" s="71">
        <v>3219.3</v>
      </c>
      <c r="G107" s="44" t="s">
        <v>225</v>
      </c>
      <c r="H107" s="44">
        <v>16</v>
      </c>
      <c r="I107" s="44">
        <v>342</v>
      </c>
      <c r="J107" s="71"/>
      <c r="K107" s="71"/>
      <c r="L107" s="71"/>
      <c r="M107" s="71"/>
      <c r="N107" s="6"/>
      <c r="O107" s="6"/>
      <c r="P107" s="6"/>
      <c r="Q107" s="6"/>
      <c r="R107" s="6"/>
    </row>
    <row r="108" spans="1:18" x14ac:dyDescent="0.2">
      <c r="A108" s="84"/>
      <c r="B108" s="6" t="s">
        <v>526</v>
      </c>
      <c r="C108" s="60" t="s">
        <v>527</v>
      </c>
      <c r="D108" s="44" t="s">
        <v>96</v>
      </c>
      <c r="E108" s="44" t="s">
        <v>528</v>
      </c>
      <c r="F108" s="71">
        <v>3219.3</v>
      </c>
      <c r="G108" s="44" t="s">
        <v>225</v>
      </c>
      <c r="H108" s="44">
        <v>16</v>
      </c>
      <c r="I108" s="44">
        <v>342</v>
      </c>
      <c r="J108" s="71"/>
      <c r="K108" s="71"/>
      <c r="L108" s="71"/>
      <c r="M108" s="71"/>
      <c r="N108" s="6"/>
      <c r="O108" s="6"/>
      <c r="P108" s="6"/>
      <c r="Q108" s="6"/>
      <c r="R108" s="6"/>
    </row>
    <row r="109" spans="1:18" x14ac:dyDescent="0.2">
      <c r="A109" s="84"/>
      <c r="B109" s="6" t="s">
        <v>529</v>
      </c>
      <c r="C109" s="60" t="s">
        <v>530</v>
      </c>
      <c r="D109" s="44" t="s">
        <v>96</v>
      </c>
      <c r="E109" s="44" t="s">
        <v>531</v>
      </c>
      <c r="F109" s="71">
        <v>3294.9</v>
      </c>
      <c r="G109" s="44" t="s">
        <v>225</v>
      </c>
      <c r="H109" s="44">
        <v>16</v>
      </c>
      <c r="I109" s="44">
        <v>519</v>
      </c>
      <c r="J109" s="6"/>
      <c r="K109" s="71"/>
      <c r="L109" s="71"/>
      <c r="M109" s="71"/>
      <c r="N109" s="6"/>
      <c r="O109" s="6"/>
      <c r="P109" s="6"/>
      <c r="Q109" s="6"/>
      <c r="R109" s="6"/>
    </row>
    <row r="110" spans="1:18" x14ac:dyDescent="0.2">
      <c r="A110" s="84"/>
      <c r="B110" s="6" t="s">
        <v>532</v>
      </c>
      <c r="C110" s="60" t="s">
        <v>533</v>
      </c>
      <c r="D110" s="44" t="s">
        <v>96</v>
      </c>
      <c r="E110" s="44" t="s">
        <v>534</v>
      </c>
      <c r="F110" s="71">
        <v>3294.9</v>
      </c>
      <c r="G110" s="44" t="s">
        <v>225</v>
      </c>
      <c r="H110" s="44">
        <v>16</v>
      </c>
      <c r="I110" s="44">
        <v>519</v>
      </c>
      <c r="J110" s="6"/>
      <c r="K110" s="71"/>
      <c r="L110" s="71"/>
      <c r="M110" s="71"/>
      <c r="N110" s="6"/>
      <c r="O110" s="6"/>
      <c r="P110" s="6"/>
      <c r="Q110" s="6"/>
      <c r="R110" s="6"/>
    </row>
    <row r="111" spans="1:18" x14ac:dyDescent="0.2">
      <c r="A111" s="84"/>
      <c r="B111" s="6" t="s">
        <v>535</v>
      </c>
      <c r="C111" s="60" t="s">
        <v>536</v>
      </c>
      <c r="D111" s="44" t="s">
        <v>96</v>
      </c>
      <c r="E111" s="44" t="s">
        <v>537</v>
      </c>
      <c r="F111" s="71">
        <v>3654.9</v>
      </c>
      <c r="G111" s="44" t="s">
        <v>225</v>
      </c>
      <c r="H111" s="44">
        <v>16</v>
      </c>
      <c r="I111" s="44">
        <v>507</v>
      </c>
      <c r="J111" s="6"/>
      <c r="K111" s="71"/>
      <c r="L111" s="71"/>
      <c r="M111" s="71"/>
      <c r="N111" s="6"/>
      <c r="O111" s="6"/>
      <c r="P111" s="6"/>
      <c r="Q111" s="6"/>
      <c r="R111" s="6"/>
    </row>
    <row r="112" spans="1:18" s="95" customFormat="1" x14ac:dyDescent="0.2">
      <c r="A112" s="97"/>
      <c r="B112" s="91" t="s">
        <v>538</v>
      </c>
      <c r="C112" s="92" t="s">
        <v>539</v>
      </c>
      <c r="D112" s="93" t="s">
        <v>45</v>
      </c>
      <c r="E112" s="93" t="s">
        <v>279</v>
      </c>
      <c r="F112" s="94">
        <v>1451.7</v>
      </c>
      <c r="G112" s="44" t="s">
        <v>225</v>
      </c>
      <c r="H112" s="44">
        <v>16</v>
      </c>
      <c r="I112" s="93">
        <v>119</v>
      </c>
      <c r="J112" s="94"/>
      <c r="K112" s="94"/>
      <c r="L112" s="94"/>
      <c r="M112" s="94"/>
      <c r="N112" s="91"/>
      <c r="O112" s="91"/>
      <c r="P112" s="91"/>
      <c r="Q112" s="91"/>
      <c r="R112" s="91"/>
    </row>
    <row r="113" spans="1:18" s="95" customFormat="1" x14ac:dyDescent="0.2">
      <c r="A113" s="97"/>
      <c r="B113" s="91" t="s">
        <v>540</v>
      </c>
      <c r="C113" s="92" t="s">
        <v>541</v>
      </c>
      <c r="D113" s="93" t="s">
        <v>45</v>
      </c>
      <c r="E113" s="93" t="s">
        <v>282</v>
      </c>
      <c r="F113" s="94">
        <v>1451.7</v>
      </c>
      <c r="G113" s="44" t="s">
        <v>225</v>
      </c>
      <c r="H113" s="44">
        <v>16</v>
      </c>
      <c r="I113" s="93">
        <v>119</v>
      </c>
      <c r="J113" s="94"/>
      <c r="K113" s="94"/>
      <c r="L113" s="94"/>
      <c r="M113" s="94"/>
      <c r="N113" s="91"/>
      <c r="O113" s="91"/>
      <c r="P113" s="91"/>
      <c r="Q113" s="91"/>
      <c r="R113" s="91"/>
    </row>
    <row r="114" spans="1:18" s="95" customFormat="1" x14ac:dyDescent="0.2">
      <c r="A114" s="97"/>
      <c r="B114" s="91" t="s">
        <v>542</v>
      </c>
      <c r="C114" s="92" t="s">
        <v>543</v>
      </c>
      <c r="D114" s="93" t="s">
        <v>45</v>
      </c>
      <c r="E114" s="93" t="s">
        <v>285</v>
      </c>
      <c r="F114" s="94">
        <v>1451.7</v>
      </c>
      <c r="G114" s="44" t="s">
        <v>225</v>
      </c>
      <c r="H114" s="44">
        <v>16</v>
      </c>
      <c r="I114" s="93">
        <v>119</v>
      </c>
      <c r="J114" s="94"/>
      <c r="K114" s="94"/>
      <c r="L114" s="94"/>
      <c r="M114" s="94"/>
      <c r="N114" s="91"/>
      <c r="O114" s="91"/>
      <c r="P114" s="91"/>
      <c r="Q114" s="91"/>
      <c r="R114" s="91"/>
    </row>
    <row r="115" spans="1:18" s="95" customFormat="1" x14ac:dyDescent="0.2">
      <c r="A115" s="97"/>
      <c r="B115" s="91" t="s">
        <v>544</v>
      </c>
      <c r="C115" s="92" t="s">
        <v>545</v>
      </c>
      <c r="D115" s="93" t="s">
        <v>45</v>
      </c>
      <c r="E115" s="93" t="s">
        <v>288</v>
      </c>
      <c r="F115" s="94">
        <v>1451.7</v>
      </c>
      <c r="G115" s="44" t="s">
        <v>225</v>
      </c>
      <c r="H115" s="44">
        <v>16</v>
      </c>
      <c r="I115" s="93">
        <v>119</v>
      </c>
      <c r="J115" s="94"/>
      <c r="K115" s="94"/>
      <c r="L115" s="94"/>
      <c r="M115" s="94"/>
      <c r="N115" s="91"/>
      <c r="O115" s="91"/>
      <c r="P115" s="91"/>
      <c r="Q115" s="91"/>
      <c r="R115" s="91"/>
    </row>
    <row r="116" spans="1:18" s="95" customFormat="1" x14ac:dyDescent="0.2">
      <c r="A116" s="97"/>
      <c r="B116" s="91" t="s">
        <v>546</v>
      </c>
      <c r="C116" s="92" t="s">
        <v>547</v>
      </c>
      <c r="D116" s="93" t="s">
        <v>45</v>
      </c>
      <c r="E116" s="93" t="s">
        <v>291</v>
      </c>
      <c r="F116" s="94">
        <v>1451.7</v>
      </c>
      <c r="G116" s="44" t="s">
        <v>225</v>
      </c>
      <c r="H116" s="44">
        <v>16</v>
      </c>
      <c r="I116" s="93">
        <v>119</v>
      </c>
      <c r="J116" s="94"/>
      <c r="K116" s="94"/>
      <c r="L116" s="94"/>
      <c r="M116" s="94"/>
      <c r="N116" s="91"/>
      <c r="O116" s="91"/>
      <c r="P116" s="91"/>
      <c r="Q116" s="91"/>
      <c r="R116" s="91"/>
    </row>
    <row r="117" spans="1:18" s="95" customFormat="1" x14ac:dyDescent="0.2">
      <c r="A117" s="97"/>
      <c r="B117" s="91" t="s">
        <v>548</v>
      </c>
      <c r="C117" s="92" t="s">
        <v>549</v>
      </c>
      <c r="D117" s="93" t="s">
        <v>45</v>
      </c>
      <c r="E117" s="93" t="s">
        <v>294</v>
      </c>
      <c r="F117" s="94">
        <v>1451.7</v>
      </c>
      <c r="G117" s="44" t="s">
        <v>225</v>
      </c>
      <c r="H117" s="44">
        <v>16</v>
      </c>
      <c r="I117" s="93">
        <v>119</v>
      </c>
      <c r="J117" s="94"/>
      <c r="K117" s="94"/>
      <c r="L117" s="94"/>
      <c r="M117" s="94"/>
      <c r="N117" s="91"/>
      <c r="O117" s="91"/>
      <c r="P117" s="91"/>
      <c r="Q117" s="91"/>
      <c r="R117" s="91"/>
    </row>
    <row r="118" spans="1:18" s="95" customFormat="1" x14ac:dyDescent="0.2">
      <c r="A118" s="97"/>
      <c r="B118" s="91" t="s">
        <v>550</v>
      </c>
      <c r="C118" s="92" t="s">
        <v>551</v>
      </c>
      <c r="D118" s="93" t="s">
        <v>45</v>
      </c>
      <c r="E118" s="93" t="s">
        <v>414</v>
      </c>
      <c r="F118" s="94">
        <v>1719.9</v>
      </c>
      <c r="G118" s="44" t="s">
        <v>225</v>
      </c>
      <c r="H118" s="44">
        <v>16</v>
      </c>
      <c r="I118" s="93">
        <v>192</v>
      </c>
      <c r="J118" s="94"/>
      <c r="K118" s="94"/>
      <c r="L118" s="94"/>
      <c r="M118" s="94"/>
      <c r="N118" s="91"/>
      <c r="O118" s="92"/>
      <c r="P118" s="96"/>
      <c r="Q118" s="91"/>
      <c r="R118" s="91"/>
    </row>
    <row r="119" spans="1:18" s="95" customFormat="1" x14ac:dyDescent="0.2">
      <c r="A119" s="97"/>
      <c r="B119" s="91" t="s">
        <v>552</v>
      </c>
      <c r="C119" s="92" t="s">
        <v>553</v>
      </c>
      <c r="D119" s="93" t="s">
        <v>45</v>
      </c>
      <c r="E119" s="93" t="s">
        <v>417</v>
      </c>
      <c r="F119" s="94">
        <v>1719.9</v>
      </c>
      <c r="G119" s="44" t="s">
        <v>225</v>
      </c>
      <c r="H119" s="44">
        <v>16</v>
      </c>
      <c r="I119" s="93">
        <v>192</v>
      </c>
      <c r="J119" s="94"/>
      <c r="K119" s="94"/>
      <c r="L119" s="94"/>
      <c r="M119" s="94"/>
      <c r="N119" s="91"/>
      <c r="O119" s="92"/>
      <c r="P119" s="96"/>
      <c r="Q119" s="91"/>
      <c r="R119" s="91"/>
    </row>
    <row r="120" spans="1:18" s="95" customFormat="1" x14ac:dyDescent="0.2">
      <c r="A120" s="97"/>
      <c r="B120" s="91" t="s">
        <v>554</v>
      </c>
      <c r="C120" s="92" t="s">
        <v>555</v>
      </c>
      <c r="D120" s="93" t="s">
        <v>96</v>
      </c>
      <c r="E120" s="93" t="s">
        <v>420</v>
      </c>
      <c r="F120" s="94">
        <v>1773</v>
      </c>
      <c r="G120" s="44" t="s">
        <v>225</v>
      </c>
      <c r="H120" s="44">
        <v>16</v>
      </c>
      <c r="I120" s="93">
        <v>192</v>
      </c>
      <c r="J120" s="94"/>
      <c r="K120" s="94"/>
      <c r="L120" s="94"/>
      <c r="M120" s="94"/>
      <c r="N120" s="91"/>
      <c r="O120" s="92"/>
      <c r="P120" s="96"/>
      <c r="Q120" s="91"/>
      <c r="R120" s="91"/>
    </row>
    <row r="121" spans="1:18" s="95" customFormat="1" x14ac:dyDescent="0.2">
      <c r="A121" s="97"/>
      <c r="B121" s="91" t="s">
        <v>556</v>
      </c>
      <c r="C121" s="92" t="s">
        <v>557</v>
      </c>
      <c r="D121" s="93" t="s">
        <v>96</v>
      </c>
      <c r="E121" s="93" t="s">
        <v>423</v>
      </c>
      <c r="F121" s="94">
        <v>1773</v>
      </c>
      <c r="G121" s="44" t="s">
        <v>225</v>
      </c>
      <c r="H121" s="44">
        <v>16</v>
      </c>
      <c r="I121" s="93">
        <v>192</v>
      </c>
      <c r="J121" s="94"/>
      <c r="K121" s="94"/>
      <c r="L121" s="94"/>
      <c r="M121" s="94"/>
      <c r="N121" s="91"/>
      <c r="O121" s="92"/>
      <c r="P121" s="92"/>
      <c r="Q121" s="91"/>
      <c r="R121" s="91"/>
    </row>
    <row r="122" spans="1:18" s="95" customFormat="1" x14ac:dyDescent="0.2">
      <c r="A122" s="97"/>
      <c r="B122" s="91" t="s">
        <v>558</v>
      </c>
      <c r="C122" s="92" t="s">
        <v>559</v>
      </c>
      <c r="D122" s="93" t="s">
        <v>45</v>
      </c>
      <c r="E122" s="93" t="s">
        <v>483</v>
      </c>
      <c r="F122" s="94">
        <v>2241.9</v>
      </c>
      <c r="G122" s="44" t="s">
        <v>225</v>
      </c>
      <c r="H122" s="44">
        <v>16</v>
      </c>
      <c r="I122" s="93">
        <v>239</v>
      </c>
      <c r="J122" s="94"/>
      <c r="K122" s="94"/>
      <c r="L122" s="94"/>
      <c r="M122" s="94"/>
      <c r="N122" s="91"/>
      <c r="O122" s="91"/>
      <c r="P122" s="91"/>
      <c r="Q122" s="91"/>
      <c r="R122" s="91"/>
    </row>
    <row r="123" spans="1:18" s="95" customFormat="1" x14ac:dyDescent="0.2">
      <c r="A123" s="97"/>
      <c r="B123" s="91" t="s">
        <v>560</v>
      </c>
      <c r="C123" s="92" t="s">
        <v>561</v>
      </c>
      <c r="D123" s="93" t="s">
        <v>45</v>
      </c>
      <c r="E123" s="93" t="s">
        <v>486</v>
      </c>
      <c r="F123" s="94">
        <v>2241.9</v>
      </c>
      <c r="G123" s="44" t="s">
        <v>225</v>
      </c>
      <c r="H123" s="44">
        <v>16</v>
      </c>
      <c r="I123" s="93">
        <v>239</v>
      </c>
      <c r="J123" s="94"/>
      <c r="K123" s="94"/>
      <c r="L123" s="94"/>
      <c r="M123" s="94"/>
      <c r="N123" s="91"/>
      <c r="O123" s="91"/>
      <c r="P123" s="91"/>
      <c r="Q123" s="91"/>
      <c r="R123" s="91"/>
    </row>
    <row r="124" spans="1:18" s="95" customFormat="1" x14ac:dyDescent="0.2">
      <c r="A124" s="97"/>
      <c r="B124" s="91" t="s">
        <v>562</v>
      </c>
      <c r="C124" s="92" t="s">
        <v>563</v>
      </c>
      <c r="D124" s="93" t="s">
        <v>81</v>
      </c>
      <c r="E124" s="93" t="s">
        <v>489</v>
      </c>
      <c r="F124" s="94">
        <v>2310</v>
      </c>
      <c r="G124" s="44" t="s">
        <v>225</v>
      </c>
      <c r="H124" s="44">
        <v>16</v>
      </c>
      <c r="I124" s="93">
        <v>239</v>
      </c>
      <c r="J124" s="94"/>
      <c r="K124" s="94"/>
      <c r="L124" s="94"/>
      <c r="M124" s="94"/>
      <c r="N124" s="91"/>
      <c r="O124" s="91"/>
      <c r="P124" s="91"/>
      <c r="Q124" s="91"/>
      <c r="R124" s="91"/>
    </row>
    <row r="125" spans="1:18" s="95" customFormat="1" x14ac:dyDescent="0.2">
      <c r="A125" s="97"/>
      <c r="B125" s="91" t="s">
        <v>564</v>
      </c>
      <c r="C125" s="92" t="s">
        <v>565</v>
      </c>
      <c r="D125" s="93" t="s">
        <v>81</v>
      </c>
      <c r="E125" s="93" t="s">
        <v>492</v>
      </c>
      <c r="F125" s="94">
        <v>2310</v>
      </c>
      <c r="G125" s="44" t="s">
        <v>225</v>
      </c>
      <c r="H125" s="44">
        <v>16</v>
      </c>
      <c r="I125" s="93">
        <v>239</v>
      </c>
      <c r="J125" s="94"/>
      <c r="K125" s="94"/>
      <c r="L125" s="94"/>
      <c r="M125" s="94"/>
      <c r="N125" s="91"/>
      <c r="O125" s="91"/>
      <c r="P125" s="98"/>
      <c r="Q125" s="91"/>
      <c r="R125" s="91"/>
    </row>
    <row r="126" spans="1:18" s="95" customFormat="1" x14ac:dyDescent="0.2">
      <c r="A126" s="97"/>
      <c r="B126" s="91" t="s">
        <v>566</v>
      </c>
      <c r="C126" s="92" t="s">
        <v>567</v>
      </c>
      <c r="D126" s="93" t="s">
        <v>96</v>
      </c>
      <c r="E126" s="93" t="s">
        <v>495</v>
      </c>
      <c r="F126" s="94">
        <v>3090</v>
      </c>
      <c r="G126" s="44" t="s">
        <v>225</v>
      </c>
      <c r="H126" s="44">
        <v>16</v>
      </c>
      <c r="I126" s="93">
        <v>341</v>
      </c>
      <c r="J126" s="94"/>
      <c r="K126" s="94"/>
      <c r="L126" s="94"/>
      <c r="M126" s="94"/>
      <c r="N126" s="91"/>
      <c r="O126" s="91"/>
      <c r="P126" s="98"/>
      <c r="Q126" s="91"/>
      <c r="R126" s="91"/>
    </row>
    <row r="127" spans="1:18" s="95" customFormat="1" x14ac:dyDescent="0.2">
      <c r="A127" s="97"/>
      <c r="B127" s="91" t="s">
        <v>568</v>
      </c>
      <c r="C127" s="92" t="s">
        <v>569</v>
      </c>
      <c r="D127" s="93" t="s">
        <v>96</v>
      </c>
      <c r="E127" s="93" t="s">
        <v>498</v>
      </c>
      <c r="F127" s="94">
        <v>3090</v>
      </c>
      <c r="G127" s="44" t="s">
        <v>225</v>
      </c>
      <c r="H127" s="44">
        <v>16</v>
      </c>
      <c r="I127" s="93">
        <v>341</v>
      </c>
      <c r="J127" s="94"/>
      <c r="K127" s="94"/>
      <c r="L127" s="94"/>
      <c r="M127" s="94"/>
      <c r="N127" s="91"/>
      <c r="O127" s="91"/>
      <c r="P127" s="98"/>
      <c r="Q127" s="91"/>
      <c r="R127" s="91"/>
    </row>
    <row r="128" spans="1:18" s="95" customFormat="1" x14ac:dyDescent="0.2">
      <c r="A128" s="97"/>
      <c r="B128" s="91" t="s">
        <v>570</v>
      </c>
      <c r="C128" s="92" t="s">
        <v>571</v>
      </c>
      <c r="D128" s="93" t="s">
        <v>96</v>
      </c>
      <c r="E128" s="93" t="s">
        <v>501</v>
      </c>
      <c r="F128" s="94">
        <v>3090</v>
      </c>
      <c r="G128" s="44" t="s">
        <v>225</v>
      </c>
      <c r="H128" s="44">
        <v>16</v>
      </c>
      <c r="I128" s="93">
        <v>341</v>
      </c>
      <c r="J128" s="94"/>
      <c r="K128" s="94"/>
      <c r="L128" s="94"/>
      <c r="M128" s="94"/>
      <c r="N128" s="91"/>
      <c r="O128" s="91"/>
      <c r="P128" s="98"/>
      <c r="Q128" s="91"/>
      <c r="R128" s="91"/>
    </row>
    <row r="129" spans="1:18" s="95" customFormat="1" x14ac:dyDescent="0.2">
      <c r="A129" s="97"/>
      <c r="B129" s="91" t="s">
        <v>572</v>
      </c>
      <c r="C129" s="92" t="s">
        <v>573</v>
      </c>
      <c r="D129" s="93" t="s">
        <v>96</v>
      </c>
      <c r="E129" s="93" t="s">
        <v>504</v>
      </c>
      <c r="F129" s="94">
        <v>3090</v>
      </c>
      <c r="G129" s="44" t="s">
        <v>225</v>
      </c>
      <c r="H129" s="44">
        <v>16</v>
      </c>
      <c r="I129" s="93">
        <v>341</v>
      </c>
      <c r="J129" s="94"/>
      <c r="K129" s="94"/>
      <c r="L129" s="94"/>
      <c r="M129" s="94"/>
      <c r="N129" s="91"/>
      <c r="O129" s="91"/>
      <c r="P129" s="98"/>
      <c r="Q129" s="91"/>
      <c r="R129" s="91"/>
    </row>
    <row r="130" spans="1:18" s="95" customFormat="1" x14ac:dyDescent="0.2">
      <c r="A130" s="97"/>
      <c r="B130" s="91" t="s">
        <v>574</v>
      </c>
      <c r="C130" s="92" t="s">
        <v>575</v>
      </c>
      <c r="D130" s="93" t="s">
        <v>45</v>
      </c>
      <c r="E130" s="93" t="s">
        <v>444</v>
      </c>
      <c r="F130" s="94">
        <v>1716.3</v>
      </c>
      <c r="G130" s="44" t="s">
        <v>225</v>
      </c>
      <c r="H130" s="44">
        <v>16</v>
      </c>
      <c r="I130" s="93">
        <v>197</v>
      </c>
      <c r="J130" s="94"/>
      <c r="K130" s="94"/>
      <c r="L130" s="94"/>
      <c r="M130" s="94"/>
      <c r="N130" s="91"/>
      <c r="O130" s="91"/>
      <c r="P130" s="91"/>
      <c r="Q130" s="91"/>
      <c r="R130" s="91"/>
    </row>
    <row r="131" spans="1:18" s="95" customFormat="1" x14ac:dyDescent="0.2">
      <c r="A131" s="97"/>
      <c r="B131" s="91" t="s">
        <v>576</v>
      </c>
      <c r="C131" s="92" t="s">
        <v>577</v>
      </c>
      <c r="D131" s="93" t="s">
        <v>45</v>
      </c>
      <c r="E131" s="93" t="s">
        <v>447</v>
      </c>
      <c r="F131" s="94">
        <v>1716.3</v>
      </c>
      <c r="G131" s="44" t="s">
        <v>225</v>
      </c>
      <c r="H131" s="44">
        <v>16</v>
      </c>
      <c r="I131" s="93">
        <v>197</v>
      </c>
      <c r="J131" s="94"/>
      <c r="K131" s="94"/>
      <c r="L131" s="94"/>
      <c r="M131" s="94"/>
      <c r="N131" s="91"/>
      <c r="O131" s="91"/>
      <c r="P131" s="91"/>
      <c r="Q131" s="91"/>
      <c r="R131" s="91"/>
    </row>
    <row r="132" spans="1:18" s="95" customFormat="1" x14ac:dyDescent="0.2">
      <c r="A132" s="97"/>
      <c r="B132" s="91" t="s">
        <v>578</v>
      </c>
      <c r="C132" s="92" t="s">
        <v>579</v>
      </c>
      <c r="D132" s="93" t="s">
        <v>45</v>
      </c>
      <c r="E132" s="93" t="s">
        <v>450</v>
      </c>
      <c r="F132" s="94">
        <v>1716.3</v>
      </c>
      <c r="G132" s="44" t="s">
        <v>225</v>
      </c>
      <c r="H132" s="44">
        <v>16</v>
      </c>
      <c r="I132" s="93">
        <v>197</v>
      </c>
      <c r="J132" s="94"/>
      <c r="K132" s="94"/>
      <c r="L132" s="94"/>
      <c r="M132" s="94"/>
      <c r="N132" s="91"/>
      <c r="O132" s="91"/>
      <c r="P132" s="91"/>
      <c r="Q132" s="91"/>
      <c r="R132" s="91"/>
    </row>
    <row r="133" spans="1:18" s="95" customFormat="1" x14ac:dyDescent="0.2">
      <c r="A133" s="97"/>
      <c r="B133" s="91" t="s">
        <v>580</v>
      </c>
      <c r="C133" s="92" t="s">
        <v>581</v>
      </c>
      <c r="D133" s="93" t="s">
        <v>96</v>
      </c>
      <c r="E133" s="93" t="s">
        <v>453</v>
      </c>
      <c r="F133" s="94">
        <v>2001.92</v>
      </c>
      <c r="G133" s="44" t="s">
        <v>225</v>
      </c>
      <c r="H133" s="44">
        <v>16</v>
      </c>
      <c r="I133" s="93">
        <v>197</v>
      </c>
      <c r="J133" s="94"/>
      <c r="K133" s="94"/>
      <c r="L133" s="94"/>
      <c r="M133" s="94"/>
      <c r="N133" s="91"/>
      <c r="O133" s="91"/>
      <c r="P133" s="91"/>
      <c r="Q133" s="91"/>
      <c r="R133" s="91"/>
    </row>
    <row r="134" spans="1:18" s="95" customFormat="1" x14ac:dyDescent="0.2">
      <c r="A134" s="97"/>
      <c r="B134" s="91" t="s">
        <v>582</v>
      </c>
      <c r="C134" s="92" t="s">
        <v>583</v>
      </c>
      <c r="D134" s="93" t="s">
        <v>96</v>
      </c>
      <c r="E134" s="93" t="s">
        <v>465</v>
      </c>
      <c r="F134" s="94">
        <v>2364.3000000000002</v>
      </c>
      <c r="G134" s="44" t="s">
        <v>225</v>
      </c>
      <c r="H134" s="44">
        <v>16</v>
      </c>
      <c r="I134" s="93">
        <v>219</v>
      </c>
      <c r="J134" s="94"/>
      <c r="K134" s="94"/>
      <c r="L134" s="94"/>
      <c r="M134" s="94"/>
      <c r="N134" s="91"/>
      <c r="O134" s="91"/>
      <c r="P134" s="91"/>
      <c r="Q134" s="91"/>
      <c r="R134" s="91"/>
    </row>
    <row r="135" spans="1:18" s="95" customFormat="1" x14ac:dyDescent="0.2">
      <c r="A135" s="97"/>
      <c r="B135" s="91" t="s">
        <v>584</v>
      </c>
      <c r="C135" s="92" t="s">
        <v>585</v>
      </c>
      <c r="D135" s="93" t="s">
        <v>96</v>
      </c>
      <c r="E135" s="93" t="s">
        <v>468</v>
      </c>
      <c r="F135" s="94">
        <v>2364.3000000000002</v>
      </c>
      <c r="G135" s="44" t="s">
        <v>225</v>
      </c>
      <c r="H135" s="44">
        <v>16</v>
      </c>
      <c r="I135" s="93">
        <v>219</v>
      </c>
      <c r="J135" s="94"/>
      <c r="K135" s="94"/>
      <c r="L135" s="94"/>
      <c r="M135" s="94"/>
      <c r="N135" s="91"/>
      <c r="O135" s="91"/>
      <c r="P135" s="91"/>
      <c r="Q135" s="91"/>
      <c r="R135" s="91"/>
    </row>
    <row r="136" spans="1:18" s="95" customFormat="1" x14ac:dyDescent="0.2">
      <c r="A136" s="97"/>
      <c r="B136" s="91" t="s">
        <v>586</v>
      </c>
      <c r="C136" s="92" t="s">
        <v>587</v>
      </c>
      <c r="D136" s="93" t="s">
        <v>96</v>
      </c>
      <c r="E136" s="93" t="s">
        <v>471</v>
      </c>
      <c r="F136" s="94">
        <v>2364.3000000000002</v>
      </c>
      <c r="G136" s="44" t="s">
        <v>225</v>
      </c>
      <c r="H136" s="44">
        <v>16</v>
      </c>
      <c r="I136" s="93">
        <v>219</v>
      </c>
      <c r="J136" s="94"/>
      <c r="K136" s="94"/>
      <c r="L136" s="94"/>
      <c r="M136" s="94"/>
      <c r="N136" s="91"/>
      <c r="O136" s="91"/>
      <c r="P136" s="91"/>
      <c r="Q136" s="91"/>
      <c r="R136" s="91"/>
    </row>
    <row r="137" spans="1:18" x14ac:dyDescent="0.2">
      <c r="A137" s="85" t="s">
        <v>213</v>
      </c>
      <c r="B137" s="6"/>
      <c r="C137" s="6"/>
      <c r="D137" s="6"/>
      <c r="E137" s="44"/>
      <c r="F137" s="6"/>
      <c r="G137" s="6"/>
      <c r="H137" s="44"/>
      <c r="I137" s="6"/>
      <c r="J137" s="71"/>
      <c r="K137" s="6"/>
      <c r="L137" s="6"/>
      <c r="M137" s="6"/>
      <c r="N137" s="6"/>
      <c r="O137" s="6"/>
      <c r="P137" s="6"/>
      <c r="Q137" s="6"/>
      <c r="R137" s="6"/>
    </row>
    <row r="138" spans="1:18" x14ac:dyDescent="0.2">
      <c r="A138" s="84"/>
      <c r="B138" s="6"/>
      <c r="C138" s="6"/>
      <c r="D138" s="6"/>
      <c r="E138" s="44"/>
      <c r="F138" s="6"/>
      <c r="G138" s="6"/>
      <c r="H138" s="6"/>
      <c r="I138" s="6"/>
      <c r="J138" s="71"/>
      <c r="K138" s="6"/>
      <c r="L138" s="6"/>
      <c r="M138" s="6"/>
      <c r="N138" s="6"/>
      <c r="O138" s="6"/>
      <c r="P138" s="6"/>
      <c r="Q138" s="6"/>
      <c r="R138" s="6"/>
    </row>
    <row r="139" spans="1:18" x14ac:dyDescent="0.2">
      <c r="A139" s="84"/>
      <c r="B139" s="6"/>
      <c r="C139" s="6"/>
      <c r="D139" s="6"/>
      <c r="E139" s="44"/>
      <c r="F139" s="6"/>
      <c r="G139" s="6"/>
      <c r="H139" s="6"/>
      <c r="I139" s="6"/>
      <c r="J139" s="71"/>
      <c r="K139" s="6"/>
      <c r="L139" s="6"/>
      <c r="M139" s="6"/>
      <c r="N139" s="6"/>
      <c r="O139" s="6"/>
      <c r="P139" s="6"/>
      <c r="Q139" s="6"/>
      <c r="R139" s="6"/>
    </row>
    <row r="140" spans="1:18" x14ac:dyDescent="0.2">
      <c r="A140" s="84"/>
      <c r="B140" s="6"/>
      <c r="C140" s="6"/>
      <c r="D140" s="6"/>
      <c r="E140" s="44"/>
      <c r="F140" s="6"/>
      <c r="G140" s="6"/>
      <c r="H140" s="6"/>
      <c r="I140" s="6"/>
      <c r="J140" s="71"/>
      <c r="K140" s="6"/>
      <c r="L140" s="6"/>
      <c r="M140" s="6"/>
      <c r="N140" s="6"/>
      <c r="O140" s="6"/>
      <c r="P140" s="6"/>
      <c r="Q140" s="6"/>
      <c r="R140" s="6"/>
    </row>
    <row r="141" spans="1:18" x14ac:dyDescent="0.2">
      <c r="A141" s="84"/>
      <c r="B141" s="6"/>
      <c r="C141" s="6"/>
      <c r="D141" s="6"/>
      <c r="E141" s="44"/>
      <c r="F141" s="6"/>
      <c r="G141" s="6"/>
      <c r="H141" s="6"/>
      <c r="I141" s="6"/>
      <c r="J141" s="71"/>
      <c r="K141" s="6"/>
      <c r="L141" s="6"/>
      <c r="M141" s="6"/>
      <c r="N141" s="6"/>
      <c r="O141" s="6"/>
      <c r="P141" s="6"/>
      <c r="Q141" s="6"/>
      <c r="R141" s="6"/>
    </row>
    <row r="142" spans="1:18" x14ac:dyDescent="0.2">
      <c r="A142" s="84"/>
      <c r="B142" s="6"/>
      <c r="C142" s="6"/>
      <c r="D142" s="6"/>
      <c r="E142" s="6"/>
      <c r="F142" s="6"/>
      <c r="G142" s="6"/>
      <c r="H142" s="6"/>
      <c r="I142" s="6"/>
      <c r="J142" s="71"/>
      <c r="K142" s="6"/>
      <c r="L142" s="6"/>
      <c r="M142" s="6"/>
      <c r="N142" s="6"/>
      <c r="O142" s="6"/>
      <c r="P142" s="6"/>
      <c r="Q142" s="6"/>
      <c r="R142" s="6"/>
    </row>
    <row r="150" spans="1:13" x14ac:dyDescent="0.2">
      <c r="A150" s="84"/>
      <c r="B150" s="6"/>
      <c r="C150" s="6"/>
      <c r="D150" s="6"/>
      <c r="E150" s="63"/>
      <c r="F150" s="6"/>
      <c r="G150" s="6"/>
      <c r="H150" s="6"/>
      <c r="I150" s="6"/>
      <c r="J150" s="71"/>
      <c r="K150" s="6"/>
      <c r="L150" s="6"/>
      <c r="M150" s="6"/>
    </row>
    <row r="151" spans="1:13" x14ac:dyDescent="0.2">
      <c r="A151" s="84"/>
      <c r="B151" s="6"/>
      <c r="C151" s="6"/>
      <c r="D151" s="6"/>
      <c r="E151" s="63"/>
      <c r="F151" s="6"/>
      <c r="G151" s="6"/>
      <c r="H151" s="6"/>
      <c r="I151" s="6"/>
      <c r="J151" s="71"/>
      <c r="K151" s="6"/>
      <c r="L151" s="6"/>
      <c r="M151" s="6"/>
    </row>
    <row r="152" spans="1:13" x14ac:dyDescent="0.2">
      <c r="A152" s="84"/>
      <c r="B152" s="6"/>
      <c r="C152" s="6"/>
      <c r="D152" s="6"/>
      <c r="E152" s="63"/>
      <c r="F152" s="6"/>
      <c r="G152" s="6"/>
      <c r="H152" s="6"/>
      <c r="I152" s="6"/>
      <c r="J152" s="71"/>
      <c r="K152" s="6"/>
      <c r="L152" s="6"/>
      <c r="M152" s="6"/>
    </row>
    <row r="153" spans="1:13" x14ac:dyDescent="0.2">
      <c r="A153" s="84"/>
      <c r="B153" s="6"/>
      <c r="C153" s="6"/>
      <c r="D153" s="6"/>
      <c r="E153" s="63"/>
      <c r="F153" s="6"/>
      <c r="G153" s="6"/>
      <c r="H153" s="6"/>
      <c r="I153" s="6"/>
      <c r="J153" s="71"/>
      <c r="K153" s="6"/>
      <c r="L153" s="6"/>
      <c r="M153" s="6"/>
    </row>
    <row r="154" spans="1:13" x14ac:dyDescent="0.2">
      <c r="A154" s="84"/>
      <c r="B154" s="6"/>
      <c r="C154" s="6"/>
      <c r="D154" s="6"/>
      <c r="E154" s="63"/>
      <c r="F154" s="6"/>
      <c r="G154" s="6"/>
      <c r="H154" s="6"/>
      <c r="I154" s="6"/>
      <c r="J154" s="71"/>
      <c r="K154" s="6"/>
      <c r="L154" s="6"/>
      <c r="M154" s="6"/>
    </row>
    <row r="155" spans="1:13" x14ac:dyDescent="0.2">
      <c r="A155" s="84"/>
      <c r="B155" s="6"/>
      <c r="C155" s="6"/>
      <c r="D155" s="6"/>
      <c r="E155" s="63"/>
      <c r="F155" s="6"/>
      <c r="G155" s="6"/>
      <c r="H155" s="6"/>
      <c r="I155" s="6"/>
      <c r="J155" s="71"/>
      <c r="K155" s="6"/>
      <c r="L155" s="6"/>
      <c r="M155" s="6"/>
    </row>
    <row r="156" spans="1:13" x14ac:dyDescent="0.2">
      <c r="A156" s="84"/>
      <c r="B156" s="6"/>
      <c r="C156" s="6"/>
      <c r="D156" s="6"/>
      <c r="E156" s="63"/>
      <c r="F156" s="6"/>
      <c r="G156" s="6"/>
      <c r="H156" s="6"/>
      <c r="I156" s="6"/>
      <c r="J156" s="71"/>
      <c r="K156" s="6"/>
      <c r="L156" s="6"/>
      <c r="M156" s="6"/>
    </row>
    <row r="157" spans="1:13" x14ac:dyDescent="0.2">
      <c r="A157" s="84"/>
      <c r="B157" s="6"/>
      <c r="C157" s="6"/>
      <c r="D157" s="6"/>
      <c r="E157" s="63"/>
      <c r="F157" s="6"/>
      <c r="G157" s="6"/>
      <c r="H157" s="6"/>
      <c r="I157" s="6"/>
      <c r="J157" s="71"/>
      <c r="K157" s="6"/>
      <c r="L157" s="6"/>
      <c r="M157" s="6"/>
    </row>
    <row r="158" spans="1:13" x14ac:dyDescent="0.2">
      <c r="A158" s="84"/>
      <c r="B158" s="6"/>
      <c r="C158" s="6"/>
      <c r="D158" s="6"/>
      <c r="E158" s="63"/>
      <c r="F158" s="6"/>
      <c r="G158" s="6"/>
      <c r="H158" s="6"/>
      <c r="I158" s="6"/>
      <c r="J158" s="71"/>
      <c r="K158" s="6"/>
      <c r="L158" s="6"/>
      <c r="M158" s="6"/>
    </row>
    <row r="159" spans="1:13" x14ac:dyDescent="0.2">
      <c r="A159" s="84"/>
      <c r="B159" s="6"/>
      <c r="C159" s="6"/>
      <c r="D159" s="6"/>
      <c r="E159" s="63"/>
      <c r="F159" s="6"/>
      <c r="G159" s="6"/>
      <c r="H159" s="6"/>
      <c r="I159" s="6"/>
      <c r="J159" s="71"/>
      <c r="K159" s="6"/>
      <c r="L159" s="6"/>
      <c r="M159" s="6"/>
    </row>
    <row r="160" spans="1:13" x14ac:dyDescent="0.2">
      <c r="A160" s="84"/>
      <c r="B160" s="6"/>
      <c r="C160" s="6"/>
      <c r="D160" s="6"/>
      <c r="E160" s="63"/>
      <c r="F160" s="6"/>
      <c r="G160" s="6"/>
      <c r="H160" s="6"/>
      <c r="I160" s="6"/>
      <c r="J160" s="71"/>
      <c r="K160" s="6"/>
      <c r="L160" s="6"/>
      <c r="M160" s="6"/>
    </row>
    <row r="161" spans="11:13" x14ac:dyDescent="0.2">
      <c r="K161" s="6"/>
      <c r="L161" s="6"/>
      <c r="M161" s="6"/>
    </row>
    <row r="162" spans="11:13" x14ac:dyDescent="0.2">
      <c r="K162" s="6"/>
      <c r="L162" s="6"/>
      <c r="M162" s="6"/>
    </row>
    <row r="163" spans="11:13" x14ac:dyDescent="0.2">
      <c r="K163" s="6"/>
      <c r="L163" s="6"/>
      <c r="M163" s="6"/>
    </row>
    <row r="164" spans="11:13" x14ac:dyDescent="0.2">
      <c r="K164" s="6"/>
      <c r="L164" s="6"/>
      <c r="M164" s="6"/>
    </row>
    <row r="165" spans="11:13" x14ac:dyDescent="0.2">
      <c r="K165" s="6"/>
      <c r="L165" s="6"/>
      <c r="M165" s="6"/>
    </row>
    <row r="166" spans="11:13" x14ac:dyDescent="0.2">
      <c r="K166" s="6"/>
      <c r="L166" s="6"/>
      <c r="M166" s="6"/>
    </row>
    <row r="167" spans="11:13" x14ac:dyDescent="0.2">
      <c r="K167" s="6"/>
      <c r="L167" s="6"/>
      <c r="M167" s="6"/>
    </row>
    <row r="168" spans="11:13" x14ac:dyDescent="0.2">
      <c r="K168" s="6"/>
      <c r="L168" s="6"/>
      <c r="M168" s="6"/>
    </row>
    <row r="169" spans="11:13" x14ac:dyDescent="0.2">
      <c r="K169" s="6"/>
      <c r="L169" s="6"/>
      <c r="M169" s="6"/>
    </row>
    <row r="170" spans="11:13" x14ac:dyDescent="0.2">
      <c r="K170" s="6"/>
      <c r="L170" s="6"/>
      <c r="M170" s="6"/>
    </row>
    <row r="171" spans="11:13" x14ac:dyDescent="0.2">
      <c r="K171" s="6"/>
      <c r="L171" s="6"/>
      <c r="M171" s="6"/>
    </row>
    <row r="172" spans="11:13" x14ac:dyDescent="0.2">
      <c r="K172" s="6"/>
      <c r="L172" s="6"/>
      <c r="M172" s="6"/>
    </row>
    <row r="173" spans="11:13" x14ac:dyDescent="0.2">
      <c r="K173" s="6"/>
      <c r="L173" s="6"/>
      <c r="M173" s="6"/>
    </row>
    <row r="233" spans="2:11" x14ac:dyDescent="0.2">
      <c r="B233" s="6"/>
      <c r="C233" s="6"/>
      <c r="D233" s="6"/>
      <c r="E233" s="6"/>
      <c r="F233" s="6"/>
      <c r="G233" s="6"/>
      <c r="H233" s="6"/>
      <c r="I233" s="6"/>
      <c r="J233" s="87"/>
      <c r="K233" s="6"/>
    </row>
    <row r="236" spans="2:11" x14ac:dyDescent="0.2">
      <c r="B236" s="6"/>
      <c r="C236" s="6"/>
      <c r="D236" s="6"/>
      <c r="E236" s="6"/>
      <c r="F236" s="6"/>
      <c r="G236" s="6"/>
      <c r="H236" s="6"/>
      <c r="I236" s="6"/>
      <c r="J236" s="87"/>
      <c r="K236" s="6"/>
    </row>
    <row r="237" spans="2:11" x14ac:dyDescent="0.2">
      <c r="B237" s="6"/>
      <c r="C237" s="6"/>
      <c r="D237" s="6"/>
      <c r="E237" s="6"/>
      <c r="F237" s="6"/>
      <c r="G237" s="6"/>
      <c r="H237" s="6"/>
      <c r="I237" s="6"/>
      <c r="J237" s="87"/>
      <c r="K237" s="6"/>
    </row>
    <row r="238" spans="2:11" x14ac:dyDescent="0.2">
      <c r="B238" s="6"/>
      <c r="C238" s="6"/>
      <c r="D238" s="6"/>
      <c r="E238" s="6"/>
      <c r="F238" s="6"/>
      <c r="G238" s="6"/>
      <c r="H238" s="6"/>
      <c r="I238" s="6"/>
      <c r="J238" s="87"/>
      <c r="K238" s="6"/>
    </row>
    <row r="239" spans="2:11" x14ac:dyDescent="0.2">
      <c r="B239" s="6"/>
      <c r="C239" s="6"/>
      <c r="D239" s="6"/>
      <c r="E239" s="6"/>
      <c r="F239" s="6"/>
      <c r="G239" s="6"/>
      <c r="H239" s="6"/>
      <c r="I239" s="6"/>
      <c r="J239" s="87"/>
      <c r="K239" s="6"/>
    </row>
    <row r="240" spans="2:11" x14ac:dyDescent="0.2">
      <c r="B240" s="6"/>
      <c r="C240" s="6"/>
      <c r="D240" s="6"/>
      <c r="E240" s="6"/>
      <c r="F240" s="6"/>
      <c r="G240" s="6"/>
      <c r="H240" s="6"/>
      <c r="I240" s="6"/>
      <c r="J240" s="87"/>
      <c r="K240" s="6"/>
    </row>
    <row r="241" spans="2:11" x14ac:dyDescent="0.2">
      <c r="B241" s="6"/>
      <c r="C241" s="6"/>
      <c r="D241" s="6"/>
      <c r="E241" s="6"/>
      <c r="F241" s="6"/>
      <c r="G241" s="6"/>
      <c r="H241" s="6"/>
      <c r="I241" s="6"/>
      <c r="J241" s="87"/>
      <c r="K241" s="6"/>
    </row>
    <row r="242" spans="2:11" x14ac:dyDescent="0.2">
      <c r="B242" s="6"/>
      <c r="C242" s="6"/>
      <c r="D242" s="6"/>
      <c r="E242" s="6"/>
      <c r="F242" s="6"/>
      <c r="G242" s="6"/>
      <c r="H242" s="6"/>
      <c r="I242" s="6"/>
      <c r="J242" s="87"/>
      <c r="K242" s="6"/>
    </row>
    <row r="243" spans="2:11" x14ac:dyDescent="0.2">
      <c r="B243" s="6"/>
      <c r="C243" s="6"/>
      <c r="D243" s="6"/>
      <c r="E243" s="6"/>
      <c r="F243" s="6"/>
      <c r="G243" s="6"/>
      <c r="H243" s="6"/>
      <c r="I243" s="6"/>
      <c r="J243" s="87"/>
      <c r="K243" s="6"/>
    </row>
    <row r="245" spans="2:11" x14ac:dyDescent="0.2">
      <c r="B245" s="6"/>
      <c r="C245" s="6"/>
      <c r="D245" s="44"/>
      <c r="E245" s="63"/>
      <c r="F245" s="6"/>
      <c r="G245" s="6"/>
      <c r="H245" s="6"/>
      <c r="I245" s="6"/>
      <c r="J245" s="71"/>
      <c r="K245" s="6"/>
    </row>
    <row r="246" spans="2:11" x14ac:dyDescent="0.2">
      <c r="B246" s="6"/>
      <c r="C246" s="6"/>
      <c r="D246" s="44"/>
      <c r="E246" s="63"/>
      <c r="F246" s="6"/>
      <c r="G246" s="6"/>
      <c r="H246" s="6"/>
      <c r="I246" s="6"/>
      <c r="J246" s="71"/>
      <c r="K246" s="6"/>
    </row>
    <row r="247" spans="2:11" x14ac:dyDescent="0.2">
      <c r="B247" s="6"/>
      <c r="C247" s="6"/>
      <c r="D247" s="44"/>
      <c r="E247" s="63"/>
      <c r="F247" s="6"/>
      <c r="G247" s="6"/>
      <c r="H247" s="6"/>
      <c r="I247" s="6"/>
      <c r="J247" s="71"/>
      <c r="K247" s="6"/>
    </row>
    <row r="248" spans="2:11" x14ac:dyDescent="0.2">
      <c r="B248" s="6"/>
      <c r="C248" s="6"/>
      <c r="D248" s="44"/>
      <c r="E248" s="63"/>
      <c r="F248" s="6"/>
      <c r="G248" s="6"/>
      <c r="H248" s="6"/>
      <c r="I248" s="6"/>
      <c r="J248" s="71"/>
      <c r="K248" s="6"/>
    </row>
    <row r="249" spans="2:11" x14ac:dyDescent="0.2">
      <c r="B249" s="6"/>
      <c r="C249" s="6"/>
      <c r="D249" s="44"/>
      <c r="E249" s="63"/>
      <c r="F249" s="6"/>
      <c r="G249" s="6"/>
      <c r="H249" s="6"/>
      <c r="I249" s="6"/>
      <c r="J249" s="71"/>
      <c r="K249" s="6"/>
    </row>
    <row r="250" spans="2:11" x14ac:dyDescent="0.2">
      <c r="B250" s="6"/>
      <c r="C250" s="6"/>
      <c r="D250" s="44"/>
      <c r="E250" s="63"/>
      <c r="F250" s="6"/>
      <c r="G250" s="6"/>
      <c r="H250" s="6"/>
      <c r="I250" s="6"/>
      <c r="J250" s="71"/>
      <c r="K250" s="6"/>
    </row>
    <row r="251" spans="2:11" x14ac:dyDescent="0.2">
      <c r="B251" s="6"/>
      <c r="C251" s="6"/>
      <c r="D251" s="44"/>
      <c r="E251" s="63"/>
      <c r="F251" s="6"/>
      <c r="G251" s="6"/>
      <c r="H251" s="6"/>
      <c r="I251" s="6"/>
      <c r="J251" s="71"/>
      <c r="K251" s="6"/>
    </row>
    <row r="252" spans="2:11" x14ac:dyDescent="0.2">
      <c r="B252" s="6"/>
      <c r="C252" s="6"/>
      <c r="D252" s="44"/>
      <c r="E252" s="63"/>
      <c r="F252" s="6"/>
      <c r="G252" s="6"/>
      <c r="H252" s="6"/>
      <c r="I252" s="6"/>
      <c r="J252" s="71"/>
      <c r="K252" s="6"/>
    </row>
    <row r="253" spans="2:11" x14ac:dyDescent="0.2">
      <c r="B253" s="6"/>
      <c r="C253" s="6"/>
      <c r="D253" s="44"/>
      <c r="E253" s="63"/>
      <c r="F253" s="6"/>
      <c r="G253" s="6"/>
      <c r="H253" s="6"/>
      <c r="I253" s="6"/>
      <c r="J253" s="71"/>
      <c r="K253" s="6"/>
    </row>
  </sheetData>
  <autoFilter ref="A6:R6" xr:uid="{00000000-0009-0000-0000-000001000000}"/>
  <dataValidations count="4">
    <dataValidation type="list" allowBlank="1" showInputMessage="1" showErrorMessage="1" errorTitle="Invalid Attribute Type" error="Please select an attribute type from the dropdown list." sqref="D4 F4 H4:I4" xr:uid="{00000000-0002-0000-0100-000000000000}">
      <formula1>"text, double, short, calculation, compatibility rule, string expression, boolean, description, pointer"</formula1>
    </dataValidation>
    <dataValidation type="list" allowBlank="1" showInputMessage="1" showErrorMessage="1" errorTitle="Invalid Attribute Type" error="Please select an attribute type from the dropdown list" sqref="B4 E4 G4" xr:uid="{00000000-0002-0000-0100-000001000000}">
      <formula1>"text, double, short, calculation, compatibility rule, string expression, boolean, description, pointer, pointer-merge"</formula1>
    </dataValidation>
    <dataValidation type="list" allowBlank="1" showInputMessage="1" showErrorMessage="1" sqref="A6" xr:uid="{00000000-0002-0000-0100-000002000000}">
      <formula1>"Full Data, Quick Price"</formula1>
    </dataValidation>
    <dataValidation type="list" allowBlank="1" showInputMessage="1" showErrorMessage="1" errorTitle="Invalid Attribute Type" error="Please select an attribute type from the dropdown list." sqref="C4" xr:uid="{00000000-0002-0000-0100-000003000000}">
      <formula1>"text, double, short, calculation, compatibility rule, string expression, boolean, description, pointer, text"</formula1>
    </dataValidation>
  </dataValidations>
  <printOptions gridLines="1"/>
  <pageMargins left="0.74791666666666667" right="0.74791666666666667" top="0.98402777777777772" bottom="0.98402777777777772" header="0.51180555555555551" footer="0.51180555555555551"/>
  <pageSetup firstPageNumber="0" orientation="landscape"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pageSetUpPr fitToPage="1"/>
  </sheetPr>
  <dimension ref="A1:V1106"/>
  <sheetViews>
    <sheetView zoomScale="85" zoomScaleNormal="85" workbookViewId="0">
      <pane ySplit="6" topLeftCell="A7" activePane="bottomLeft" state="frozen"/>
      <selection activeCell="C25" sqref="C25"/>
      <selection pane="bottomLeft" activeCell="P4" sqref="P4"/>
    </sheetView>
  </sheetViews>
  <sheetFormatPr defaultColWidth="9.140625" defaultRowHeight="12.75" outlineLevelRow="1" x14ac:dyDescent="0.2"/>
  <cols>
    <col min="1" max="1" width="26.85546875" style="21" customWidth="1"/>
    <col min="2" max="2" width="20.7109375" customWidth="1"/>
    <col min="3" max="3" width="27.28515625" customWidth="1"/>
    <col min="4" max="4" width="14.28515625" customWidth="1"/>
    <col min="5" max="5" width="40" customWidth="1"/>
    <col min="6" max="6" width="25.85546875" customWidth="1"/>
    <col min="7" max="7" width="39" customWidth="1"/>
    <col min="8" max="8" width="15" customWidth="1"/>
    <col min="9" max="9" width="29.140625" customWidth="1"/>
    <col min="10" max="10" width="18.28515625" customWidth="1"/>
    <col min="11" max="11" width="31.140625" customWidth="1"/>
    <col min="12" max="12" width="9.5703125" bestFit="1" customWidth="1"/>
    <col min="13" max="13" width="25.85546875" bestFit="1" customWidth="1"/>
    <col min="14" max="14" width="34" customWidth="1"/>
    <col min="15" max="15" width="10.28515625" bestFit="1" customWidth="1"/>
    <col min="16" max="16" width="11.42578125" customWidth="1"/>
    <col min="17" max="17" width="5.28515625" customWidth="1"/>
    <col min="18" max="18" width="23.28515625" bestFit="1" customWidth="1"/>
    <col min="19" max="19" width="13.5703125" customWidth="1"/>
    <col min="20" max="20" width="26.5703125" bestFit="1" customWidth="1"/>
  </cols>
  <sheetData>
    <row r="1" spans="1:22" s="15" customFormat="1" ht="13.5" customHeight="1" thickBot="1" x14ac:dyDescent="0.25">
      <c r="A1" s="12" t="s">
        <v>199</v>
      </c>
      <c r="B1" s="37" t="s">
        <v>588</v>
      </c>
      <c r="C1" s="31"/>
      <c r="D1" s="31"/>
      <c r="E1" s="13"/>
      <c r="F1" s="14"/>
      <c r="G1" s="14"/>
      <c r="H1" s="14"/>
      <c r="I1" s="14"/>
      <c r="J1" s="14"/>
      <c r="K1" s="14"/>
      <c r="L1" s="14"/>
      <c r="M1" s="14"/>
      <c r="N1" s="14"/>
      <c r="O1" s="14"/>
      <c r="P1" s="14"/>
      <c r="Q1" s="14"/>
      <c r="V1" s="15" t="s">
        <v>589</v>
      </c>
    </row>
    <row r="2" spans="1:22" ht="13.5" customHeight="1" outlineLevel="1" thickTop="1" x14ac:dyDescent="0.2">
      <c r="A2" s="16" t="s">
        <v>590</v>
      </c>
      <c r="B2" s="41"/>
      <c r="C2" s="27" t="str">
        <f>IF($A$6="Full Data", "ID", "")</f>
        <v>ID</v>
      </c>
      <c r="D2" s="27" t="str">
        <f>IF($A$6="Quick Price", "ID", "")</f>
        <v/>
      </c>
      <c r="E2" s="27" t="str">
        <f>IF($A$6="Full Data","Model","")</f>
        <v>Model</v>
      </c>
      <c r="F2" s="27" t="str">
        <f>IF($A$6="Full Data","CaseMaterial","")</f>
        <v>CaseMaterial</v>
      </c>
      <c r="G2" s="27"/>
      <c r="H2" s="27" t="str">
        <f>IF($A$6="Full Data","PacoMatlCode","")</f>
        <v>PacoMatlCode</v>
      </c>
      <c r="I2" s="27" t="str">
        <f>IF($A$6="Full Data","WearRingMaterial","")</f>
        <v>WearRingMaterial</v>
      </c>
      <c r="J2" s="27" t="str">
        <f>IF($A$6="Full Data","FlangeConfiguration","")</f>
        <v>FlangeConfiguration</v>
      </c>
      <c r="K2" s="27" t="str">
        <f>IF($A$6="Full Data","Coating","")</f>
        <v>Coating</v>
      </c>
      <c r="L2" s="27" t="str">
        <f>IF($A$6="Full Data","CodeX","")</f>
        <v>CodeX</v>
      </c>
      <c r="M2" s="27" t="str">
        <f>IF($A$6="Full Data", "BOM", "")</f>
        <v>BOM</v>
      </c>
      <c r="N2" s="27"/>
      <c r="O2" s="27" t="s">
        <v>205</v>
      </c>
      <c r="P2" s="27" t="str">
        <f>IF($A$6="Full Data","LeadtimeID","")</f>
        <v>LeadtimeID</v>
      </c>
      <c r="Q2" s="27"/>
    </row>
    <row r="3" spans="1:22" outlineLevel="1" x14ac:dyDescent="0.2">
      <c r="A3" s="16" t="str">
        <f>IF($A$6="Full Data", "PumpOptions", "BasicOptionsDynamicDesc")</f>
        <v>PumpOptions</v>
      </c>
      <c r="B3" s="41"/>
      <c r="C3" s="27" t="str">
        <f>IF($A$6="Full Data", "PriceList", "")</f>
        <v>PriceList</v>
      </c>
      <c r="D3" s="27" t="str">
        <f>IF($A$6="Quick Price", "PriceList", "")</f>
        <v/>
      </c>
      <c r="E3" s="27"/>
      <c r="F3" s="27"/>
      <c r="G3" s="28" t="s">
        <v>203</v>
      </c>
      <c r="H3" s="27"/>
      <c r="I3" s="27"/>
      <c r="J3" s="27"/>
      <c r="K3" s="27"/>
      <c r="L3" s="27"/>
      <c r="M3" s="27"/>
      <c r="N3" s="27"/>
      <c r="O3" s="27"/>
      <c r="P3" s="27"/>
      <c r="Q3" s="27"/>
    </row>
    <row r="4" spans="1:22" s="19" customFormat="1" outlineLevel="1" x14ac:dyDescent="0.2">
      <c r="A4" s="17" t="s">
        <v>209</v>
      </c>
      <c r="B4" s="42"/>
      <c r="C4" s="38" t="s">
        <v>210</v>
      </c>
      <c r="D4" s="38" t="str">
        <f>IF($A$6="Quick Price","pointer-merge","")</f>
        <v/>
      </c>
      <c r="E4" s="38" t="str">
        <f>IF($A$6="Full Data","text","")</f>
        <v>text</v>
      </c>
      <c r="F4" s="38" t="str">
        <f>IF($A$6="Full Data","text","")</f>
        <v>text</v>
      </c>
      <c r="G4" s="38" t="s">
        <v>210</v>
      </c>
      <c r="H4" s="38" t="str">
        <f t="shared" ref="H4:M4" si="0">IF($A$6="Full Data","text","")</f>
        <v>text</v>
      </c>
      <c r="I4" s="38" t="str">
        <f t="shared" si="0"/>
        <v>text</v>
      </c>
      <c r="J4" s="38" t="str">
        <f t="shared" si="0"/>
        <v>text</v>
      </c>
      <c r="K4" s="38" t="str">
        <f t="shared" si="0"/>
        <v>text</v>
      </c>
      <c r="L4" s="38" t="str">
        <f t="shared" si="0"/>
        <v>text</v>
      </c>
      <c r="M4" s="38" t="str">
        <f t="shared" si="0"/>
        <v>text</v>
      </c>
      <c r="N4" s="38"/>
      <c r="O4" s="47" t="s">
        <v>210</v>
      </c>
      <c r="P4" s="47" t="s">
        <v>210</v>
      </c>
      <c r="Q4" s="38"/>
      <c r="R4" s="18" t="s">
        <v>213</v>
      </c>
    </row>
    <row r="5" spans="1:22" s="15" customFormat="1" ht="13.5" customHeight="1" outlineLevel="1" thickBot="1" x14ac:dyDescent="0.25">
      <c r="A5" s="20" t="s">
        <v>214</v>
      </c>
      <c r="B5" s="40"/>
      <c r="C5" s="39"/>
      <c r="D5" s="39"/>
      <c r="E5" s="39"/>
      <c r="F5" s="39"/>
      <c r="G5" s="39"/>
      <c r="H5" s="39"/>
      <c r="I5" s="39"/>
      <c r="J5" s="39"/>
      <c r="K5" s="39"/>
      <c r="L5" s="39"/>
      <c r="M5" s="39"/>
      <c r="N5" s="39"/>
      <c r="O5" s="39"/>
      <c r="P5" s="39"/>
      <c r="Q5" s="39"/>
    </row>
    <row r="6" spans="1:22" ht="13.5" customHeight="1" thickTop="1" x14ac:dyDescent="0.2">
      <c r="A6" s="21" t="s">
        <v>215</v>
      </c>
      <c r="B6" t="s">
        <v>591</v>
      </c>
      <c r="C6" s="7" t="s">
        <v>203</v>
      </c>
      <c r="D6" s="7"/>
      <c r="E6" s="7" t="s">
        <v>216</v>
      </c>
      <c r="F6" s="7" t="s">
        <v>592</v>
      </c>
      <c r="G6" s="3" t="s">
        <v>593</v>
      </c>
      <c r="H6" s="7" t="s">
        <v>594</v>
      </c>
      <c r="I6" s="7" t="s">
        <v>595</v>
      </c>
      <c r="J6" s="7" t="s">
        <v>596</v>
      </c>
      <c r="K6" s="7" t="s">
        <v>597</v>
      </c>
      <c r="L6" s="59"/>
      <c r="M6" s="7" t="s">
        <v>598</v>
      </c>
      <c r="N6" s="8" t="s">
        <v>3</v>
      </c>
      <c r="O6" s="4" t="s">
        <v>217</v>
      </c>
      <c r="P6" s="4" t="s">
        <v>219</v>
      </c>
      <c r="Q6" s="11" t="s">
        <v>599</v>
      </c>
      <c r="R6" s="4"/>
    </row>
    <row r="7" spans="1:22" x14ac:dyDescent="0.2">
      <c r="A7" s="22" t="s">
        <v>221</v>
      </c>
      <c r="B7" s="10" t="str">
        <f t="shared" ref="B7:B70" si="1">IF(AND(I7="not Bronze, ASTM-B584, C93200",K7="Coating_Standard"),"Y","N")</f>
        <v>N</v>
      </c>
      <c r="C7" t="s">
        <v>600</v>
      </c>
      <c r="E7" s="49" t="s">
        <v>601</v>
      </c>
      <c r="F7" s="2" t="s">
        <v>602</v>
      </c>
      <c r="G7" s="6" t="s">
        <v>603</v>
      </c>
      <c r="H7" s="2" t="s">
        <v>604</v>
      </c>
      <c r="I7" t="s">
        <v>605</v>
      </c>
      <c r="J7" s="2" t="s">
        <v>606</v>
      </c>
      <c r="K7" s="2" t="s">
        <v>607</v>
      </c>
      <c r="L7" s="2" t="s">
        <v>608</v>
      </c>
      <c r="M7" s="2">
        <v>96893917</v>
      </c>
      <c r="N7" s="2"/>
      <c r="O7" t="s">
        <v>609</v>
      </c>
      <c r="P7" s="2" t="s">
        <v>610</v>
      </c>
      <c r="Q7">
        <v>0</v>
      </c>
    </row>
    <row r="8" spans="1:22" x14ac:dyDescent="0.2">
      <c r="B8" s="10" t="str">
        <f t="shared" si="1"/>
        <v>N</v>
      </c>
      <c r="C8" t="s">
        <v>611</v>
      </c>
      <c r="E8" s="49" t="s">
        <v>601</v>
      </c>
      <c r="F8" s="2" t="s">
        <v>602</v>
      </c>
      <c r="G8" t="s">
        <v>603</v>
      </c>
      <c r="H8" s="2" t="s">
        <v>604</v>
      </c>
      <c r="I8" t="s">
        <v>612</v>
      </c>
      <c r="J8" s="2" t="s">
        <v>606</v>
      </c>
      <c r="K8" s="2" t="s">
        <v>613</v>
      </c>
      <c r="L8" s="2" t="s">
        <v>608</v>
      </c>
      <c r="M8" s="2" t="s">
        <v>614</v>
      </c>
      <c r="N8" s="2"/>
      <c r="O8" t="s">
        <v>609</v>
      </c>
      <c r="P8" s="2" t="s">
        <v>615</v>
      </c>
    </row>
    <row r="9" spans="1:22" x14ac:dyDescent="0.2">
      <c r="B9" s="10" t="str">
        <f t="shared" si="1"/>
        <v>N</v>
      </c>
      <c r="C9" t="s">
        <v>616</v>
      </c>
      <c r="E9" s="49" t="s">
        <v>601</v>
      </c>
      <c r="F9" s="2" t="s">
        <v>602</v>
      </c>
      <c r="G9" t="s">
        <v>603</v>
      </c>
      <c r="H9" s="2" t="s">
        <v>604</v>
      </c>
      <c r="I9" t="s">
        <v>612</v>
      </c>
      <c r="J9" s="2" t="s">
        <v>606</v>
      </c>
      <c r="K9" s="2" t="s">
        <v>617</v>
      </c>
      <c r="L9" s="2" t="s">
        <v>608</v>
      </c>
      <c r="M9" s="2" t="s">
        <v>614</v>
      </c>
      <c r="N9" s="2"/>
      <c r="O9" t="s">
        <v>609</v>
      </c>
      <c r="P9" s="2" t="s">
        <v>615</v>
      </c>
    </row>
    <row r="10" spans="1:22" x14ac:dyDescent="0.2">
      <c r="B10" s="10" t="str">
        <f t="shared" si="1"/>
        <v>N</v>
      </c>
      <c r="C10" t="s">
        <v>618</v>
      </c>
      <c r="E10" s="49" t="s">
        <v>601</v>
      </c>
      <c r="F10" s="2" t="s">
        <v>602</v>
      </c>
      <c r="G10" t="s">
        <v>603</v>
      </c>
      <c r="H10" s="2" t="s">
        <v>604</v>
      </c>
      <c r="I10" t="s">
        <v>612</v>
      </c>
      <c r="J10" s="2" t="s">
        <v>606</v>
      </c>
      <c r="K10" s="2" t="s">
        <v>619</v>
      </c>
      <c r="L10" s="2" t="s">
        <v>608</v>
      </c>
      <c r="M10" s="2" t="s">
        <v>614</v>
      </c>
      <c r="N10" s="2"/>
      <c r="O10" t="s">
        <v>609</v>
      </c>
      <c r="P10" s="2" t="s">
        <v>615</v>
      </c>
    </row>
    <row r="11" spans="1:22" x14ac:dyDescent="0.2">
      <c r="B11" s="10" t="str">
        <f t="shared" si="1"/>
        <v>N</v>
      </c>
      <c r="C11" t="s">
        <v>620</v>
      </c>
      <c r="E11" s="49" t="s">
        <v>601</v>
      </c>
      <c r="F11" s="2" t="s">
        <v>602</v>
      </c>
      <c r="G11" t="s">
        <v>603</v>
      </c>
      <c r="H11" s="2" t="s">
        <v>604</v>
      </c>
      <c r="I11" t="s">
        <v>612</v>
      </c>
      <c r="J11" s="2" t="s">
        <v>606</v>
      </c>
      <c r="K11" s="2" t="s">
        <v>621</v>
      </c>
      <c r="L11" s="2" t="s">
        <v>608</v>
      </c>
      <c r="M11" s="2" t="s">
        <v>614</v>
      </c>
      <c r="N11" s="2"/>
      <c r="O11" t="s">
        <v>609</v>
      </c>
      <c r="P11" s="2" t="s">
        <v>615</v>
      </c>
    </row>
    <row r="12" spans="1:22" x14ac:dyDescent="0.2">
      <c r="B12" s="10" t="str">
        <f t="shared" si="1"/>
        <v>N</v>
      </c>
      <c r="C12" t="s">
        <v>622</v>
      </c>
      <c r="E12" s="49" t="s">
        <v>601</v>
      </c>
      <c r="F12" s="2" t="s">
        <v>602</v>
      </c>
      <c r="G12" t="s">
        <v>603</v>
      </c>
      <c r="H12" s="2" t="s">
        <v>604</v>
      </c>
      <c r="I12" t="s">
        <v>612</v>
      </c>
      <c r="J12" s="2" t="s">
        <v>606</v>
      </c>
      <c r="K12" s="2" t="s">
        <v>623</v>
      </c>
      <c r="L12" s="2" t="s">
        <v>608</v>
      </c>
      <c r="M12" s="2" t="s">
        <v>614</v>
      </c>
      <c r="N12" s="2"/>
      <c r="O12" t="s">
        <v>609</v>
      </c>
      <c r="P12" s="2" t="s">
        <v>615</v>
      </c>
    </row>
    <row r="13" spans="1:22" x14ac:dyDescent="0.2">
      <c r="B13" s="10" t="str">
        <f t="shared" si="1"/>
        <v>N</v>
      </c>
      <c r="C13" t="s">
        <v>624</v>
      </c>
      <c r="E13" s="49" t="s">
        <v>601</v>
      </c>
      <c r="F13" s="2" t="s">
        <v>602</v>
      </c>
      <c r="G13" t="s">
        <v>603</v>
      </c>
      <c r="H13" s="2" t="s">
        <v>604</v>
      </c>
      <c r="I13" t="s">
        <v>612</v>
      </c>
      <c r="J13" s="2" t="s">
        <v>606</v>
      </c>
      <c r="K13" s="2" t="s">
        <v>625</v>
      </c>
      <c r="L13" s="2" t="s">
        <v>608</v>
      </c>
      <c r="M13" s="2" t="s">
        <v>614</v>
      </c>
      <c r="N13" s="2"/>
      <c r="O13" t="s">
        <v>609</v>
      </c>
      <c r="P13" s="2" t="s">
        <v>615</v>
      </c>
    </row>
    <row r="14" spans="1:22" x14ac:dyDescent="0.2">
      <c r="B14" s="10" t="str">
        <f t="shared" si="1"/>
        <v>N</v>
      </c>
      <c r="C14" t="s">
        <v>626</v>
      </c>
      <c r="E14" t="s">
        <v>627</v>
      </c>
      <c r="F14" s="2" t="s">
        <v>602</v>
      </c>
      <c r="G14" t="s">
        <v>603</v>
      </c>
      <c r="H14" s="2" t="s">
        <v>604</v>
      </c>
      <c r="I14" t="s">
        <v>605</v>
      </c>
      <c r="J14" s="2" t="s">
        <v>606</v>
      </c>
      <c r="K14" s="2" t="s">
        <v>607</v>
      </c>
      <c r="L14" s="2" t="s">
        <v>608</v>
      </c>
      <c r="M14" s="2">
        <v>96893918</v>
      </c>
      <c r="N14" s="2"/>
      <c r="O14" t="s">
        <v>609</v>
      </c>
      <c r="P14" s="2" t="s">
        <v>610</v>
      </c>
      <c r="Q14">
        <v>0</v>
      </c>
    </row>
    <row r="15" spans="1:22" x14ac:dyDescent="0.2">
      <c r="B15" s="10" t="str">
        <f t="shared" si="1"/>
        <v>N</v>
      </c>
      <c r="C15" t="s">
        <v>628</v>
      </c>
      <c r="E15" t="s">
        <v>627</v>
      </c>
      <c r="F15" s="2" t="s">
        <v>602</v>
      </c>
      <c r="G15" t="s">
        <v>603</v>
      </c>
      <c r="H15" s="2" t="s">
        <v>604</v>
      </c>
      <c r="I15" t="s">
        <v>612</v>
      </c>
      <c r="J15" s="2" t="s">
        <v>606</v>
      </c>
      <c r="K15" s="2" t="s">
        <v>613</v>
      </c>
      <c r="L15" s="2" t="s">
        <v>608</v>
      </c>
      <c r="M15" s="2" t="s">
        <v>614</v>
      </c>
      <c r="N15" s="2"/>
      <c r="O15" t="s">
        <v>609</v>
      </c>
      <c r="P15" s="2" t="s">
        <v>615</v>
      </c>
    </row>
    <row r="16" spans="1:22" x14ac:dyDescent="0.2">
      <c r="B16" s="10" t="str">
        <f t="shared" si="1"/>
        <v>N</v>
      </c>
      <c r="C16" t="s">
        <v>629</v>
      </c>
      <c r="E16" t="s">
        <v>627</v>
      </c>
      <c r="F16" s="2" t="s">
        <v>602</v>
      </c>
      <c r="G16" t="s">
        <v>603</v>
      </c>
      <c r="H16" s="2" t="s">
        <v>604</v>
      </c>
      <c r="I16" t="s">
        <v>612</v>
      </c>
      <c r="J16" s="2" t="s">
        <v>606</v>
      </c>
      <c r="K16" s="2" t="s">
        <v>617</v>
      </c>
      <c r="L16" s="2" t="s">
        <v>608</v>
      </c>
      <c r="M16" s="2" t="s">
        <v>614</v>
      </c>
      <c r="N16" s="2"/>
      <c r="O16" t="s">
        <v>609</v>
      </c>
      <c r="P16" s="2" t="s">
        <v>615</v>
      </c>
    </row>
    <row r="17" spans="2:17" x14ac:dyDescent="0.2">
      <c r="B17" s="10" t="str">
        <f t="shared" si="1"/>
        <v>N</v>
      </c>
      <c r="C17" t="s">
        <v>630</v>
      </c>
      <c r="E17" t="s">
        <v>627</v>
      </c>
      <c r="F17" s="2" t="s">
        <v>602</v>
      </c>
      <c r="G17" t="s">
        <v>603</v>
      </c>
      <c r="H17" s="2" t="s">
        <v>604</v>
      </c>
      <c r="I17" t="s">
        <v>612</v>
      </c>
      <c r="J17" s="2" t="s">
        <v>606</v>
      </c>
      <c r="K17" s="2" t="s">
        <v>619</v>
      </c>
      <c r="L17" s="2" t="s">
        <v>608</v>
      </c>
      <c r="M17" s="2" t="s">
        <v>614</v>
      </c>
      <c r="N17" s="2"/>
      <c r="O17" t="s">
        <v>609</v>
      </c>
      <c r="P17" s="2" t="s">
        <v>615</v>
      </c>
    </row>
    <row r="18" spans="2:17" x14ac:dyDescent="0.2">
      <c r="B18" s="10" t="str">
        <f t="shared" si="1"/>
        <v>N</v>
      </c>
      <c r="C18" t="s">
        <v>631</v>
      </c>
      <c r="E18" t="s">
        <v>627</v>
      </c>
      <c r="F18" s="2" t="s">
        <v>602</v>
      </c>
      <c r="G18" t="s">
        <v>603</v>
      </c>
      <c r="H18" s="2" t="s">
        <v>604</v>
      </c>
      <c r="I18" t="s">
        <v>612</v>
      </c>
      <c r="J18" s="2" t="s">
        <v>606</v>
      </c>
      <c r="K18" s="2" t="s">
        <v>621</v>
      </c>
      <c r="L18" s="2" t="s">
        <v>608</v>
      </c>
      <c r="M18" s="2" t="s">
        <v>614</v>
      </c>
      <c r="N18" s="2"/>
      <c r="O18" t="s">
        <v>609</v>
      </c>
      <c r="P18" s="2" t="s">
        <v>615</v>
      </c>
    </row>
    <row r="19" spans="2:17" x14ac:dyDescent="0.2">
      <c r="B19" s="10" t="str">
        <f t="shared" si="1"/>
        <v>N</v>
      </c>
      <c r="C19" t="s">
        <v>632</v>
      </c>
      <c r="E19" t="s">
        <v>627</v>
      </c>
      <c r="F19" s="2" t="s">
        <v>602</v>
      </c>
      <c r="G19" t="s">
        <v>603</v>
      </c>
      <c r="H19" s="2" t="s">
        <v>604</v>
      </c>
      <c r="I19" t="s">
        <v>612</v>
      </c>
      <c r="J19" s="2" t="s">
        <v>606</v>
      </c>
      <c r="K19" s="2" t="s">
        <v>623</v>
      </c>
      <c r="L19" s="2" t="s">
        <v>608</v>
      </c>
      <c r="M19" s="2" t="s">
        <v>614</v>
      </c>
      <c r="N19" s="2"/>
      <c r="O19" t="s">
        <v>609</v>
      </c>
      <c r="P19" s="2" t="s">
        <v>615</v>
      </c>
    </row>
    <row r="20" spans="2:17" x14ac:dyDescent="0.2">
      <c r="B20" s="10" t="str">
        <f t="shared" si="1"/>
        <v>N</v>
      </c>
      <c r="C20" t="s">
        <v>633</v>
      </c>
      <c r="E20" t="s">
        <v>627</v>
      </c>
      <c r="F20" s="2" t="s">
        <v>602</v>
      </c>
      <c r="G20" t="s">
        <v>603</v>
      </c>
      <c r="H20" s="2" t="s">
        <v>604</v>
      </c>
      <c r="I20" t="s">
        <v>612</v>
      </c>
      <c r="J20" s="2" t="s">
        <v>606</v>
      </c>
      <c r="K20" s="2" t="s">
        <v>625</v>
      </c>
      <c r="L20" s="2" t="s">
        <v>608</v>
      </c>
      <c r="M20" s="2" t="s">
        <v>614</v>
      </c>
      <c r="N20" s="2"/>
      <c r="O20" t="s">
        <v>609</v>
      </c>
      <c r="P20" s="2" t="s">
        <v>615</v>
      </c>
    </row>
    <row r="21" spans="2:17" x14ac:dyDescent="0.2">
      <c r="B21" s="10" t="str">
        <f t="shared" si="1"/>
        <v>N</v>
      </c>
      <c r="C21" t="s">
        <v>634</v>
      </c>
      <c r="E21" t="s">
        <v>635</v>
      </c>
      <c r="F21" s="2" t="s">
        <v>602</v>
      </c>
      <c r="G21" t="s">
        <v>603</v>
      </c>
      <c r="H21" s="2" t="s">
        <v>604</v>
      </c>
      <c r="I21" t="s">
        <v>605</v>
      </c>
      <c r="J21" s="2" t="s">
        <v>606</v>
      </c>
      <c r="K21" s="2" t="s">
        <v>607</v>
      </c>
      <c r="L21" s="2" t="s">
        <v>608</v>
      </c>
      <c r="M21" s="2">
        <v>96893919</v>
      </c>
      <c r="O21" t="s">
        <v>609</v>
      </c>
      <c r="P21" s="2" t="s">
        <v>610</v>
      </c>
      <c r="Q21">
        <v>0</v>
      </c>
    </row>
    <row r="22" spans="2:17" x14ac:dyDescent="0.2">
      <c r="B22" s="10" t="str">
        <f t="shared" si="1"/>
        <v>N</v>
      </c>
      <c r="C22" t="s">
        <v>636</v>
      </c>
      <c r="E22" t="s">
        <v>635</v>
      </c>
      <c r="F22" s="2" t="s">
        <v>602</v>
      </c>
      <c r="G22" t="s">
        <v>603</v>
      </c>
      <c r="H22" s="2" t="s">
        <v>604</v>
      </c>
      <c r="I22" t="s">
        <v>612</v>
      </c>
      <c r="J22" s="2" t="s">
        <v>606</v>
      </c>
      <c r="K22" s="2" t="s">
        <v>613</v>
      </c>
      <c r="L22" s="2" t="s">
        <v>608</v>
      </c>
      <c r="M22" s="2">
        <v>98534072</v>
      </c>
      <c r="O22" t="s">
        <v>609</v>
      </c>
      <c r="P22" s="2" t="s">
        <v>615</v>
      </c>
    </row>
    <row r="23" spans="2:17" x14ac:dyDescent="0.2">
      <c r="B23" s="10" t="str">
        <f t="shared" si="1"/>
        <v>N</v>
      </c>
      <c r="C23" t="s">
        <v>637</v>
      </c>
      <c r="D23" s="49"/>
      <c r="E23" t="s">
        <v>635</v>
      </c>
      <c r="F23" s="2" t="s">
        <v>602</v>
      </c>
      <c r="G23" t="s">
        <v>603</v>
      </c>
      <c r="H23" s="2" t="s">
        <v>604</v>
      </c>
      <c r="I23" t="s">
        <v>612</v>
      </c>
      <c r="J23" s="2" t="s">
        <v>606</v>
      </c>
      <c r="K23" s="2" t="s">
        <v>617</v>
      </c>
      <c r="L23" s="2" t="s">
        <v>608</v>
      </c>
      <c r="M23" s="2">
        <v>98534072</v>
      </c>
      <c r="O23" t="s">
        <v>609</v>
      </c>
      <c r="P23" s="2" t="s">
        <v>615</v>
      </c>
    </row>
    <row r="24" spans="2:17" x14ac:dyDescent="0.2">
      <c r="B24" s="10" t="str">
        <f t="shared" si="1"/>
        <v>N</v>
      </c>
      <c r="C24" t="s">
        <v>638</v>
      </c>
      <c r="D24" s="49"/>
      <c r="E24" t="s">
        <v>635</v>
      </c>
      <c r="F24" s="2" t="s">
        <v>602</v>
      </c>
      <c r="G24" t="s">
        <v>603</v>
      </c>
      <c r="H24" s="2" t="s">
        <v>604</v>
      </c>
      <c r="I24" t="s">
        <v>612</v>
      </c>
      <c r="J24" s="2" t="s">
        <v>606</v>
      </c>
      <c r="K24" s="2" t="s">
        <v>619</v>
      </c>
      <c r="L24" s="2" t="s">
        <v>608</v>
      </c>
      <c r="M24" s="2">
        <v>98534072</v>
      </c>
      <c r="O24" t="s">
        <v>609</v>
      </c>
      <c r="P24" s="2" t="s">
        <v>615</v>
      </c>
    </row>
    <row r="25" spans="2:17" x14ac:dyDescent="0.2">
      <c r="B25" s="10" t="str">
        <f t="shared" si="1"/>
        <v>N</v>
      </c>
      <c r="C25" t="s">
        <v>639</v>
      </c>
      <c r="D25" s="49"/>
      <c r="E25" t="s">
        <v>635</v>
      </c>
      <c r="F25" s="2" t="s">
        <v>602</v>
      </c>
      <c r="G25" t="s">
        <v>603</v>
      </c>
      <c r="H25" s="2" t="s">
        <v>604</v>
      </c>
      <c r="I25" t="s">
        <v>612</v>
      </c>
      <c r="J25" s="2" t="s">
        <v>606</v>
      </c>
      <c r="K25" s="2" t="s">
        <v>621</v>
      </c>
      <c r="L25" s="2" t="s">
        <v>608</v>
      </c>
      <c r="M25" s="2">
        <v>98534072</v>
      </c>
      <c r="O25" t="s">
        <v>609</v>
      </c>
      <c r="P25" s="2" t="s">
        <v>615</v>
      </c>
    </row>
    <row r="26" spans="2:17" x14ac:dyDescent="0.2">
      <c r="B26" s="10" t="str">
        <f t="shared" si="1"/>
        <v>N</v>
      </c>
      <c r="C26" t="s">
        <v>640</v>
      </c>
      <c r="D26" s="49"/>
      <c r="E26" t="s">
        <v>635</v>
      </c>
      <c r="F26" s="2" t="s">
        <v>602</v>
      </c>
      <c r="G26" t="s">
        <v>603</v>
      </c>
      <c r="H26" s="2" t="s">
        <v>604</v>
      </c>
      <c r="I26" t="s">
        <v>612</v>
      </c>
      <c r="J26" s="2" t="s">
        <v>606</v>
      </c>
      <c r="K26" s="2" t="s">
        <v>623</v>
      </c>
      <c r="L26" s="2" t="s">
        <v>608</v>
      </c>
      <c r="M26" s="2" t="s">
        <v>614</v>
      </c>
      <c r="O26" t="s">
        <v>609</v>
      </c>
      <c r="P26" s="2" t="s">
        <v>615</v>
      </c>
    </row>
    <row r="27" spans="2:17" x14ac:dyDescent="0.2">
      <c r="B27" s="10" t="str">
        <f t="shared" si="1"/>
        <v>N</v>
      </c>
      <c r="C27" t="s">
        <v>641</v>
      </c>
      <c r="D27" s="49"/>
      <c r="E27" t="s">
        <v>635</v>
      </c>
      <c r="F27" s="2" t="s">
        <v>602</v>
      </c>
      <c r="G27" t="s">
        <v>603</v>
      </c>
      <c r="H27" s="2" t="s">
        <v>604</v>
      </c>
      <c r="I27" t="s">
        <v>612</v>
      </c>
      <c r="J27" s="2" t="s">
        <v>606</v>
      </c>
      <c r="K27" s="2" t="s">
        <v>625</v>
      </c>
      <c r="L27" s="2" t="s">
        <v>608</v>
      </c>
      <c r="M27" s="2" t="s">
        <v>614</v>
      </c>
      <c r="O27" t="s">
        <v>609</v>
      </c>
      <c r="P27" s="2" t="s">
        <v>615</v>
      </c>
    </row>
    <row r="28" spans="2:17" x14ac:dyDescent="0.2">
      <c r="B28" s="10" t="str">
        <f t="shared" si="1"/>
        <v>N</v>
      </c>
      <c r="C28" t="s">
        <v>33</v>
      </c>
      <c r="D28" s="49"/>
      <c r="E28" s="6" t="s">
        <v>642</v>
      </c>
      <c r="F28" s="2" t="s">
        <v>602</v>
      </c>
      <c r="G28" t="s">
        <v>603</v>
      </c>
      <c r="H28" s="2" t="s">
        <v>604</v>
      </c>
      <c r="I28" t="s">
        <v>605</v>
      </c>
      <c r="J28" s="2" t="s">
        <v>606</v>
      </c>
      <c r="K28" s="2" t="s">
        <v>607</v>
      </c>
      <c r="L28" s="2" t="s">
        <v>643</v>
      </c>
      <c r="M28" s="88">
        <v>98388550</v>
      </c>
      <c r="N28" s="89" t="s">
        <v>644</v>
      </c>
      <c r="O28" t="s">
        <v>609</v>
      </c>
      <c r="P28" s="2" t="s">
        <v>610</v>
      </c>
      <c r="Q28">
        <v>0</v>
      </c>
    </row>
    <row r="29" spans="2:17" x14ac:dyDescent="0.2">
      <c r="B29" s="10" t="str">
        <f t="shared" si="1"/>
        <v>N</v>
      </c>
      <c r="C29" t="s">
        <v>645</v>
      </c>
      <c r="D29" s="49"/>
      <c r="E29" s="6" t="s">
        <v>642</v>
      </c>
      <c r="F29" s="2" t="s">
        <v>602</v>
      </c>
      <c r="G29" t="s">
        <v>603</v>
      </c>
      <c r="H29" s="2" t="s">
        <v>604</v>
      </c>
      <c r="I29" t="s">
        <v>612</v>
      </c>
      <c r="J29" s="2" t="s">
        <v>606</v>
      </c>
      <c r="K29" s="2" t="s">
        <v>613</v>
      </c>
      <c r="L29" s="2" t="s">
        <v>643</v>
      </c>
      <c r="M29" s="2" t="s">
        <v>614</v>
      </c>
      <c r="O29" t="s">
        <v>609</v>
      </c>
      <c r="P29" s="2" t="s">
        <v>615</v>
      </c>
    </row>
    <row r="30" spans="2:17" x14ac:dyDescent="0.2">
      <c r="B30" s="10" t="str">
        <f t="shared" si="1"/>
        <v>N</v>
      </c>
      <c r="C30" t="s">
        <v>646</v>
      </c>
      <c r="D30" s="49"/>
      <c r="E30" s="6" t="s">
        <v>642</v>
      </c>
      <c r="F30" s="2" t="s">
        <v>602</v>
      </c>
      <c r="G30" t="s">
        <v>603</v>
      </c>
      <c r="H30" s="2" t="s">
        <v>604</v>
      </c>
      <c r="I30" t="s">
        <v>612</v>
      </c>
      <c r="J30" s="2" t="s">
        <v>606</v>
      </c>
      <c r="K30" s="2" t="s">
        <v>617</v>
      </c>
      <c r="L30" s="2" t="s">
        <v>643</v>
      </c>
      <c r="M30" s="2" t="s">
        <v>614</v>
      </c>
      <c r="O30" t="s">
        <v>609</v>
      </c>
      <c r="P30" s="2" t="s">
        <v>615</v>
      </c>
    </row>
    <row r="31" spans="2:17" x14ac:dyDescent="0.2">
      <c r="B31" s="10" t="str">
        <f t="shared" si="1"/>
        <v>N</v>
      </c>
      <c r="C31" t="s">
        <v>647</v>
      </c>
      <c r="E31" s="6" t="s">
        <v>642</v>
      </c>
      <c r="F31" s="2" t="s">
        <v>602</v>
      </c>
      <c r="G31" t="s">
        <v>603</v>
      </c>
      <c r="H31" s="2" t="s">
        <v>604</v>
      </c>
      <c r="I31" t="s">
        <v>612</v>
      </c>
      <c r="J31" s="2" t="s">
        <v>606</v>
      </c>
      <c r="K31" s="2" t="s">
        <v>619</v>
      </c>
      <c r="L31" s="2" t="s">
        <v>643</v>
      </c>
      <c r="M31" s="2" t="s">
        <v>614</v>
      </c>
      <c r="O31" t="s">
        <v>609</v>
      </c>
      <c r="P31" s="2" t="s">
        <v>615</v>
      </c>
    </row>
    <row r="32" spans="2:17" x14ac:dyDescent="0.2">
      <c r="B32" s="10" t="str">
        <f t="shared" si="1"/>
        <v>N</v>
      </c>
      <c r="C32" t="s">
        <v>648</v>
      </c>
      <c r="E32" s="6" t="s">
        <v>642</v>
      </c>
      <c r="F32" s="2" t="s">
        <v>602</v>
      </c>
      <c r="G32" t="s">
        <v>603</v>
      </c>
      <c r="H32" s="2" t="s">
        <v>604</v>
      </c>
      <c r="I32" t="s">
        <v>612</v>
      </c>
      <c r="J32" s="2" t="s">
        <v>606</v>
      </c>
      <c r="K32" s="2" t="s">
        <v>621</v>
      </c>
      <c r="L32" s="2" t="s">
        <v>643</v>
      </c>
      <c r="M32" s="2" t="s">
        <v>614</v>
      </c>
      <c r="O32" t="s">
        <v>609</v>
      </c>
      <c r="P32" s="2" t="s">
        <v>615</v>
      </c>
    </row>
    <row r="33" spans="1:17" x14ac:dyDescent="0.2">
      <c r="B33" s="10" t="str">
        <f t="shared" si="1"/>
        <v>N</v>
      </c>
      <c r="C33" t="s">
        <v>649</v>
      </c>
      <c r="E33" s="6" t="s">
        <v>642</v>
      </c>
      <c r="F33" s="2" t="s">
        <v>602</v>
      </c>
      <c r="G33" t="s">
        <v>603</v>
      </c>
      <c r="H33" s="2" t="s">
        <v>604</v>
      </c>
      <c r="I33" t="s">
        <v>612</v>
      </c>
      <c r="J33" s="2" t="s">
        <v>606</v>
      </c>
      <c r="K33" s="2" t="s">
        <v>623</v>
      </c>
      <c r="L33" s="2" t="s">
        <v>643</v>
      </c>
      <c r="M33" s="2" t="s">
        <v>614</v>
      </c>
      <c r="O33" t="s">
        <v>609</v>
      </c>
      <c r="P33" s="2" t="s">
        <v>615</v>
      </c>
    </row>
    <row r="34" spans="1:17" x14ac:dyDescent="0.2">
      <c r="B34" s="10" t="str">
        <f t="shared" si="1"/>
        <v>N</v>
      </c>
      <c r="C34" t="s">
        <v>650</v>
      </c>
      <c r="D34" s="49"/>
      <c r="E34" s="6" t="s">
        <v>642</v>
      </c>
      <c r="F34" s="2" t="s">
        <v>602</v>
      </c>
      <c r="G34" t="s">
        <v>603</v>
      </c>
      <c r="H34" s="2" t="s">
        <v>604</v>
      </c>
      <c r="I34" t="s">
        <v>612</v>
      </c>
      <c r="J34" s="2" t="s">
        <v>606</v>
      </c>
      <c r="K34" s="2" t="s">
        <v>625</v>
      </c>
      <c r="L34" s="2" t="s">
        <v>643</v>
      </c>
      <c r="M34" s="2" t="s">
        <v>614</v>
      </c>
      <c r="O34" t="s">
        <v>609</v>
      </c>
      <c r="P34" s="2" t="s">
        <v>615</v>
      </c>
    </row>
    <row r="35" spans="1:17" x14ac:dyDescent="0.2">
      <c r="B35" s="10" t="str">
        <f t="shared" si="1"/>
        <v>N</v>
      </c>
      <c r="C35" t="s">
        <v>651</v>
      </c>
      <c r="D35" s="49"/>
      <c r="E35" t="s">
        <v>652</v>
      </c>
      <c r="F35" s="2" t="s">
        <v>602</v>
      </c>
      <c r="G35" t="s">
        <v>603</v>
      </c>
      <c r="H35" s="2" t="s">
        <v>604</v>
      </c>
      <c r="I35" t="s">
        <v>605</v>
      </c>
      <c r="J35" s="2" t="s">
        <v>606</v>
      </c>
      <c r="K35" s="2" t="s">
        <v>607</v>
      </c>
      <c r="L35" s="2" t="s">
        <v>643</v>
      </c>
      <c r="M35" s="45">
        <v>98388550</v>
      </c>
      <c r="N35" s="46" t="s">
        <v>653</v>
      </c>
      <c r="O35" t="s">
        <v>609</v>
      </c>
      <c r="P35" s="2" t="s">
        <v>610</v>
      </c>
      <c r="Q35">
        <v>0</v>
      </c>
    </row>
    <row r="36" spans="1:17" x14ac:dyDescent="0.2">
      <c r="B36" s="10" t="str">
        <f t="shared" si="1"/>
        <v>N</v>
      </c>
      <c r="C36" t="s">
        <v>654</v>
      </c>
      <c r="D36" s="49"/>
      <c r="E36" t="s">
        <v>652</v>
      </c>
      <c r="F36" s="2" t="s">
        <v>602</v>
      </c>
      <c r="G36" t="s">
        <v>603</v>
      </c>
      <c r="H36" s="2" t="s">
        <v>604</v>
      </c>
      <c r="I36" t="s">
        <v>612</v>
      </c>
      <c r="J36" s="2" t="s">
        <v>606</v>
      </c>
      <c r="K36" s="2" t="s">
        <v>613</v>
      </c>
      <c r="L36" s="2" t="s">
        <v>643</v>
      </c>
      <c r="M36" s="2" t="s">
        <v>614</v>
      </c>
      <c r="O36" t="s">
        <v>609</v>
      </c>
      <c r="P36" s="2" t="s">
        <v>615</v>
      </c>
    </row>
    <row r="37" spans="1:17" x14ac:dyDescent="0.2">
      <c r="B37" s="10" t="str">
        <f t="shared" si="1"/>
        <v>N</v>
      </c>
      <c r="C37" t="s">
        <v>655</v>
      </c>
      <c r="D37" s="49"/>
      <c r="E37" t="s">
        <v>652</v>
      </c>
      <c r="F37" s="2" t="s">
        <v>602</v>
      </c>
      <c r="G37" t="s">
        <v>603</v>
      </c>
      <c r="H37" s="2" t="s">
        <v>604</v>
      </c>
      <c r="I37" t="s">
        <v>612</v>
      </c>
      <c r="J37" s="2" t="s">
        <v>606</v>
      </c>
      <c r="K37" s="2" t="s">
        <v>617</v>
      </c>
      <c r="L37" s="2" t="s">
        <v>643</v>
      </c>
      <c r="M37" s="2" t="s">
        <v>614</v>
      </c>
      <c r="O37" t="s">
        <v>609</v>
      </c>
      <c r="P37" s="2" t="s">
        <v>615</v>
      </c>
    </row>
    <row r="38" spans="1:17" x14ac:dyDescent="0.2">
      <c r="A38" s="30"/>
      <c r="B38" s="10" t="str">
        <f t="shared" si="1"/>
        <v>N</v>
      </c>
      <c r="C38" t="s">
        <v>656</v>
      </c>
      <c r="D38" s="49"/>
      <c r="E38" t="s">
        <v>652</v>
      </c>
      <c r="F38" s="2" t="s">
        <v>602</v>
      </c>
      <c r="G38" t="s">
        <v>603</v>
      </c>
      <c r="H38" s="2" t="s">
        <v>604</v>
      </c>
      <c r="I38" t="s">
        <v>612</v>
      </c>
      <c r="J38" s="2" t="s">
        <v>606</v>
      </c>
      <c r="K38" s="2" t="s">
        <v>619</v>
      </c>
      <c r="L38" s="2" t="s">
        <v>643</v>
      </c>
      <c r="M38" s="2" t="s">
        <v>614</v>
      </c>
      <c r="O38" t="s">
        <v>609</v>
      </c>
      <c r="P38" s="2" t="s">
        <v>615</v>
      </c>
    </row>
    <row r="39" spans="1:17" x14ac:dyDescent="0.2">
      <c r="B39" s="10" t="str">
        <f t="shared" si="1"/>
        <v>N</v>
      </c>
      <c r="C39" t="s">
        <v>657</v>
      </c>
      <c r="D39" s="49"/>
      <c r="E39" t="s">
        <v>652</v>
      </c>
      <c r="F39" s="2" t="s">
        <v>602</v>
      </c>
      <c r="G39" t="s">
        <v>603</v>
      </c>
      <c r="H39" s="2" t="s">
        <v>604</v>
      </c>
      <c r="I39" t="s">
        <v>612</v>
      </c>
      <c r="J39" s="2" t="s">
        <v>606</v>
      </c>
      <c r="K39" s="2" t="s">
        <v>621</v>
      </c>
      <c r="L39" s="2" t="s">
        <v>643</v>
      </c>
      <c r="M39" s="2" t="s">
        <v>614</v>
      </c>
      <c r="O39" t="s">
        <v>609</v>
      </c>
      <c r="P39" s="2" t="s">
        <v>615</v>
      </c>
    </row>
    <row r="40" spans="1:17" x14ac:dyDescent="0.2">
      <c r="B40" s="10" t="str">
        <f t="shared" si="1"/>
        <v>N</v>
      </c>
      <c r="C40" t="s">
        <v>658</v>
      </c>
      <c r="D40" s="49"/>
      <c r="E40" t="s">
        <v>652</v>
      </c>
      <c r="F40" s="2" t="s">
        <v>602</v>
      </c>
      <c r="G40" t="s">
        <v>603</v>
      </c>
      <c r="H40" s="2" t="s">
        <v>604</v>
      </c>
      <c r="I40" t="s">
        <v>612</v>
      </c>
      <c r="J40" s="2" t="s">
        <v>606</v>
      </c>
      <c r="K40" s="2" t="s">
        <v>623</v>
      </c>
      <c r="L40" s="2" t="s">
        <v>643</v>
      </c>
      <c r="M40" s="2" t="s">
        <v>614</v>
      </c>
      <c r="O40" t="s">
        <v>609</v>
      </c>
      <c r="P40" s="2" t="s">
        <v>615</v>
      </c>
    </row>
    <row r="41" spans="1:17" x14ac:dyDescent="0.2">
      <c r="A41" s="30"/>
      <c r="B41" s="10" t="str">
        <f t="shared" si="1"/>
        <v>N</v>
      </c>
      <c r="C41" t="s">
        <v>659</v>
      </c>
      <c r="D41" s="49"/>
      <c r="E41" t="s">
        <v>652</v>
      </c>
      <c r="F41" s="2" t="s">
        <v>602</v>
      </c>
      <c r="G41" t="s">
        <v>603</v>
      </c>
      <c r="H41" s="2" t="s">
        <v>604</v>
      </c>
      <c r="I41" t="s">
        <v>612</v>
      </c>
      <c r="J41" s="2" t="s">
        <v>606</v>
      </c>
      <c r="K41" s="2" t="s">
        <v>625</v>
      </c>
      <c r="L41" s="2" t="s">
        <v>643</v>
      </c>
      <c r="M41" s="2" t="s">
        <v>614</v>
      </c>
      <c r="O41" t="s">
        <v>609</v>
      </c>
      <c r="P41" s="2" t="s">
        <v>615</v>
      </c>
    </row>
    <row r="42" spans="1:17" x14ac:dyDescent="0.2">
      <c r="B42" s="10" t="str">
        <f t="shared" si="1"/>
        <v>N</v>
      </c>
      <c r="C42" t="s">
        <v>660</v>
      </c>
      <c r="D42" s="49"/>
      <c r="E42" t="s">
        <v>661</v>
      </c>
      <c r="F42" s="2" t="s">
        <v>602</v>
      </c>
      <c r="G42" t="s">
        <v>603</v>
      </c>
      <c r="H42" s="2" t="s">
        <v>604</v>
      </c>
      <c r="I42" t="s">
        <v>605</v>
      </c>
      <c r="J42" s="2" t="s">
        <v>606</v>
      </c>
      <c r="K42" s="2" t="s">
        <v>607</v>
      </c>
      <c r="L42" s="2" t="s">
        <v>643</v>
      </c>
      <c r="M42" s="45">
        <v>98388550</v>
      </c>
      <c r="N42" s="46" t="s">
        <v>653</v>
      </c>
      <c r="O42" t="s">
        <v>609</v>
      </c>
      <c r="P42" s="2" t="s">
        <v>610</v>
      </c>
      <c r="Q42">
        <v>0</v>
      </c>
    </row>
    <row r="43" spans="1:17" x14ac:dyDescent="0.2">
      <c r="A43" s="30"/>
      <c r="B43" s="10" t="str">
        <f t="shared" si="1"/>
        <v>N</v>
      </c>
      <c r="C43" t="s">
        <v>662</v>
      </c>
      <c r="E43" t="s">
        <v>661</v>
      </c>
      <c r="F43" s="2" t="s">
        <v>602</v>
      </c>
      <c r="G43" t="s">
        <v>603</v>
      </c>
      <c r="H43" s="2" t="s">
        <v>604</v>
      </c>
      <c r="I43" t="s">
        <v>612</v>
      </c>
      <c r="J43" s="2" t="s">
        <v>606</v>
      </c>
      <c r="K43" s="2" t="s">
        <v>613</v>
      </c>
      <c r="L43" s="2" t="s">
        <v>643</v>
      </c>
      <c r="M43" s="2" t="s">
        <v>614</v>
      </c>
      <c r="O43" t="s">
        <v>609</v>
      </c>
      <c r="P43" s="2" t="s">
        <v>615</v>
      </c>
    </row>
    <row r="44" spans="1:17" x14ac:dyDescent="0.2">
      <c r="B44" s="10" t="str">
        <f t="shared" si="1"/>
        <v>N</v>
      </c>
      <c r="C44" t="s">
        <v>663</v>
      </c>
      <c r="E44" t="s">
        <v>661</v>
      </c>
      <c r="F44" s="2" t="s">
        <v>602</v>
      </c>
      <c r="G44" t="s">
        <v>603</v>
      </c>
      <c r="H44" s="2" t="s">
        <v>604</v>
      </c>
      <c r="I44" t="s">
        <v>612</v>
      </c>
      <c r="J44" s="2" t="s">
        <v>606</v>
      </c>
      <c r="K44" s="2" t="s">
        <v>617</v>
      </c>
      <c r="L44" s="2" t="s">
        <v>643</v>
      </c>
      <c r="M44" s="2" t="s">
        <v>614</v>
      </c>
      <c r="O44" t="s">
        <v>609</v>
      </c>
      <c r="P44" s="2" t="s">
        <v>615</v>
      </c>
    </row>
    <row r="45" spans="1:17" x14ac:dyDescent="0.2">
      <c r="B45" s="10" t="str">
        <f t="shared" si="1"/>
        <v>N</v>
      </c>
      <c r="C45" t="s">
        <v>664</v>
      </c>
      <c r="E45" t="s">
        <v>661</v>
      </c>
      <c r="F45" s="2" t="s">
        <v>602</v>
      </c>
      <c r="G45" t="s">
        <v>603</v>
      </c>
      <c r="H45" s="2" t="s">
        <v>604</v>
      </c>
      <c r="I45" t="s">
        <v>612</v>
      </c>
      <c r="J45" s="2" t="s">
        <v>606</v>
      </c>
      <c r="K45" s="2" t="s">
        <v>619</v>
      </c>
      <c r="L45" s="2" t="s">
        <v>643</v>
      </c>
      <c r="M45" s="2" t="s">
        <v>614</v>
      </c>
      <c r="O45" t="s">
        <v>609</v>
      </c>
      <c r="P45" s="2" t="s">
        <v>615</v>
      </c>
    </row>
    <row r="46" spans="1:17" x14ac:dyDescent="0.2">
      <c r="B46" s="10" t="str">
        <f t="shared" si="1"/>
        <v>N</v>
      </c>
      <c r="C46" t="s">
        <v>665</v>
      </c>
      <c r="E46" t="s">
        <v>661</v>
      </c>
      <c r="F46" s="2" t="s">
        <v>602</v>
      </c>
      <c r="G46" t="s">
        <v>603</v>
      </c>
      <c r="H46" s="2" t="s">
        <v>604</v>
      </c>
      <c r="I46" t="s">
        <v>612</v>
      </c>
      <c r="J46" s="2" t="s">
        <v>606</v>
      </c>
      <c r="K46" s="2" t="s">
        <v>621</v>
      </c>
      <c r="L46" s="2" t="s">
        <v>643</v>
      </c>
      <c r="M46" s="2" t="s">
        <v>614</v>
      </c>
      <c r="O46" t="s">
        <v>609</v>
      </c>
      <c r="P46" s="2" t="s">
        <v>615</v>
      </c>
    </row>
    <row r="47" spans="1:17" x14ac:dyDescent="0.2">
      <c r="B47" s="10" t="str">
        <f t="shared" si="1"/>
        <v>N</v>
      </c>
      <c r="C47" t="s">
        <v>666</v>
      </c>
      <c r="E47" t="s">
        <v>661</v>
      </c>
      <c r="F47" s="2" t="s">
        <v>602</v>
      </c>
      <c r="G47" t="s">
        <v>603</v>
      </c>
      <c r="H47" s="2" t="s">
        <v>604</v>
      </c>
      <c r="I47" t="s">
        <v>612</v>
      </c>
      <c r="J47" s="2" t="s">
        <v>606</v>
      </c>
      <c r="K47" s="2" t="s">
        <v>623</v>
      </c>
      <c r="L47" s="2" t="s">
        <v>643</v>
      </c>
      <c r="M47" s="2" t="s">
        <v>614</v>
      </c>
      <c r="O47" t="s">
        <v>609</v>
      </c>
      <c r="P47" s="2" t="s">
        <v>615</v>
      </c>
    </row>
    <row r="48" spans="1:17" x14ac:dyDescent="0.2">
      <c r="B48" s="10" t="str">
        <f t="shared" si="1"/>
        <v>N</v>
      </c>
      <c r="C48" t="s">
        <v>667</v>
      </c>
      <c r="E48" t="s">
        <v>661</v>
      </c>
      <c r="F48" s="2" t="s">
        <v>602</v>
      </c>
      <c r="G48" t="s">
        <v>603</v>
      </c>
      <c r="H48" s="2" t="s">
        <v>604</v>
      </c>
      <c r="I48" t="s">
        <v>612</v>
      </c>
      <c r="J48" s="2" t="s">
        <v>606</v>
      </c>
      <c r="K48" s="2" t="s">
        <v>625</v>
      </c>
      <c r="L48" s="2" t="s">
        <v>643</v>
      </c>
      <c r="M48" s="2" t="s">
        <v>614</v>
      </c>
      <c r="O48" t="s">
        <v>609</v>
      </c>
      <c r="P48" s="2" t="s">
        <v>615</v>
      </c>
    </row>
    <row r="49" spans="2:17" x14ac:dyDescent="0.2">
      <c r="B49" s="10" t="str">
        <f t="shared" si="1"/>
        <v>N</v>
      </c>
      <c r="C49" t="s">
        <v>668</v>
      </c>
      <c r="E49" t="s">
        <v>669</v>
      </c>
      <c r="F49" s="2" t="s">
        <v>602</v>
      </c>
      <c r="G49" t="s">
        <v>603</v>
      </c>
      <c r="H49" s="2" t="s">
        <v>604</v>
      </c>
      <c r="I49" t="s">
        <v>605</v>
      </c>
      <c r="J49" s="2" t="s">
        <v>606</v>
      </c>
      <c r="K49" s="2" t="s">
        <v>607</v>
      </c>
      <c r="L49" s="2" t="s">
        <v>643</v>
      </c>
      <c r="M49" s="44">
        <v>98149486</v>
      </c>
      <c r="N49" s="6"/>
      <c r="O49" t="s">
        <v>609</v>
      </c>
      <c r="P49" s="2" t="s">
        <v>610</v>
      </c>
      <c r="Q49">
        <v>0</v>
      </c>
    </row>
    <row r="50" spans="2:17" x14ac:dyDescent="0.2">
      <c r="B50" s="10" t="str">
        <f t="shared" si="1"/>
        <v>N</v>
      </c>
      <c r="C50" t="s">
        <v>670</v>
      </c>
      <c r="E50" t="s">
        <v>669</v>
      </c>
      <c r="F50" s="2" t="s">
        <v>602</v>
      </c>
      <c r="G50" t="s">
        <v>603</v>
      </c>
      <c r="H50" s="2" t="s">
        <v>604</v>
      </c>
      <c r="I50" t="s">
        <v>612</v>
      </c>
      <c r="J50" s="2" t="s">
        <v>606</v>
      </c>
      <c r="K50" s="2" t="s">
        <v>613</v>
      </c>
      <c r="L50" s="2" t="s">
        <v>643</v>
      </c>
      <c r="M50" s="44" t="s">
        <v>614</v>
      </c>
      <c r="N50" s="6"/>
      <c r="O50" t="s">
        <v>609</v>
      </c>
      <c r="P50" s="2" t="s">
        <v>615</v>
      </c>
    </row>
    <row r="51" spans="2:17" x14ac:dyDescent="0.2">
      <c r="B51" s="10" t="str">
        <f t="shared" si="1"/>
        <v>N</v>
      </c>
      <c r="C51" t="s">
        <v>671</v>
      </c>
      <c r="E51" t="s">
        <v>669</v>
      </c>
      <c r="F51" s="2" t="s">
        <v>602</v>
      </c>
      <c r="G51" t="s">
        <v>603</v>
      </c>
      <c r="H51" s="2" t="s">
        <v>604</v>
      </c>
      <c r="I51" t="s">
        <v>612</v>
      </c>
      <c r="J51" s="2" t="s">
        <v>606</v>
      </c>
      <c r="K51" s="2" t="s">
        <v>617</v>
      </c>
      <c r="L51" s="2" t="s">
        <v>643</v>
      </c>
      <c r="M51" s="44" t="s">
        <v>614</v>
      </c>
      <c r="N51" s="6"/>
      <c r="O51" t="s">
        <v>609</v>
      </c>
      <c r="P51" s="2" t="s">
        <v>615</v>
      </c>
    </row>
    <row r="52" spans="2:17" x14ac:dyDescent="0.2">
      <c r="B52" s="10" t="str">
        <f t="shared" si="1"/>
        <v>N</v>
      </c>
      <c r="C52" t="s">
        <v>672</v>
      </c>
      <c r="E52" t="s">
        <v>669</v>
      </c>
      <c r="F52" s="2" t="s">
        <v>602</v>
      </c>
      <c r="G52" t="s">
        <v>603</v>
      </c>
      <c r="H52" s="2" t="s">
        <v>604</v>
      </c>
      <c r="I52" t="s">
        <v>612</v>
      </c>
      <c r="J52" s="2" t="s">
        <v>606</v>
      </c>
      <c r="K52" s="2" t="s">
        <v>619</v>
      </c>
      <c r="L52" s="2" t="s">
        <v>643</v>
      </c>
      <c r="M52" s="44" t="s">
        <v>614</v>
      </c>
      <c r="N52" s="6"/>
      <c r="O52" t="s">
        <v>609</v>
      </c>
      <c r="P52" s="2" t="s">
        <v>615</v>
      </c>
    </row>
    <row r="53" spans="2:17" x14ac:dyDescent="0.2">
      <c r="B53" s="10" t="str">
        <f t="shared" si="1"/>
        <v>N</v>
      </c>
      <c r="C53" t="s">
        <v>673</v>
      </c>
      <c r="E53" t="s">
        <v>669</v>
      </c>
      <c r="F53" s="2" t="s">
        <v>602</v>
      </c>
      <c r="G53" t="s">
        <v>603</v>
      </c>
      <c r="H53" s="2" t="s">
        <v>604</v>
      </c>
      <c r="I53" t="s">
        <v>612</v>
      </c>
      <c r="J53" s="2" t="s">
        <v>606</v>
      </c>
      <c r="K53" s="2" t="s">
        <v>621</v>
      </c>
      <c r="L53" s="2" t="s">
        <v>643</v>
      </c>
      <c r="M53" s="44" t="s">
        <v>614</v>
      </c>
      <c r="N53" s="6"/>
      <c r="O53" t="s">
        <v>609</v>
      </c>
      <c r="P53" s="2" t="s">
        <v>615</v>
      </c>
    </row>
    <row r="54" spans="2:17" x14ac:dyDescent="0.2">
      <c r="B54" s="10" t="str">
        <f t="shared" si="1"/>
        <v>N</v>
      </c>
      <c r="C54" t="s">
        <v>674</v>
      </c>
      <c r="E54" t="s">
        <v>669</v>
      </c>
      <c r="F54" s="2" t="s">
        <v>602</v>
      </c>
      <c r="G54" t="s">
        <v>603</v>
      </c>
      <c r="H54" s="2" t="s">
        <v>604</v>
      </c>
      <c r="I54" t="s">
        <v>612</v>
      </c>
      <c r="J54" s="2" t="s">
        <v>606</v>
      </c>
      <c r="K54" s="2" t="s">
        <v>623</v>
      </c>
      <c r="L54" s="2" t="s">
        <v>643</v>
      </c>
      <c r="M54" s="44" t="s">
        <v>614</v>
      </c>
      <c r="N54" s="6"/>
      <c r="O54" t="s">
        <v>609</v>
      </c>
      <c r="P54" s="2" t="s">
        <v>615</v>
      </c>
    </row>
    <row r="55" spans="2:17" x14ac:dyDescent="0.2">
      <c r="B55" s="10" t="str">
        <f t="shared" si="1"/>
        <v>N</v>
      </c>
      <c r="C55" t="s">
        <v>675</v>
      </c>
      <c r="E55" t="s">
        <v>669</v>
      </c>
      <c r="F55" s="2" t="s">
        <v>602</v>
      </c>
      <c r="G55" t="s">
        <v>603</v>
      </c>
      <c r="H55" s="2" t="s">
        <v>604</v>
      </c>
      <c r="I55" t="s">
        <v>612</v>
      </c>
      <c r="J55" s="2" t="s">
        <v>606</v>
      </c>
      <c r="K55" s="2" t="s">
        <v>625</v>
      </c>
      <c r="L55" s="2" t="s">
        <v>643</v>
      </c>
      <c r="M55" s="44" t="s">
        <v>614</v>
      </c>
      <c r="N55" s="6"/>
      <c r="O55" t="s">
        <v>609</v>
      </c>
      <c r="P55" s="2" t="s">
        <v>615</v>
      </c>
    </row>
    <row r="56" spans="2:17" x14ac:dyDescent="0.2">
      <c r="B56" s="10" t="str">
        <f t="shared" si="1"/>
        <v>N</v>
      </c>
      <c r="C56" t="s">
        <v>676</v>
      </c>
      <c r="D56" s="49"/>
      <c r="E56" s="6" t="s">
        <v>677</v>
      </c>
      <c r="F56" s="2" t="s">
        <v>602</v>
      </c>
      <c r="G56" t="s">
        <v>603</v>
      </c>
      <c r="H56" s="2" t="s">
        <v>604</v>
      </c>
      <c r="I56" t="s">
        <v>605</v>
      </c>
      <c r="J56" s="2" t="s">
        <v>606</v>
      </c>
      <c r="K56" s="2" t="s">
        <v>607</v>
      </c>
      <c r="L56" s="2" t="s">
        <v>643</v>
      </c>
      <c r="M56" s="45">
        <v>98388564</v>
      </c>
      <c r="N56" s="46" t="s">
        <v>678</v>
      </c>
      <c r="O56" t="s">
        <v>609</v>
      </c>
      <c r="P56" s="2" t="s">
        <v>610</v>
      </c>
      <c r="Q56">
        <v>0</v>
      </c>
    </row>
    <row r="57" spans="2:17" x14ac:dyDescent="0.2">
      <c r="B57" s="10" t="str">
        <f t="shared" si="1"/>
        <v>N</v>
      </c>
      <c r="C57" t="s">
        <v>679</v>
      </c>
      <c r="D57" s="49"/>
      <c r="E57" s="6" t="s">
        <v>677</v>
      </c>
      <c r="F57" s="2" t="s">
        <v>602</v>
      </c>
      <c r="G57" t="s">
        <v>603</v>
      </c>
      <c r="H57" s="2" t="s">
        <v>604</v>
      </c>
      <c r="I57" t="s">
        <v>612</v>
      </c>
      <c r="J57" s="2" t="s">
        <v>606</v>
      </c>
      <c r="K57" s="2" t="s">
        <v>613</v>
      </c>
      <c r="L57" s="2" t="s">
        <v>643</v>
      </c>
      <c r="M57" s="44" t="s">
        <v>614</v>
      </c>
      <c r="O57" t="s">
        <v>609</v>
      </c>
      <c r="P57" s="2" t="s">
        <v>615</v>
      </c>
    </row>
    <row r="58" spans="2:17" x14ac:dyDescent="0.2">
      <c r="B58" s="10" t="str">
        <f t="shared" si="1"/>
        <v>N</v>
      </c>
      <c r="C58" t="s">
        <v>680</v>
      </c>
      <c r="D58" s="49"/>
      <c r="E58" s="6" t="s">
        <v>677</v>
      </c>
      <c r="F58" s="2" t="s">
        <v>602</v>
      </c>
      <c r="G58" t="s">
        <v>603</v>
      </c>
      <c r="H58" s="2" t="s">
        <v>604</v>
      </c>
      <c r="I58" t="s">
        <v>612</v>
      </c>
      <c r="J58" s="2" t="s">
        <v>606</v>
      </c>
      <c r="K58" s="2" t="s">
        <v>617</v>
      </c>
      <c r="L58" s="2" t="s">
        <v>643</v>
      </c>
      <c r="M58" s="44" t="s">
        <v>614</v>
      </c>
      <c r="O58" t="s">
        <v>609</v>
      </c>
      <c r="P58" s="2" t="s">
        <v>615</v>
      </c>
    </row>
    <row r="59" spans="2:17" x14ac:dyDescent="0.2">
      <c r="B59" s="10" t="str">
        <f t="shared" si="1"/>
        <v>N</v>
      </c>
      <c r="C59" t="s">
        <v>681</v>
      </c>
      <c r="D59" s="49"/>
      <c r="E59" s="6" t="s">
        <v>677</v>
      </c>
      <c r="F59" s="2" t="s">
        <v>602</v>
      </c>
      <c r="G59" t="s">
        <v>603</v>
      </c>
      <c r="H59" s="2" t="s">
        <v>604</v>
      </c>
      <c r="I59" t="s">
        <v>612</v>
      </c>
      <c r="J59" s="2" t="s">
        <v>606</v>
      </c>
      <c r="K59" s="2" t="s">
        <v>619</v>
      </c>
      <c r="L59" s="2" t="s">
        <v>643</v>
      </c>
      <c r="M59" s="44" t="s">
        <v>614</v>
      </c>
      <c r="O59" t="s">
        <v>609</v>
      </c>
      <c r="P59" s="2" t="s">
        <v>615</v>
      </c>
    </row>
    <row r="60" spans="2:17" x14ac:dyDescent="0.2">
      <c r="B60" s="10" t="str">
        <f t="shared" si="1"/>
        <v>N</v>
      </c>
      <c r="C60" t="s">
        <v>682</v>
      </c>
      <c r="D60" s="49"/>
      <c r="E60" s="6" t="s">
        <v>677</v>
      </c>
      <c r="F60" s="2" t="s">
        <v>602</v>
      </c>
      <c r="G60" t="s">
        <v>603</v>
      </c>
      <c r="H60" s="2" t="s">
        <v>604</v>
      </c>
      <c r="I60" t="s">
        <v>612</v>
      </c>
      <c r="J60" s="2" t="s">
        <v>606</v>
      </c>
      <c r="K60" s="2" t="s">
        <v>621</v>
      </c>
      <c r="L60" s="2" t="s">
        <v>643</v>
      </c>
      <c r="M60" s="44" t="s">
        <v>614</v>
      </c>
      <c r="O60" t="s">
        <v>609</v>
      </c>
      <c r="P60" s="2" t="s">
        <v>615</v>
      </c>
    </row>
    <row r="61" spans="2:17" x14ac:dyDescent="0.2">
      <c r="B61" s="10" t="str">
        <f t="shared" si="1"/>
        <v>N</v>
      </c>
      <c r="C61" t="s">
        <v>683</v>
      </c>
      <c r="D61" s="49"/>
      <c r="E61" s="6" t="s">
        <v>677</v>
      </c>
      <c r="F61" s="2" t="s">
        <v>602</v>
      </c>
      <c r="G61" t="s">
        <v>603</v>
      </c>
      <c r="H61" s="2" t="s">
        <v>604</v>
      </c>
      <c r="I61" t="s">
        <v>612</v>
      </c>
      <c r="J61" s="2" t="s">
        <v>606</v>
      </c>
      <c r="K61" s="2" t="s">
        <v>623</v>
      </c>
      <c r="L61" s="2" t="s">
        <v>643</v>
      </c>
      <c r="M61" s="44" t="s">
        <v>614</v>
      </c>
      <c r="O61" t="s">
        <v>609</v>
      </c>
      <c r="P61" s="2" t="s">
        <v>615</v>
      </c>
    </row>
    <row r="62" spans="2:17" x14ac:dyDescent="0.2">
      <c r="B62" s="10" t="str">
        <f t="shared" si="1"/>
        <v>N</v>
      </c>
      <c r="C62" t="s">
        <v>684</v>
      </c>
      <c r="D62" s="49"/>
      <c r="E62" s="6" t="s">
        <v>677</v>
      </c>
      <c r="F62" s="2" t="s">
        <v>602</v>
      </c>
      <c r="G62" t="s">
        <v>603</v>
      </c>
      <c r="H62" s="2" t="s">
        <v>604</v>
      </c>
      <c r="I62" t="s">
        <v>612</v>
      </c>
      <c r="J62" s="2" t="s">
        <v>606</v>
      </c>
      <c r="K62" s="2" t="s">
        <v>625</v>
      </c>
      <c r="L62" s="2" t="s">
        <v>643</v>
      </c>
      <c r="M62" s="44" t="s">
        <v>614</v>
      </c>
      <c r="O62" t="s">
        <v>609</v>
      </c>
      <c r="P62" s="2" t="s">
        <v>615</v>
      </c>
    </row>
    <row r="63" spans="2:17" x14ac:dyDescent="0.2">
      <c r="B63" s="10" t="str">
        <f t="shared" si="1"/>
        <v>N</v>
      </c>
      <c r="C63" t="s">
        <v>685</v>
      </c>
      <c r="D63" s="49"/>
      <c r="E63" s="6" t="s">
        <v>686</v>
      </c>
      <c r="F63" s="2" t="s">
        <v>602</v>
      </c>
      <c r="G63" t="s">
        <v>603</v>
      </c>
      <c r="H63" s="2" t="s">
        <v>604</v>
      </c>
      <c r="I63" t="s">
        <v>605</v>
      </c>
      <c r="J63" s="2" t="s">
        <v>606</v>
      </c>
      <c r="K63" s="2" t="s">
        <v>607</v>
      </c>
      <c r="L63" s="2" t="s">
        <v>687</v>
      </c>
      <c r="M63" s="45">
        <v>98388567</v>
      </c>
      <c r="N63" s="46" t="s">
        <v>688</v>
      </c>
      <c r="O63" t="s">
        <v>609</v>
      </c>
      <c r="P63" s="2" t="s">
        <v>610</v>
      </c>
      <c r="Q63">
        <v>0</v>
      </c>
    </row>
    <row r="64" spans="2:17" x14ac:dyDescent="0.2">
      <c r="B64" s="10" t="str">
        <f t="shared" si="1"/>
        <v>N</v>
      </c>
      <c r="C64" t="s">
        <v>689</v>
      </c>
      <c r="D64" s="49"/>
      <c r="E64" s="6" t="s">
        <v>686</v>
      </c>
      <c r="F64" s="2" t="s">
        <v>602</v>
      </c>
      <c r="G64" t="s">
        <v>603</v>
      </c>
      <c r="H64" s="2" t="s">
        <v>604</v>
      </c>
      <c r="I64" t="s">
        <v>612</v>
      </c>
      <c r="J64" s="2" t="s">
        <v>606</v>
      </c>
      <c r="K64" s="2" t="s">
        <v>613</v>
      </c>
      <c r="L64" s="2" t="s">
        <v>687</v>
      </c>
      <c r="M64" s="2" t="s">
        <v>614</v>
      </c>
      <c r="O64" t="s">
        <v>609</v>
      </c>
      <c r="P64" s="2" t="s">
        <v>615</v>
      </c>
      <c r="Q64">
        <v>0</v>
      </c>
    </row>
    <row r="65" spans="2:17" x14ac:dyDescent="0.2">
      <c r="B65" s="10" t="str">
        <f t="shared" si="1"/>
        <v>N</v>
      </c>
      <c r="C65" t="s">
        <v>690</v>
      </c>
      <c r="E65" s="6" t="s">
        <v>686</v>
      </c>
      <c r="F65" s="2" t="s">
        <v>602</v>
      </c>
      <c r="G65" t="s">
        <v>603</v>
      </c>
      <c r="H65" s="2" t="s">
        <v>604</v>
      </c>
      <c r="I65" t="s">
        <v>612</v>
      </c>
      <c r="J65" s="2" t="s">
        <v>606</v>
      </c>
      <c r="K65" s="2" t="s">
        <v>617</v>
      </c>
      <c r="L65" s="2" t="s">
        <v>687</v>
      </c>
      <c r="M65" s="2" t="s">
        <v>614</v>
      </c>
      <c r="O65" t="s">
        <v>609</v>
      </c>
      <c r="P65" s="2" t="s">
        <v>615</v>
      </c>
      <c r="Q65">
        <v>0</v>
      </c>
    </row>
    <row r="66" spans="2:17" x14ac:dyDescent="0.2">
      <c r="B66" s="10" t="str">
        <f t="shared" si="1"/>
        <v>N</v>
      </c>
      <c r="C66" t="s">
        <v>691</v>
      </c>
      <c r="E66" s="6" t="s">
        <v>686</v>
      </c>
      <c r="F66" s="2" t="s">
        <v>602</v>
      </c>
      <c r="G66" t="s">
        <v>603</v>
      </c>
      <c r="H66" s="2" t="s">
        <v>604</v>
      </c>
      <c r="I66" t="s">
        <v>612</v>
      </c>
      <c r="J66" s="2" t="s">
        <v>606</v>
      </c>
      <c r="K66" s="2" t="s">
        <v>619</v>
      </c>
      <c r="L66" s="2" t="s">
        <v>687</v>
      </c>
      <c r="M66" s="2" t="s">
        <v>614</v>
      </c>
      <c r="N66" s="46"/>
      <c r="O66" t="s">
        <v>609</v>
      </c>
      <c r="P66" s="2" t="s">
        <v>615</v>
      </c>
      <c r="Q66">
        <v>0</v>
      </c>
    </row>
    <row r="67" spans="2:17" x14ac:dyDescent="0.2">
      <c r="B67" s="10" t="str">
        <f t="shared" si="1"/>
        <v>N</v>
      </c>
      <c r="C67" t="s">
        <v>692</v>
      </c>
      <c r="E67" s="6" t="s">
        <v>686</v>
      </c>
      <c r="F67" s="2" t="s">
        <v>602</v>
      </c>
      <c r="G67" t="s">
        <v>603</v>
      </c>
      <c r="H67" s="2" t="s">
        <v>604</v>
      </c>
      <c r="I67" t="s">
        <v>612</v>
      </c>
      <c r="J67" s="2" t="s">
        <v>606</v>
      </c>
      <c r="K67" s="2" t="s">
        <v>621</v>
      </c>
      <c r="L67" s="2" t="s">
        <v>687</v>
      </c>
      <c r="M67" s="2" t="s">
        <v>614</v>
      </c>
      <c r="N67" s="6"/>
      <c r="O67" t="s">
        <v>609</v>
      </c>
      <c r="P67" s="2" t="s">
        <v>615</v>
      </c>
      <c r="Q67">
        <v>0</v>
      </c>
    </row>
    <row r="68" spans="2:17" x14ac:dyDescent="0.2">
      <c r="B68" s="10" t="str">
        <f t="shared" si="1"/>
        <v>N</v>
      </c>
      <c r="C68" t="s">
        <v>693</v>
      </c>
      <c r="E68" s="6" t="s">
        <v>686</v>
      </c>
      <c r="F68" s="2" t="s">
        <v>602</v>
      </c>
      <c r="G68" t="s">
        <v>603</v>
      </c>
      <c r="H68" s="2" t="s">
        <v>604</v>
      </c>
      <c r="I68" t="s">
        <v>612</v>
      </c>
      <c r="J68" s="2" t="s">
        <v>606</v>
      </c>
      <c r="K68" s="2" t="s">
        <v>623</v>
      </c>
      <c r="L68" s="2" t="s">
        <v>687</v>
      </c>
      <c r="M68" s="2" t="s">
        <v>614</v>
      </c>
      <c r="N68" s="6"/>
      <c r="O68" t="s">
        <v>609</v>
      </c>
      <c r="P68" s="2" t="s">
        <v>615</v>
      </c>
      <c r="Q68">
        <v>0</v>
      </c>
    </row>
    <row r="69" spans="2:17" x14ac:dyDescent="0.2">
      <c r="B69" s="10" t="str">
        <f t="shared" si="1"/>
        <v>N</v>
      </c>
      <c r="C69" t="s">
        <v>694</v>
      </c>
      <c r="E69" s="6" t="s">
        <v>686</v>
      </c>
      <c r="F69" s="2" t="s">
        <v>602</v>
      </c>
      <c r="G69" t="s">
        <v>603</v>
      </c>
      <c r="H69" s="2" t="s">
        <v>604</v>
      </c>
      <c r="I69" t="s">
        <v>612</v>
      </c>
      <c r="J69" s="2" t="s">
        <v>606</v>
      </c>
      <c r="K69" s="2" t="s">
        <v>625</v>
      </c>
      <c r="L69" s="2" t="s">
        <v>687</v>
      </c>
      <c r="M69" s="2" t="s">
        <v>614</v>
      </c>
      <c r="N69" s="6"/>
      <c r="O69" t="s">
        <v>609</v>
      </c>
      <c r="P69" s="2" t="s">
        <v>615</v>
      </c>
      <c r="Q69">
        <v>0</v>
      </c>
    </row>
    <row r="70" spans="2:17" x14ac:dyDescent="0.2">
      <c r="B70" s="10" t="str">
        <f t="shared" si="1"/>
        <v>N</v>
      </c>
      <c r="C70" t="s">
        <v>695</v>
      </c>
      <c r="E70" t="s">
        <v>696</v>
      </c>
      <c r="F70" s="2" t="s">
        <v>602</v>
      </c>
      <c r="G70" t="s">
        <v>603</v>
      </c>
      <c r="H70" s="2" t="s">
        <v>604</v>
      </c>
      <c r="I70" t="s">
        <v>605</v>
      </c>
      <c r="J70" s="2" t="s">
        <v>606</v>
      </c>
      <c r="K70" s="2" t="s">
        <v>607</v>
      </c>
      <c r="L70" s="2" t="s">
        <v>643</v>
      </c>
      <c r="M70" s="44">
        <v>96893923</v>
      </c>
      <c r="N70" s="6"/>
      <c r="O70" t="s">
        <v>609</v>
      </c>
      <c r="P70" s="2" t="s">
        <v>610</v>
      </c>
      <c r="Q70">
        <v>0</v>
      </c>
    </row>
    <row r="71" spans="2:17" x14ac:dyDescent="0.2">
      <c r="B71" s="10" t="str">
        <f t="shared" ref="B71:B134" si="2">IF(AND(I71="not Bronze, ASTM-B584, C93200",K71="Coating_Standard"),"Y","N")</f>
        <v>N</v>
      </c>
      <c r="C71" t="s">
        <v>697</v>
      </c>
      <c r="E71" t="s">
        <v>696</v>
      </c>
      <c r="F71" s="2" t="s">
        <v>602</v>
      </c>
      <c r="G71" t="s">
        <v>603</v>
      </c>
      <c r="H71" s="2" t="s">
        <v>604</v>
      </c>
      <c r="I71" t="s">
        <v>612</v>
      </c>
      <c r="J71" s="2" t="s">
        <v>606</v>
      </c>
      <c r="K71" s="2" t="s">
        <v>613</v>
      </c>
      <c r="L71" s="2" t="s">
        <v>643</v>
      </c>
      <c r="M71" s="44" t="s">
        <v>614</v>
      </c>
      <c r="N71" s="6"/>
      <c r="O71" t="s">
        <v>609</v>
      </c>
      <c r="P71" s="2" t="s">
        <v>615</v>
      </c>
    </row>
    <row r="72" spans="2:17" x14ac:dyDescent="0.2">
      <c r="B72" s="10" t="str">
        <f t="shared" si="2"/>
        <v>N</v>
      </c>
      <c r="C72" t="s">
        <v>698</v>
      </c>
      <c r="E72" t="s">
        <v>696</v>
      </c>
      <c r="F72" s="2" t="s">
        <v>602</v>
      </c>
      <c r="G72" t="s">
        <v>603</v>
      </c>
      <c r="H72" s="2" t="s">
        <v>604</v>
      </c>
      <c r="I72" t="s">
        <v>612</v>
      </c>
      <c r="J72" s="2" t="s">
        <v>606</v>
      </c>
      <c r="K72" s="2" t="s">
        <v>617</v>
      </c>
      <c r="L72" s="2" t="s">
        <v>643</v>
      </c>
      <c r="M72" s="44" t="s">
        <v>614</v>
      </c>
      <c r="N72" s="6"/>
      <c r="O72" t="s">
        <v>609</v>
      </c>
      <c r="P72" s="2" t="s">
        <v>615</v>
      </c>
    </row>
    <row r="73" spans="2:17" x14ac:dyDescent="0.2">
      <c r="B73" s="10" t="str">
        <f t="shared" si="2"/>
        <v>N</v>
      </c>
      <c r="C73" t="s">
        <v>699</v>
      </c>
      <c r="E73" t="s">
        <v>696</v>
      </c>
      <c r="F73" s="2" t="s">
        <v>602</v>
      </c>
      <c r="G73" t="s">
        <v>603</v>
      </c>
      <c r="H73" s="2" t="s">
        <v>604</v>
      </c>
      <c r="I73" t="s">
        <v>612</v>
      </c>
      <c r="J73" s="2" t="s">
        <v>606</v>
      </c>
      <c r="K73" s="2" t="s">
        <v>619</v>
      </c>
      <c r="L73" s="2" t="s">
        <v>643</v>
      </c>
      <c r="M73" s="44" t="s">
        <v>614</v>
      </c>
      <c r="N73" s="6"/>
      <c r="O73" t="s">
        <v>609</v>
      </c>
      <c r="P73" s="2" t="s">
        <v>615</v>
      </c>
    </row>
    <row r="74" spans="2:17" x14ac:dyDescent="0.2">
      <c r="B74" s="10" t="str">
        <f t="shared" si="2"/>
        <v>N</v>
      </c>
      <c r="C74" t="s">
        <v>700</v>
      </c>
      <c r="E74" t="s">
        <v>696</v>
      </c>
      <c r="F74" s="2" t="s">
        <v>602</v>
      </c>
      <c r="G74" t="s">
        <v>603</v>
      </c>
      <c r="H74" s="2" t="s">
        <v>604</v>
      </c>
      <c r="I74" t="s">
        <v>612</v>
      </c>
      <c r="J74" s="2" t="s">
        <v>606</v>
      </c>
      <c r="K74" s="2" t="s">
        <v>621</v>
      </c>
      <c r="L74" s="2" t="s">
        <v>643</v>
      </c>
      <c r="M74" s="44" t="s">
        <v>614</v>
      </c>
      <c r="N74" s="6"/>
      <c r="O74" t="s">
        <v>609</v>
      </c>
      <c r="P74" s="2" t="s">
        <v>615</v>
      </c>
    </row>
    <row r="75" spans="2:17" x14ac:dyDescent="0.2">
      <c r="B75" s="10" t="str">
        <f t="shared" si="2"/>
        <v>N</v>
      </c>
      <c r="C75" t="s">
        <v>701</v>
      </c>
      <c r="E75" t="s">
        <v>696</v>
      </c>
      <c r="F75" s="2" t="s">
        <v>602</v>
      </c>
      <c r="G75" t="s">
        <v>603</v>
      </c>
      <c r="H75" s="2" t="s">
        <v>604</v>
      </c>
      <c r="I75" t="s">
        <v>612</v>
      </c>
      <c r="J75" s="2" t="s">
        <v>606</v>
      </c>
      <c r="K75" s="2" t="s">
        <v>623</v>
      </c>
      <c r="L75" s="2" t="s">
        <v>643</v>
      </c>
      <c r="M75" s="44" t="s">
        <v>614</v>
      </c>
      <c r="N75" s="6"/>
      <c r="O75" t="s">
        <v>609</v>
      </c>
      <c r="P75" s="2" t="s">
        <v>615</v>
      </c>
    </row>
    <row r="76" spans="2:17" x14ac:dyDescent="0.2">
      <c r="B76" s="10" t="str">
        <f t="shared" si="2"/>
        <v>N</v>
      </c>
      <c r="C76" t="s">
        <v>702</v>
      </c>
      <c r="E76" t="s">
        <v>696</v>
      </c>
      <c r="F76" s="2" t="s">
        <v>602</v>
      </c>
      <c r="G76" t="s">
        <v>603</v>
      </c>
      <c r="H76" s="2" t="s">
        <v>604</v>
      </c>
      <c r="I76" t="s">
        <v>612</v>
      </c>
      <c r="J76" s="2" t="s">
        <v>606</v>
      </c>
      <c r="K76" s="2" t="s">
        <v>625</v>
      </c>
      <c r="L76" s="2" t="s">
        <v>643</v>
      </c>
      <c r="M76" s="44" t="s">
        <v>614</v>
      </c>
      <c r="N76" s="6"/>
      <c r="O76" t="s">
        <v>609</v>
      </c>
      <c r="P76" s="2" t="s">
        <v>615</v>
      </c>
    </row>
    <row r="77" spans="2:17" x14ac:dyDescent="0.2">
      <c r="B77" s="10" t="str">
        <f t="shared" si="2"/>
        <v>N</v>
      </c>
      <c r="C77" s="6" t="s">
        <v>703</v>
      </c>
      <c r="E77" t="s">
        <v>704</v>
      </c>
      <c r="F77" s="2" t="s">
        <v>602</v>
      </c>
      <c r="G77" t="s">
        <v>603</v>
      </c>
      <c r="H77" s="2" t="s">
        <v>604</v>
      </c>
      <c r="I77" t="s">
        <v>605</v>
      </c>
      <c r="J77" s="2" t="s">
        <v>606</v>
      </c>
      <c r="K77" s="2" t="s">
        <v>607</v>
      </c>
      <c r="L77" s="2" t="s">
        <v>643</v>
      </c>
      <c r="M77" s="45">
        <v>98388568</v>
      </c>
      <c r="N77" s="46" t="s">
        <v>705</v>
      </c>
      <c r="O77" t="s">
        <v>609</v>
      </c>
      <c r="P77" s="2" t="s">
        <v>610</v>
      </c>
      <c r="Q77">
        <v>0</v>
      </c>
    </row>
    <row r="78" spans="2:17" x14ac:dyDescent="0.2">
      <c r="B78" s="10" t="str">
        <f t="shared" si="2"/>
        <v>N</v>
      </c>
      <c r="C78" t="s">
        <v>706</v>
      </c>
      <c r="E78" t="s">
        <v>704</v>
      </c>
      <c r="F78" s="2" t="s">
        <v>602</v>
      </c>
      <c r="G78" t="s">
        <v>603</v>
      </c>
      <c r="H78" s="2" t="s">
        <v>604</v>
      </c>
      <c r="I78" t="s">
        <v>612</v>
      </c>
      <c r="J78" s="2" t="s">
        <v>606</v>
      </c>
      <c r="K78" s="2" t="s">
        <v>613</v>
      </c>
      <c r="L78" s="2" t="s">
        <v>643</v>
      </c>
      <c r="M78" s="44" t="s">
        <v>614</v>
      </c>
      <c r="N78" s="6"/>
      <c r="O78" t="s">
        <v>609</v>
      </c>
      <c r="P78" s="2" t="s">
        <v>615</v>
      </c>
    </row>
    <row r="79" spans="2:17" x14ac:dyDescent="0.2">
      <c r="B79" s="10" t="str">
        <f t="shared" si="2"/>
        <v>N</v>
      </c>
      <c r="C79" t="s">
        <v>707</v>
      </c>
      <c r="E79" t="s">
        <v>704</v>
      </c>
      <c r="F79" s="2" t="s">
        <v>602</v>
      </c>
      <c r="G79" t="s">
        <v>603</v>
      </c>
      <c r="H79" s="2" t="s">
        <v>604</v>
      </c>
      <c r="I79" t="s">
        <v>612</v>
      </c>
      <c r="J79" s="2" t="s">
        <v>606</v>
      </c>
      <c r="K79" s="2" t="s">
        <v>617</v>
      </c>
      <c r="L79" s="2" t="s">
        <v>643</v>
      </c>
      <c r="M79" s="44" t="s">
        <v>614</v>
      </c>
      <c r="N79" s="6"/>
      <c r="O79" t="s">
        <v>609</v>
      </c>
      <c r="P79" s="2" t="s">
        <v>615</v>
      </c>
    </row>
    <row r="80" spans="2:17" x14ac:dyDescent="0.2">
      <c r="B80" s="10" t="str">
        <f t="shared" si="2"/>
        <v>N</v>
      </c>
      <c r="C80" t="s">
        <v>708</v>
      </c>
      <c r="E80" t="s">
        <v>704</v>
      </c>
      <c r="F80" s="2" t="s">
        <v>602</v>
      </c>
      <c r="G80" t="s">
        <v>603</v>
      </c>
      <c r="H80" s="2" t="s">
        <v>604</v>
      </c>
      <c r="I80" t="s">
        <v>612</v>
      </c>
      <c r="J80" s="2" t="s">
        <v>606</v>
      </c>
      <c r="K80" s="2" t="s">
        <v>619</v>
      </c>
      <c r="L80" s="2" t="s">
        <v>643</v>
      </c>
      <c r="M80" s="44" t="s">
        <v>614</v>
      </c>
      <c r="N80" s="6"/>
      <c r="O80" t="s">
        <v>609</v>
      </c>
      <c r="P80" s="2" t="s">
        <v>615</v>
      </c>
    </row>
    <row r="81" spans="2:17" x14ac:dyDescent="0.2">
      <c r="B81" s="10" t="str">
        <f t="shared" si="2"/>
        <v>N</v>
      </c>
      <c r="C81" t="s">
        <v>709</v>
      </c>
      <c r="E81" t="s">
        <v>704</v>
      </c>
      <c r="F81" s="2" t="s">
        <v>602</v>
      </c>
      <c r="G81" t="s">
        <v>603</v>
      </c>
      <c r="H81" s="2" t="s">
        <v>604</v>
      </c>
      <c r="I81" t="s">
        <v>612</v>
      </c>
      <c r="J81" s="2" t="s">
        <v>606</v>
      </c>
      <c r="K81" s="2" t="s">
        <v>621</v>
      </c>
      <c r="L81" s="2" t="s">
        <v>643</v>
      </c>
      <c r="M81" s="44" t="s">
        <v>614</v>
      </c>
      <c r="N81" s="6"/>
      <c r="O81" t="s">
        <v>609</v>
      </c>
      <c r="P81" s="2" t="s">
        <v>615</v>
      </c>
    </row>
    <row r="82" spans="2:17" x14ac:dyDescent="0.2">
      <c r="B82" s="10" t="str">
        <f t="shared" si="2"/>
        <v>N</v>
      </c>
      <c r="C82" t="s">
        <v>710</v>
      </c>
      <c r="E82" t="s">
        <v>704</v>
      </c>
      <c r="F82" s="2" t="s">
        <v>602</v>
      </c>
      <c r="G82" t="s">
        <v>603</v>
      </c>
      <c r="H82" s="2" t="s">
        <v>604</v>
      </c>
      <c r="I82" t="s">
        <v>612</v>
      </c>
      <c r="J82" s="2" t="s">
        <v>606</v>
      </c>
      <c r="K82" s="2" t="s">
        <v>623</v>
      </c>
      <c r="L82" s="2" t="s">
        <v>643</v>
      </c>
      <c r="M82" s="44" t="s">
        <v>614</v>
      </c>
      <c r="N82" s="6"/>
      <c r="O82" t="s">
        <v>609</v>
      </c>
      <c r="P82" s="2" t="s">
        <v>615</v>
      </c>
    </row>
    <row r="83" spans="2:17" x14ac:dyDescent="0.2">
      <c r="B83" s="10" t="str">
        <f t="shared" si="2"/>
        <v>N</v>
      </c>
      <c r="C83" t="s">
        <v>711</v>
      </c>
      <c r="E83" t="s">
        <v>704</v>
      </c>
      <c r="F83" s="2" t="s">
        <v>602</v>
      </c>
      <c r="G83" t="s">
        <v>603</v>
      </c>
      <c r="H83" s="2" t="s">
        <v>604</v>
      </c>
      <c r="I83" t="s">
        <v>612</v>
      </c>
      <c r="J83" s="2" t="s">
        <v>606</v>
      </c>
      <c r="K83" s="2" t="s">
        <v>625</v>
      </c>
      <c r="L83" s="2" t="s">
        <v>643</v>
      </c>
      <c r="M83" s="44" t="s">
        <v>614</v>
      </c>
      <c r="N83" s="6"/>
      <c r="O83" t="s">
        <v>609</v>
      </c>
      <c r="P83" s="2" t="s">
        <v>615</v>
      </c>
    </row>
    <row r="84" spans="2:17" x14ac:dyDescent="0.2">
      <c r="B84" s="10" t="str">
        <f t="shared" si="2"/>
        <v>N</v>
      </c>
      <c r="C84" t="s">
        <v>712</v>
      </c>
      <c r="D84" s="49"/>
      <c r="E84" s="6" t="s">
        <v>713</v>
      </c>
      <c r="F84" s="2" t="s">
        <v>602</v>
      </c>
      <c r="G84" t="s">
        <v>603</v>
      </c>
      <c r="H84" s="2" t="s">
        <v>604</v>
      </c>
      <c r="I84" t="s">
        <v>605</v>
      </c>
      <c r="J84" s="2" t="s">
        <v>606</v>
      </c>
      <c r="K84" s="2" t="s">
        <v>607</v>
      </c>
      <c r="L84" s="2" t="s">
        <v>687</v>
      </c>
      <c r="M84" s="45">
        <v>98388569</v>
      </c>
      <c r="N84" s="46" t="s">
        <v>714</v>
      </c>
      <c r="O84" t="s">
        <v>609</v>
      </c>
      <c r="P84" s="2" t="s">
        <v>610</v>
      </c>
      <c r="Q84">
        <v>0</v>
      </c>
    </row>
    <row r="85" spans="2:17" x14ac:dyDescent="0.2">
      <c r="B85" s="10" t="str">
        <f t="shared" si="2"/>
        <v>N</v>
      </c>
      <c r="C85" t="s">
        <v>715</v>
      </c>
      <c r="D85" s="49"/>
      <c r="E85" s="6" t="s">
        <v>713</v>
      </c>
      <c r="F85" s="2" t="s">
        <v>602</v>
      </c>
      <c r="G85" t="s">
        <v>603</v>
      </c>
      <c r="H85" s="2" t="s">
        <v>604</v>
      </c>
      <c r="I85" t="s">
        <v>612</v>
      </c>
      <c r="J85" s="2" t="s">
        <v>606</v>
      </c>
      <c r="K85" s="2" t="s">
        <v>613</v>
      </c>
      <c r="L85" s="2" t="s">
        <v>687</v>
      </c>
      <c r="M85" s="44" t="s">
        <v>614</v>
      </c>
      <c r="N85" s="6"/>
      <c r="O85" t="s">
        <v>609</v>
      </c>
      <c r="P85" s="2" t="s">
        <v>615</v>
      </c>
    </row>
    <row r="86" spans="2:17" x14ac:dyDescent="0.2">
      <c r="B86" s="10" t="str">
        <f t="shared" si="2"/>
        <v>N</v>
      </c>
      <c r="C86" t="s">
        <v>716</v>
      </c>
      <c r="D86" s="49"/>
      <c r="E86" s="6" t="s">
        <v>713</v>
      </c>
      <c r="F86" s="2" t="s">
        <v>602</v>
      </c>
      <c r="G86" t="s">
        <v>603</v>
      </c>
      <c r="H86" s="2" t="s">
        <v>604</v>
      </c>
      <c r="I86" t="s">
        <v>612</v>
      </c>
      <c r="J86" s="2" t="s">
        <v>606</v>
      </c>
      <c r="K86" s="2" t="s">
        <v>617</v>
      </c>
      <c r="L86" s="2" t="s">
        <v>687</v>
      </c>
      <c r="M86" s="44" t="s">
        <v>614</v>
      </c>
      <c r="N86" s="6"/>
      <c r="O86" t="s">
        <v>609</v>
      </c>
      <c r="P86" s="2" t="s">
        <v>615</v>
      </c>
    </row>
    <row r="87" spans="2:17" x14ac:dyDescent="0.2">
      <c r="B87" s="10" t="str">
        <f t="shared" si="2"/>
        <v>N</v>
      </c>
      <c r="C87" t="s">
        <v>717</v>
      </c>
      <c r="D87" s="49"/>
      <c r="E87" s="6" t="s">
        <v>713</v>
      </c>
      <c r="F87" s="2" t="s">
        <v>602</v>
      </c>
      <c r="G87" t="s">
        <v>603</v>
      </c>
      <c r="H87" s="2" t="s">
        <v>604</v>
      </c>
      <c r="I87" t="s">
        <v>612</v>
      </c>
      <c r="J87" s="2" t="s">
        <v>606</v>
      </c>
      <c r="K87" s="2" t="s">
        <v>619</v>
      </c>
      <c r="L87" s="2" t="s">
        <v>687</v>
      </c>
      <c r="M87" s="44" t="s">
        <v>614</v>
      </c>
      <c r="N87" s="6"/>
      <c r="O87" t="s">
        <v>609</v>
      </c>
      <c r="P87" s="2" t="s">
        <v>615</v>
      </c>
    </row>
    <row r="88" spans="2:17" x14ac:dyDescent="0.2">
      <c r="B88" s="10" t="str">
        <f t="shared" si="2"/>
        <v>N</v>
      </c>
      <c r="C88" t="s">
        <v>718</v>
      </c>
      <c r="D88" s="49"/>
      <c r="E88" s="6" t="s">
        <v>713</v>
      </c>
      <c r="F88" s="2" t="s">
        <v>602</v>
      </c>
      <c r="G88" t="s">
        <v>603</v>
      </c>
      <c r="H88" s="2" t="s">
        <v>604</v>
      </c>
      <c r="I88" t="s">
        <v>612</v>
      </c>
      <c r="J88" s="2" t="s">
        <v>606</v>
      </c>
      <c r="K88" s="2" t="s">
        <v>621</v>
      </c>
      <c r="L88" s="2" t="s">
        <v>687</v>
      </c>
      <c r="M88" s="44" t="s">
        <v>614</v>
      </c>
      <c r="N88" s="6"/>
      <c r="O88" t="s">
        <v>609</v>
      </c>
      <c r="P88" s="2" t="s">
        <v>615</v>
      </c>
    </row>
    <row r="89" spans="2:17" x14ac:dyDescent="0.2">
      <c r="B89" s="10" t="str">
        <f t="shared" si="2"/>
        <v>N</v>
      </c>
      <c r="C89" t="s">
        <v>719</v>
      </c>
      <c r="D89" s="49"/>
      <c r="E89" s="6" t="s">
        <v>713</v>
      </c>
      <c r="F89" s="2" t="s">
        <v>602</v>
      </c>
      <c r="G89" t="s">
        <v>603</v>
      </c>
      <c r="H89" s="2" t="s">
        <v>604</v>
      </c>
      <c r="I89" t="s">
        <v>612</v>
      </c>
      <c r="J89" s="2" t="s">
        <v>606</v>
      </c>
      <c r="K89" s="2" t="s">
        <v>623</v>
      </c>
      <c r="L89" s="2" t="s">
        <v>687</v>
      </c>
      <c r="M89" s="44" t="s">
        <v>614</v>
      </c>
      <c r="N89" s="6"/>
      <c r="O89" t="s">
        <v>609</v>
      </c>
      <c r="P89" s="2" t="s">
        <v>615</v>
      </c>
    </row>
    <row r="90" spans="2:17" x14ac:dyDescent="0.2">
      <c r="B90" s="10" t="str">
        <f t="shared" si="2"/>
        <v>N</v>
      </c>
      <c r="C90" t="s">
        <v>720</v>
      </c>
      <c r="D90" s="49"/>
      <c r="E90" s="6" t="s">
        <v>713</v>
      </c>
      <c r="F90" s="2" t="s">
        <v>602</v>
      </c>
      <c r="G90" t="s">
        <v>603</v>
      </c>
      <c r="H90" s="2" t="s">
        <v>604</v>
      </c>
      <c r="I90" t="s">
        <v>612</v>
      </c>
      <c r="J90" s="2" t="s">
        <v>606</v>
      </c>
      <c r="K90" s="2" t="s">
        <v>625</v>
      </c>
      <c r="L90" s="2" t="s">
        <v>687</v>
      </c>
      <c r="M90" s="44" t="s">
        <v>614</v>
      </c>
      <c r="N90" s="6"/>
      <c r="O90" t="s">
        <v>609</v>
      </c>
      <c r="P90" s="2" t="s">
        <v>615</v>
      </c>
    </row>
    <row r="91" spans="2:17" x14ac:dyDescent="0.2">
      <c r="B91" s="10" t="str">
        <f t="shared" si="2"/>
        <v>N</v>
      </c>
      <c r="C91" t="s">
        <v>721</v>
      </c>
      <c r="E91" t="s">
        <v>722</v>
      </c>
      <c r="F91" s="2" t="s">
        <v>602</v>
      </c>
      <c r="G91" t="s">
        <v>603</v>
      </c>
      <c r="H91" s="2" t="s">
        <v>604</v>
      </c>
      <c r="I91" t="s">
        <v>605</v>
      </c>
      <c r="J91" s="2" t="s">
        <v>606</v>
      </c>
      <c r="K91" s="2" t="s">
        <v>607</v>
      </c>
      <c r="L91" s="2" t="s">
        <v>643</v>
      </c>
      <c r="M91" s="44">
        <v>96893925</v>
      </c>
      <c r="N91" s="6"/>
      <c r="O91" t="s">
        <v>609</v>
      </c>
      <c r="P91" s="2" t="s">
        <v>610</v>
      </c>
      <c r="Q91">
        <v>0</v>
      </c>
    </row>
    <row r="92" spans="2:17" x14ac:dyDescent="0.2">
      <c r="B92" s="10" t="str">
        <f t="shared" si="2"/>
        <v>N</v>
      </c>
      <c r="C92" t="s">
        <v>723</v>
      </c>
      <c r="E92" t="s">
        <v>722</v>
      </c>
      <c r="F92" s="2" t="s">
        <v>602</v>
      </c>
      <c r="G92" t="s">
        <v>603</v>
      </c>
      <c r="H92" s="2" t="s">
        <v>604</v>
      </c>
      <c r="I92" t="s">
        <v>612</v>
      </c>
      <c r="J92" s="2" t="s">
        <v>606</v>
      </c>
      <c r="K92" s="2" t="s">
        <v>613</v>
      </c>
      <c r="L92" s="2" t="s">
        <v>643</v>
      </c>
      <c r="M92" s="44" t="s">
        <v>614</v>
      </c>
      <c r="N92" s="6"/>
      <c r="O92" t="s">
        <v>609</v>
      </c>
      <c r="P92" s="2" t="s">
        <v>615</v>
      </c>
    </row>
    <row r="93" spans="2:17" x14ac:dyDescent="0.2">
      <c r="B93" s="10" t="str">
        <f t="shared" si="2"/>
        <v>N</v>
      </c>
      <c r="C93" t="s">
        <v>724</v>
      </c>
      <c r="E93" t="s">
        <v>722</v>
      </c>
      <c r="F93" s="2" t="s">
        <v>602</v>
      </c>
      <c r="G93" t="s">
        <v>603</v>
      </c>
      <c r="H93" s="2" t="s">
        <v>604</v>
      </c>
      <c r="I93" t="s">
        <v>612</v>
      </c>
      <c r="J93" s="2" t="s">
        <v>606</v>
      </c>
      <c r="K93" s="2" t="s">
        <v>617</v>
      </c>
      <c r="L93" s="2" t="s">
        <v>643</v>
      </c>
      <c r="M93" s="44" t="s">
        <v>614</v>
      </c>
      <c r="N93" s="6"/>
      <c r="O93" t="s">
        <v>609</v>
      </c>
      <c r="P93" s="2" t="s">
        <v>615</v>
      </c>
    </row>
    <row r="94" spans="2:17" x14ac:dyDescent="0.2">
      <c r="B94" s="10" t="str">
        <f t="shared" si="2"/>
        <v>N</v>
      </c>
      <c r="C94" t="s">
        <v>725</v>
      </c>
      <c r="E94" t="s">
        <v>722</v>
      </c>
      <c r="F94" s="2" t="s">
        <v>602</v>
      </c>
      <c r="G94" t="s">
        <v>603</v>
      </c>
      <c r="H94" s="2" t="s">
        <v>604</v>
      </c>
      <c r="I94" t="s">
        <v>612</v>
      </c>
      <c r="J94" s="2" t="s">
        <v>606</v>
      </c>
      <c r="K94" s="2" t="s">
        <v>619</v>
      </c>
      <c r="L94" s="2" t="s">
        <v>643</v>
      </c>
      <c r="M94" s="44" t="s">
        <v>614</v>
      </c>
      <c r="N94" s="6"/>
      <c r="O94" t="s">
        <v>609</v>
      </c>
      <c r="P94" s="2" t="s">
        <v>615</v>
      </c>
    </row>
    <row r="95" spans="2:17" x14ac:dyDescent="0.2">
      <c r="B95" s="10" t="str">
        <f t="shared" si="2"/>
        <v>N</v>
      </c>
      <c r="C95" t="s">
        <v>726</v>
      </c>
      <c r="E95" t="s">
        <v>722</v>
      </c>
      <c r="F95" s="2" t="s">
        <v>602</v>
      </c>
      <c r="G95" t="s">
        <v>603</v>
      </c>
      <c r="H95" s="2" t="s">
        <v>604</v>
      </c>
      <c r="I95" t="s">
        <v>612</v>
      </c>
      <c r="J95" s="2" t="s">
        <v>606</v>
      </c>
      <c r="K95" s="2" t="s">
        <v>621</v>
      </c>
      <c r="L95" s="2" t="s">
        <v>643</v>
      </c>
      <c r="M95" s="44" t="s">
        <v>614</v>
      </c>
      <c r="N95" s="6"/>
      <c r="O95" t="s">
        <v>609</v>
      </c>
      <c r="P95" s="2" t="s">
        <v>615</v>
      </c>
    </row>
    <row r="96" spans="2:17" x14ac:dyDescent="0.2">
      <c r="B96" s="10" t="str">
        <f t="shared" si="2"/>
        <v>N</v>
      </c>
      <c r="C96" t="s">
        <v>727</v>
      </c>
      <c r="E96" t="s">
        <v>722</v>
      </c>
      <c r="F96" s="2" t="s">
        <v>602</v>
      </c>
      <c r="G96" t="s">
        <v>603</v>
      </c>
      <c r="H96" s="2" t="s">
        <v>604</v>
      </c>
      <c r="I96" t="s">
        <v>612</v>
      </c>
      <c r="J96" s="2" t="s">
        <v>606</v>
      </c>
      <c r="K96" s="2" t="s">
        <v>623</v>
      </c>
      <c r="L96" s="2" t="s">
        <v>643</v>
      </c>
      <c r="M96" s="44" t="s">
        <v>614</v>
      </c>
      <c r="N96" s="6"/>
      <c r="O96" t="s">
        <v>609</v>
      </c>
      <c r="P96" s="2" t="s">
        <v>615</v>
      </c>
    </row>
    <row r="97" spans="2:17" x14ac:dyDescent="0.2">
      <c r="B97" s="10" t="str">
        <f t="shared" si="2"/>
        <v>N</v>
      </c>
      <c r="C97" t="s">
        <v>728</v>
      </c>
      <c r="E97" t="s">
        <v>722</v>
      </c>
      <c r="F97" s="2" t="s">
        <v>602</v>
      </c>
      <c r="G97" t="s">
        <v>603</v>
      </c>
      <c r="H97" s="2" t="s">
        <v>604</v>
      </c>
      <c r="I97" t="s">
        <v>612</v>
      </c>
      <c r="J97" s="2" t="s">
        <v>606</v>
      </c>
      <c r="K97" s="2" t="s">
        <v>625</v>
      </c>
      <c r="L97" s="2" t="s">
        <v>643</v>
      </c>
      <c r="M97" s="44" t="s">
        <v>614</v>
      </c>
      <c r="N97" s="6"/>
      <c r="O97" t="s">
        <v>609</v>
      </c>
      <c r="P97" s="2" t="s">
        <v>615</v>
      </c>
    </row>
    <row r="98" spans="2:17" x14ac:dyDescent="0.2">
      <c r="B98" s="10" t="str">
        <f t="shared" si="2"/>
        <v>N</v>
      </c>
      <c r="C98" t="s">
        <v>729</v>
      </c>
      <c r="E98" t="s">
        <v>730</v>
      </c>
      <c r="F98" s="2" t="s">
        <v>602</v>
      </c>
      <c r="G98" t="s">
        <v>603</v>
      </c>
      <c r="H98" s="2" t="s">
        <v>604</v>
      </c>
      <c r="I98" t="s">
        <v>605</v>
      </c>
      <c r="J98" s="2" t="s">
        <v>606</v>
      </c>
      <c r="K98" s="2" t="s">
        <v>607</v>
      </c>
      <c r="L98" s="2" t="s">
        <v>687</v>
      </c>
      <c r="M98" s="45">
        <v>98388570</v>
      </c>
      <c r="N98" s="46" t="s">
        <v>731</v>
      </c>
      <c r="O98" t="s">
        <v>609</v>
      </c>
      <c r="P98" s="2" t="s">
        <v>610</v>
      </c>
      <c r="Q98">
        <v>0</v>
      </c>
    </row>
    <row r="99" spans="2:17" x14ac:dyDescent="0.2">
      <c r="B99" s="10" t="str">
        <f t="shared" si="2"/>
        <v>N</v>
      </c>
      <c r="C99" t="s">
        <v>732</v>
      </c>
      <c r="E99" t="s">
        <v>730</v>
      </c>
      <c r="F99" s="2" t="s">
        <v>602</v>
      </c>
      <c r="G99" t="s">
        <v>603</v>
      </c>
      <c r="H99" s="2" t="s">
        <v>604</v>
      </c>
      <c r="I99" t="s">
        <v>605</v>
      </c>
      <c r="J99" s="2" t="s">
        <v>606</v>
      </c>
      <c r="K99" s="2" t="s">
        <v>607</v>
      </c>
      <c r="L99" s="2" t="s">
        <v>687</v>
      </c>
      <c r="M99" s="44" t="s">
        <v>614</v>
      </c>
      <c r="N99" s="6"/>
      <c r="O99" t="s">
        <v>609</v>
      </c>
      <c r="P99" s="2" t="s">
        <v>610</v>
      </c>
      <c r="Q99">
        <v>0</v>
      </c>
    </row>
    <row r="100" spans="2:17" x14ac:dyDescent="0.2">
      <c r="B100" s="10" t="str">
        <f t="shared" si="2"/>
        <v>N</v>
      </c>
      <c r="C100" t="s">
        <v>733</v>
      </c>
      <c r="E100" t="s">
        <v>730</v>
      </c>
      <c r="F100" s="2" t="s">
        <v>602</v>
      </c>
      <c r="G100" t="s">
        <v>603</v>
      </c>
      <c r="H100" s="2" t="s">
        <v>604</v>
      </c>
      <c r="I100" t="s">
        <v>612</v>
      </c>
      <c r="J100" s="2" t="s">
        <v>606</v>
      </c>
      <c r="K100" s="2" t="s">
        <v>613</v>
      </c>
      <c r="L100" s="2" t="s">
        <v>687</v>
      </c>
      <c r="M100" s="44" t="s">
        <v>614</v>
      </c>
      <c r="N100" s="6"/>
      <c r="O100" t="s">
        <v>609</v>
      </c>
      <c r="P100" s="2" t="s">
        <v>615</v>
      </c>
    </row>
    <row r="101" spans="2:17" x14ac:dyDescent="0.2">
      <c r="B101" s="10" t="str">
        <f t="shared" si="2"/>
        <v>N</v>
      </c>
      <c r="C101" t="s">
        <v>734</v>
      </c>
      <c r="E101" t="s">
        <v>730</v>
      </c>
      <c r="F101" s="2" t="s">
        <v>602</v>
      </c>
      <c r="G101" t="s">
        <v>603</v>
      </c>
      <c r="H101" s="2" t="s">
        <v>604</v>
      </c>
      <c r="I101" t="s">
        <v>612</v>
      </c>
      <c r="J101" s="2" t="s">
        <v>606</v>
      </c>
      <c r="K101" s="2" t="s">
        <v>617</v>
      </c>
      <c r="L101" s="2" t="s">
        <v>687</v>
      </c>
      <c r="M101" s="44" t="s">
        <v>614</v>
      </c>
      <c r="N101" s="6"/>
      <c r="O101" t="s">
        <v>609</v>
      </c>
      <c r="P101" s="2" t="s">
        <v>615</v>
      </c>
    </row>
    <row r="102" spans="2:17" x14ac:dyDescent="0.2">
      <c r="B102" s="10" t="str">
        <f t="shared" si="2"/>
        <v>N</v>
      </c>
      <c r="C102" t="s">
        <v>735</v>
      </c>
      <c r="E102" t="s">
        <v>730</v>
      </c>
      <c r="F102" s="2" t="s">
        <v>602</v>
      </c>
      <c r="G102" t="s">
        <v>603</v>
      </c>
      <c r="H102" s="2" t="s">
        <v>604</v>
      </c>
      <c r="I102" t="s">
        <v>612</v>
      </c>
      <c r="J102" s="2" t="s">
        <v>606</v>
      </c>
      <c r="K102" s="2" t="s">
        <v>619</v>
      </c>
      <c r="L102" s="2" t="s">
        <v>687</v>
      </c>
      <c r="M102" s="44" t="s">
        <v>614</v>
      </c>
      <c r="N102" s="6"/>
      <c r="O102" t="s">
        <v>609</v>
      </c>
      <c r="P102" s="2" t="s">
        <v>615</v>
      </c>
    </row>
    <row r="103" spans="2:17" x14ac:dyDescent="0.2">
      <c r="B103" s="10" t="str">
        <f t="shared" si="2"/>
        <v>N</v>
      </c>
      <c r="C103" t="s">
        <v>736</v>
      </c>
      <c r="E103" t="s">
        <v>730</v>
      </c>
      <c r="F103" s="2" t="s">
        <v>602</v>
      </c>
      <c r="G103" t="s">
        <v>603</v>
      </c>
      <c r="H103" s="2" t="s">
        <v>604</v>
      </c>
      <c r="I103" t="s">
        <v>612</v>
      </c>
      <c r="J103" s="2" t="s">
        <v>606</v>
      </c>
      <c r="K103" s="2" t="s">
        <v>621</v>
      </c>
      <c r="L103" s="2" t="s">
        <v>687</v>
      </c>
      <c r="M103" s="44" t="s">
        <v>614</v>
      </c>
      <c r="N103" s="6"/>
      <c r="O103" t="s">
        <v>609</v>
      </c>
      <c r="P103" s="2" t="s">
        <v>615</v>
      </c>
    </row>
    <row r="104" spans="2:17" x14ac:dyDescent="0.2">
      <c r="B104" s="10" t="str">
        <f t="shared" si="2"/>
        <v>N</v>
      </c>
      <c r="C104" t="s">
        <v>737</v>
      </c>
      <c r="E104" t="s">
        <v>730</v>
      </c>
      <c r="F104" s="2" t="s">
        <v>602</v>
      </c>
      <c r="G104" t="s">
        <v>603</v>
      </c>
      <c r="H104" s="2" t="s">
        <v>604</v>
      </c>
      <c r="I104" t="s">
        <v>612</v>
      </c>
      <c r="J104" s="2" t="s">
        <v>606</v>
      </c>
      <c r="K104" s="2" t="s">
        <v>623</v>
      </c>
      <c r="L104" s="2" t="s">
        <v>687</v>
      </c>
      <c r="M104" s="44" t="s">
        <v>614</v>
      </c>
      <c r="N104" s="6"/>
      <c r="O104" t="s">
        <v>609</v>
      </c>
      <c r="P104" s="2" t="s">
        <v>615</v>
      </c>
    </row>
    <row r="105" spans="2:17" x14ac:dyDescent="0.2">
      <c r="B105" s="10" t="str">
        <f t="shared" si="2"/>
        <v>N</v>
      </c>
      <c r="C105" t="s">
        <v>738</v>
      </c>
      <c r="E105" t="s">
        <v>730</v>
      </c>
      <c r="F105" s="2" t="s">
        <v>602</v>
      </c>
      <c r="G105" t="s">
        <v>603</v>
      </c>
      <c r="H105" s="2" t="s">
        <v>604</v>
      </c>
      <c r="I105" t="s">
        <v>612</v>
      </c>
      <c r="J105" s="2" t="s">
        <v>606</v>
      </c>
      <c r="K105" s="2" t="s">
        <v>625</v>
      </c>
      <c r="L105" s="2" t="s">
        <v>687</v>
      </c>
      <c r="M105" s="44" t="s">
        <v>614</v>
      </c>
      <c r="N105" s="6"/>
      <c r="O105" t="s">
        <v>609</v>
      </c>
      <c r="P105" s="2" t="s">
        <v>615</v>
      </c>
    </row>
    <row r="106" spans="2:17" x14ac:dyDescent="0.2">
      <c r="B106" s="10" t="str">
        <f t="shared" si="2"/>
        <v>N</v>
      </c>
      <c r="C106" t="s">
        <v>739</v>
      </c>
      <c r="E106" s="6" t="s">
        <v>740</v>
      </c>
      <c r="F106" s="2" t="s">
        <v>602</v>
      </c>
      <c r="G106" t="s">
        <v>603</v>
      </c>
      <c r="H106" s="2" t="s">
        <v>604</v>
      </c>
      <c r="I106" t="s">
        <v>605</v>
      </c>
      <c r="J106" s="2" t="s">
        <v>606</v>
      </c>
      <c r="K106" s="2" t="s">
        <v>607</v>
      </c>
      <c r="L106" s="2" t="s">
        <v>741</v>
      </c>
      <c r="M106" s="45">
        <v>98388573</v>
      </c>
      <c r="N106" s="46" t="s">
        <v>742</v>
      </c>
      <c r="O106" t="s">
        <v>609</v>
      </c>
      <c r="P106" s="2" t="s">
        <v>610</v>
      </c>
      <c r="Q106">
        <v>0</v>
      </c>
    </row>
    <row r="107" spans="2:17" x14ac:dyDescent="0.2">
      <c r="B107" s="10" t="str">
        <f t="shared" si="2"/>
        <v>N</v>
      </c>
      <c r="C107" t="s">
        <v>743</v>
      </c>
      <c r="D107" s="49"/>
      <c r="E107" s="6" t="s">
        <v>740</v>
      </c>
      <c r="F107" s="2" t="s">
        <v>602</v>
      </c>
      <c r="G107" t="s">
        <v>603</v>
      </c>
      <c r="H107" s="2" t="s">
        <v>604</v>
      </c>
      <c r="I107" t="s">
        <v>612</v>
      </c>
      <c r="J107" s="2" t="s">
        <v>606</v>
      </c>
      <c r="K107" s="2" t="s">
        <v>613</v>
      </c>
      <c r="L107" s="2" t="s">
        <v>741</v>
      </c>
      <c r="M107" s="44" t="s">
        <v>614</v>
      </c>
      <c r="N107" s="6"/>
      <c r="O107" t="s">
        <v>609</v>
      </c>
      <c r="P107" s="2" t="s">
        <v>615</v>
      </c>
    </row>
    <row r="108" spans="2:17" x14ac:dyDescent="0.2">
      <c r="B108" s="10" t="str">
        <f t="shared" si="2"/>
        <v>N</v>
      </c>
      <c r="C108" t="s">
        <v>744</v>
      </c>
      <c r="D108" s="49"/>
      <c r="E108" s="6" t="s">
        <v>740</v>
      </c>
      <c r="F108" s="2" t="s">
        <v>602</v>
      </c>
      <c r="G108" t="s">
        <v>603</v>
      </c>
      <c r="H108" s="2" t="s">
        <v>604</v>
      </c>
      <c r="I108" t="s">
        <v>612</v>
      </c>
      <c r="J108" s="2" t="s">
        <v>606</v>
      </c>
      <c r="K108" s="2" t="s">
        <v>617</v>
      </c>
      <c r="L108" s="2" t="s">
        <v>741</v>
      </c>
      <c r="M108" s="44" t="s">
        <v>614</v>
      </c>
      <c r="N108" s="6"/>
      <c r="O108" t="s">
        <v>609</v>
      </c>
      <c r="P108" s="2" t="s">
        <v>615</v>
      </c>
    </row>
    <row r="109" spans="2:17" x14ac:dyDescent="0.2">
      <c r="B109" s="10" t="str">
        <f t="shared" si="2"/>
        <v>N</v>
      </c>
      <c r="C109" t="s">
        <v>745</v>
      </c>
      <c r="D109" s="49"/>
      <c r="E109" s="6" t="s">
        <v>740</v>
      </c>
      <c r="F109" s="2" t="s">
        <v>602</v>
      </c>
      <c r="G109" t="s">
        <v>603</v>
      </c>
      <c r="H109" s="2" t="s">
        <v>604</v>
      </c>
      <c r="I109" t="s">
        <v>612</v>
      </c>
      <c r="J109" s="2" t="s">
        <v>606</v>
      </c>
      <c r="K109" s="2" t="s">
        <v>619</v>
      </c>
      <c r="L109" s="2" t="s">
        <v>741</v>
      </c>
      <c r="M109" s="44" t="s">
        <v>614</v>
      </c>
      <c r="N109" s="6"/>
      <c r="O109" t="s">
        <v>609</v>
      </c>
      <c r="P109" s="2" t="s">
        <v>615</v>
      </c>
    </row>
    <row r="110" spans="2:17" x14ac:dyDescent="0.2">
      <c r="B110" s="10" t="str">
        <f t="shared" si="2"/>
        <v>N</v>
      </c>
      <c r="C110" t="s">
        <v>746</v>
      </c>
      <c r="D110" s="49"/>
      <c r="E110" s="6" t="s">
        <v>740</v>
      </c>
      <c r="F110" s="2" t="s">
        <v>602</v>
      </c>
      <c r="G110" t="s">
        <v>603</v>
      </c>
      <c r="H110" s="2" t="s">
        <v>604</v>
      </c>
      <c r="I110" t="s">
        <v>612</v>
      </c>
      <c r="J110" s="2" t="s">
        <v>606</v>
      </c>
      <c r="K110" s="2" t="s">
        <v>621</v>
      </c>
      <c r="L110" s="2" t="s">
        <v>741</v>
      </c>
      <c r="M110" s="44" t="s">
        <v>614</v>
      </c>
      <c r="N110" s="6"/>
      <c r="O110" t="s">
        <v>609</v>
      </c>
      <c r="P110" s="2" t="s">
        <v>615</v>
      </c>
    </row>
    <row r="111" spans="2:17" x14ac:dyDescent="0.2">
      <c r="B111" s="10" t="str">
        <f t="shared" si="2"/>
        <v>N</v>
      </c>
      <c r="C111" t="s">
        <v>747</v>
      </c>
      <c r="D111" s="49"/>
      <c r="E111" s="6" t="s">
        <v>740</v>
      </c>
      <c r="F111" s="2" t="s">
        <v>602</v>
      </c>
      <c r="G111" t="s">
        <v>603</v>
      </c>
      <c r="H111" s="2" t="s">
        <v>604</v>
      </c>
      <c r="I111" t="s">
        <v>612</v>
      </c>
      <c r="J111" s="2" t="s">
        <v>606</v>
      </c>
      <c r="K111" s="2" t="s">
        <v>623</v>
      </c>
      <c r="L111" s="2" t="s">
        <v>741</v>
      </c>
      <c r="M111" s="44" t="s">
        <v>614</v>
      </c>
      <c r="N111" s="6"/>
      <c r="O111" t="s">
        <v>609</v>
      </c>
      <c r="P111" s="2" t="s">
        <v>615</v>
      </c>
    </row>
    <row r="112" spans="2:17" x14ac:dyDescent="0.2">
      <c r="B112" s="10" t="str">
        <f t="shared" si="2"/>
        <v>N</v>
      </c>
      <c r="C112" t="s">
        <v>748</v>
      </c>
      <c r="D112" s="49"/>
      <c r="E112" s="6" t="s">
        <v>740</v>
      </c>
      <c r="F112" s="2" t="s">
        <v>602</v>
      </c>
      <c r="G112" t="s">
        <v>603</v>
      </c>
      <c r="H112" s="2" t="s">
        <v>604</v>
      </c>
      <c r="I112" t="s">
        <v>612</v>
      </c>
      <c r="J112" s="2" t="s">
        <v>606</v>
      </c>
      <c r="K112" s="2" t="s">
        <v>625</v>
      </c>
      <c r="L112" s="2" t="s">
        <v>741</v>
      </c>
      <c r="M112" s="44" t="s">
        <v>614</v>
      </c>
      <c r="N112" s="6"/>
      <c r="O112" t="s">
        <v>609</v>
      </c>
      <c r="P112" s="2" t="s">
        <v>615</v>
      </c>
    </row>
    <row r="113" spans="2:17" x14ac:dyDescent="0.2">
      <c r="B113" s="10" t="str">
        <f t="shared" si="2"/>
        <v>N</v>
      </c>
      <c r="C113" t="s">
        <v>749</v>
      </c>
      <c r="E113" t="s">
        <v>750</v>
      </c>
      <c r="F113" s="2" t="s">
        <v>602</v>
      </c>
      <c r="G113" t="s">
        <v>603</v>
      </c>
      <c r="H113" s="2" t="s">
        <v>604</v>
      </c>
      <c r="I113" t="s">
        <v>605</v>
      </c>
      <c r="J113" s="2" t="s">
        <v>606</v>
      </c>
      <c r="K113" s="2" t="s">
        <v>607</v>
      </c>
      <c r="L113" s="2" t="s">
        <v>741</v>
      </c>
      <c r="M113" s="45">
        <v>98388573</v>
      </c>
      <c r="N113" s="46" t="s">
        <v>742</v>
      </c>
      <c r="O113" t="s">
        <v>609</v>
      </c>
      <c r="P113" s="2" t="s">
        <v>610</v>
      </c>
      <c r="Q113">
        <v>0</v>
      </c>
    </row>
    <row r="114" spans="2:17" x14ac:dyDescent="0.2">
      <c r="B114" s="10" t="str">
        <f t="shared" si="2"/>
        <v>N</v>
      </c>
      <c r="C114" t="s">
        <v>751</v>
      </c>
      <c r="E114" t="s">
        <v>750</v>
      </c>
      <c r="F114" s="2" t="s">
        <v>602</v>
      </c>
      <c r="G114" t="s">
        <v>603</v>
      </c>
      <c r="H114" s="2" t="s">
        <v>604</v>
      </c>
      <c r="I114" t="s">
        <v>612</v>
      </c>
      <c r="J114" s="2" t="s">
        <v>606</v>
      </c>
      <c r="K114" s="2" t="s">
        <v>613</v>
      </c>
      <c r="L114" s="2" t="s">
        <v>741</v>
      </c>
      <c r="M114" s="44" t="s">
        <v>614</v>
      </c>
      <c r="N114" s="6"/>
      <c r="O114" t="s">
        <v>609</v>
      </c>
      <c r="P114" s="2" t="s">
        <v>615</v>
      </c>
    </row>
    <row r="115" spans="2:17" x14ac:dyDescent="0.2">
      <c r="B115" s="10" t="str">
        <f t="shared" si="2"/>
        <v>N</v>
      </c>
      <c r="C115" t="s">
        <v>752</v>
      </c>
      <c r="E115" t="s">
        <v>750</v>
      </c>
      <c r="F115" s="2" t="s">
        <v>602</v>
      </c>
      <c r="G115" t="s">
        <v>603</v>
      </c>
      <c r="H115" s="2" t="s">
        <v>604</v>
      </c>
      <c r="I115" t="s">
        <v>612</v>
      </c>
      <c r="J115" s="2" t="s">
        <v>606</v>
      </c>
      <c r="K115" s="2" t="s">
        <v>617</v>
      </c>
      <c r="L115" s="2" t="s">
        <v>741</v>
      </c>
      <c r="M115" s="44" t="s">
        <v>614</v>
      </c>
      <c r="N115" s="6"/>
      <c r="O115" t="s">
        <v>609</v>
      </c>
      <c r="P115" s="2" t="s">
        <v>615</v>
      </c>
    </row>
    <row r="116" spans="2:17" x14ac:dyDescent="0.2">
      <c r="B116" s="10" t="str">
        <f t="shared" si="2"/>
        <v>N</v>
      </c>
      <c r="C116" t="s">
        <v>753</v>
      </c>
      <c r="E116" t="s">
        <v>750</v>
      </c>
      <c r="F116" s="2" t="s">
        <v>602</v>
      </c>
      <c r="G116" t="s">
        <v>603</v>
      </c>
      <c r="H116" s="2" t="s">
        <v>604</v>
      </c>
      <c r="I116" t="s">
        <v>612</v>
      </c>
      <c r="J116" s="2" t="s">
        <v>606</v>
      </c>
      <c r="K116" s="2" t="s">
        <v>619</v>
      </c>
      <c r="L116" s="2" t="s">
        <v>741</v>
      </c>
      <c r="M116" s="44" t="s">
        <v>614</v>
      </c>
      <c r="N116" s="6"/>
      <c r="O116" t="s">
        <v>609</v>
      </c>
      <c r="P116" s="2" t="s">
        <v>615</v>
      </c>
    </row>
    <row r="117" spans="2:17" x14ac:dyDescent="0.2">
      <c r="B117" s="10" t="str">
        <f t="shared" si="2"/>
        <v>N</v>
      </c>
      <c r="C117" t="s">
        <v>754</v>
      </c>
      <c r="E117" t="s">
        <v>750</v>
      </c>
      <c r="F117" s="2" t="s">
        <v>602</v>
      </c>
      <c r="G117" t="s">
        <v>603</v>
      </c>
      <c r="H117" s="2" t="s">
        <v>604</v>
      </c>
      <c r="I117" t="s">
        <v>612</v>
      </c>
      <c r="J117" s="2" t="s">
        <v>606</v>
      </c>
      <c r="K117" s="2" t="s">
        <v>621</v>
      </c>
      <c r="L117" s="2" t="s">
        <v>741</v>
      </c>
      <c r="M117" s="44" t="s">
        <v>614</v>
      </c>
      <c r="N117" s="6"/>
      <c r="O117" t="s">
        <v>609</v>
      </c>
      <c r="P117" s="2" t="s">
        <v>615</v>
      </c>
    </row>
    <row r="118" spans="2:17" x14ac:dyDescent="0.2">
      <c r="B118" s="10" t="str">
        <f t="shared" si="2"/>
        <v>N</v>
      </c>
      <c r="C118" t="s">
        <v>755</v>
      </c>
      <c r="E118" t="s">
        <v>750</v>
      </c>
      <c r="F118" s="2" t="s">
        <v>602</v>
      </c>
      <c r="G118" t="s">
        <v>603</v>
      </c>
      <c r="H118" s="2" t="s">
        <v>604</v>
      </c>
      <c r="I118" t="s">
        <v>612</v>
      </c>
      <c r="J118" s="2" t="s">
        <v>606</v>
      </c>
      <c r="K118" s="2" t="s">
        <v>623</v>
      </c>
      <c r="L118" s="2" t="s">
        <v>741</v>
      </c>
      <c r="M118" s="44" t="s">
        <v>614</v>
      </c>
      <c r="N118" s="6"/>
      <c r="O118" t="s">
        <v>609</v>
      </c>
      <c r="P118" s="2" t="s">
        <v>615</v>
      </c>
    </row>
    <row r="119" spans="2:17" x14ac:dyDescent="0.2">
      <c r="B119" s="10" t="str">
        <f t="shared" si="2"/>
        <v>N</v>
      </c>
      <c r="C119" t="s">
        <v>756</v>
      </c>
      <c r="E119" t="s">
        <v>750</v>
      </c>
      <c r="F119" s="2" t="s">
        <v>602</v>
      </c>
      <c r="G119" t="s">
        <v>603</v>
      </c>
      <c r="H119" s="2" t="s">
        <v>604</v>
      </c>
      <c r="I119" t="s">
        <v>612</v>
      </c>
      <c r="J119" s="2" t="s">
        <v>606</v>
      </c>
      <c r="K119" s="2" t="s">
        <v>625</v>
      </c>
      <c r="L119" s="2" t="s">
        <v>741</v>
      </c>
      <c r="M119" s="44" t="s">
        <v>614</v>
      </c>
      <c r="N119" s="6"/>
      <c r="O119" t="s">
        <v>609</v>
      </c>
      <c r="P119" s="2" t="s">
        <v>615</v>
      </c>
    </row>
    <row r="120" spans="2:17" x14ac:dyDescent="0.2">
      <c r="B120" s="10" t="str">
        <f t="shared" si="2"/>
        <v>N</v>
      </c>
      <c r="C120" t="s">
        <v>757</v>
      </c>
      <c r="E120" t="s">
        <v>758</v>
      </c>
      <c r="F120" s="2" t="s">
        <v>602</v>
      </c>
      <c r="G120" t="s">
        <v>603</v>
      </c>
      <c r="H120" s="2" t="s">
        <v>604</v>
      </c>
      <c r="I120" t="s">
        <v>605</v>
      </c>
      <c r="J120" s="2" t="s">
        <v>606</v>
      </c>
      <c r="K120" s="2" t="s">
        <v>607</v>
      </c>
      <c r="L120" s="2" t="s">
        <v>643</v>
      </c>
      <c r="M120" s="44">
        <v>96893929</v>
      </c>
      <c r="N120" s="6"/>
      <c r="O120" t="s">
        <v>609</v>
      </c>
      <c r="P120" s="2" t="s">
        <v>610</v>
      </c>
      <c r="Q120">
        <v>0</v>
      </c>
    </row>
    <row r="121" spans="2:17" x14ac:dyDescent="0.2">
      <c r="B121" s="10" t="str">
        <f t="shared" si="2"/>
        <v>N</v>
      </c>
      <c r="C121" t="s">
        <v>759</v>
      </c>
      <c r="E121" t="s">
        <v>758</v>
      </c>
      <c r="F121" s="2" t="s">
        <v>602</v>
      </c>
      <c r="G121" t="s">
        <v>603</v>
      </c>
      <c r="H121" s="2" t="s">
        <v>604</v>
      </c>
      <c r="I121" t="s">
        <v>612</v>
      </c>
      <c r="J121" s="2" t="s">
        <v>606</v>
      </c>
      <c r="K121" s="2" t="s">
        <v>613</v>
      </c>
      <c r="L121" s="2" t="s">
        <v>643</v>
      </c>
      <c r="M121" s="44" t="s">
        <v>614</v>
      </c>
      <c r="N121" s="6"/>
      <c r="O121" t="s">
        <v>609</v>
      </c>
      <c r="P121" s="2" t="s">
        <v>615</v>
      </c>
    </row>
    <row r="122" spans="2:17" x14ac:dyDescent="0.2">
      <c r="B122" s="10" t="str">
        <f t="shared" si="2"/>
        <v>N</v>
      </c>
      <c r="C122" t="s">
        <v>760</v>
      </c>
      <c r="E122" t="s">
        <v>758</v>
      </c>
      <c r="F122" s="2" t="s">
        <v>602</v>
      </c>
      <c r="G122" t="s">
        <v>603</v>
      </c>
      <c r="H122" s="2" t="s">
        <v>604</v>
      </c>
      <c r="I122" t="s">
        <v>612</v>
      </c>
      <c r="J122" s="2" t="s">
        <v>606</v>
      </c>
      <c r="K122" s="2" t="s">
        <v>617</v>
      </c>
      <c r="L122" s="2" t="s">
        <v>643</v>
      </c>
      <c r="M122" s="44" t="s">
        <v>614</v>
      </c>
      <c r="N122" s="6"/>
      <c r="O122" t="s">
        <v>609</v>
      </c>
      <c r="P122" s="2" t="s">
        <v>615</v>
      </c>
    </row>
    <row r="123" spans="2:17" x14ac:dyDescent="0.2">
      <c r="B123" s="10" t="str">
        <f t="shared" si="2"/>
        <v>N</v>
      </c>
      <c r="C123" t="s">
        <v>761</v>
      </c>
      <c r="E123" t="s">
        <v>758</v>
      </c>
      <c r="F123" s="2" t="s">
        <v>602</v>
      </c>
      <c r="G123" t="s">
        <v>603</v>
      </c>
      <c r="H123" s="2" t="s">
        <v>604</v>
      </c>
      <c r="I123" t="s">
        <v>612</v>
      </c>
      <c r="J123" s="2" t="s">
        <v>606</v>
      </c>
      <c r="K123" s="2" t="s">
        <v>619</v>
      </c>
      <c r="L123" s="2" t="s">
        <v>643</v>
      </c>
      <c r="M123" s="44" t="s">
        <v>614</v>
      </c>
      <c r="N123" s="6"/>
      <c r="O123" t="s">
        <v>609</v>
      </c>
      <c r="P123" s="2" t="s">
        <v>615</v>
      </c>
    </row>
    <row r="124" spans="2:17" x14ac:dyDescent="0.2">
      <c r="B124" s="10" t="str">
        <f t="shared" si="2"/>
        <v>N</v>
      </c>
      <c r="C124" t="s">
        <v>762</v>
      </c>
      <c r="E124" t="s">
        <v>758</v>
      </c>
      <c r="F124" s="2" t="s">
        <v>602</v>
      </c>
      <c r="G124" t="s">
        <v>603</v>
      </c>
      <c r="H124" s="2" t="s">
        <v>604</v>
      </c>
      <c r="I124" t="s">
        <v>612</v>
      </c>
      <c r="J124" s="2" t="s">
        <v>606</v>
      </c>
      <c r="K124" s="2" t="s">
        <v>621</v>
      </c>
      <c r="L124" s="2" t="s">
        <v>643</v>
      </c>
      <c r="M124" s="44" t="s">
        <v>614</v>
      </c>
      <c r="N124" s="6"/>
      <c r="O124" t="s">
        <v>609</v>
      </c>
      <c r="P124" s="2" t="s">
        <v>615</v>
      </c>
    </row>
    <row r="125" spans="2:17" x14ac:dyDescent="0.2">
      <c r="B125" s="10" t="str">
        <f t="shared" si="2"/>
        <v>N</v>
      </c>
      <c r="C125" t="s">
        <v>763</v>
      </c>
      <c r="E125" t="s">
        <v>758</v>
      </c>
      <c r="F125" s="2" t="s">
        <v>602</v>
      </c>
      <c r="G125" t="s">
        <v>603</v>
      </c>
      <c r="H125" s="2" t="s">
        <v>604</v>
      </c>
      <c r="I125" t="s">
        <v>612</v>
      </c>
      <c r="J125" s="2" t="s">
        <v>606</v>
      </c>
      <c r="K125" s="2" t="s">
        <v>623</v>
      </c>
      <c r="L125" s="2" t="s">
        <v>643</v>
      </c>
      <c r="M125" s="44" t="s">
        <v>614</v>
      </c>
      <c r="N125" s="6"/>
      <c r="O125" t="s">
        <v>609</v>
      </c>
      <c r="P125" s="2" t="s">
        <v>615</v>
      </c>
    </row>
    <row r="126" spans="2:17" x14ac:dyDescent="0.2">
      <c r="B126" s="10" t="str">
        <f t="shared" si="2"/>
        <v>N</v>
      </c>
      <c r="C126" t="s">
        <v>764</v>
      </c>
      <c r="E126" t="s">
        <v>758</v>
      </c>
      <c r="F126" s="2" t="s">
        <v>602</v>
      </c>
      <c r="G126" t="s">
        <v>603</v>
      </c>
      <c r="H126" s="2" t="s">
        <v>604</v>
      </c>
      <c r="I126" t="s">
        <v>612</v>
      </c>
      <c r="J126" s="2" t="s">
        <v>606</v>
      </c>
      <c r="K126" s="2" t="s">
        <v>625</v>
      </c>
      <c r="L126" s="2" t="s">
        <v>643</v>
      </c>
      <c r="M126" s="44" t="s">
        <v>614</v>
      </c>
      <c r="N126" s="6"/>
      <c r="O126" t="s">
        <v>609</v>
      </c>
      <c r="P126" s="2" t="s">
        <v>615</v>
      </c>
    </row>
    <row r="127" spans="2:17" x14ac:dyDescent="0.2">
      <c r="B127" s="10" t="str">
        <f t="shared" si="2"/>
        <v>N</v>
      </c>
      <c r="C127" t="s">
        <v>34</v>
      </c>
      <c r="E127" s="6" t="s">
        <v>765</v>
      </c>
      <c r="F127" s="2" t="s">
        <v>766</v>
      </c>
      <c r="G127" s="2" t="s">
        <v>767</v>
      </c>
      <c r="H127" s="2" t="s">
        <v>768</v>
      </c>
      <c r="I127" t="s">
        <v>605</v>
      </c>
      <c r="J127" s="2" t="s">
        <v>606</v>
      </c>
      <c r="K127" s="2" t="s">
        <v>607</v>
      </c>
      <c r="L127" s="2" t="s">
        <v>769</v>
      </c>
      <c r="M127" s="88">
        <v>98388580</v>
      </c>
      <c r="N127" s="89" t="s">
        <v>770</v>
      </c>
      <c r="O127" t="s">
        <v>609</v>
      </c>
      <c r="P127" s="2" t="s">
        <v>610</v>
      </c>
      <c r="Q127">
        <v>0</v>
      </c>
    </row>
    <row r="128" spans="2:17" x14ac:dyDescent="0.2">
      <c r="B128" s="10" t="str">
        <f t="shared" si="2"/>
        <v>N</v>
      </c>
      <c r="C128" t="s">
        <v>771</v>
      </c>
      <c r="D128" s="49"/>
      <c r="E128" s="6" t="s">
        <v>765</v>
      </c>
      <c r="F128" s="2" t="s">
        <v>766</v>
      </c>
      <c r="G128" s="2" t="s">
        <v>767</v>
      </c>
      <c r="H128" s="2" t="s">
        <v>768</v>
      </c>
      <c r="I128" t="s">
        <v>612</v>
      </c>
      <c r="J128" s="2" t="s">
        <v>606</v>
      </c>
      <c r="K128" s="2" t="s">
        <v>613</v>
      </c>
      <c r="L128" s="2" t="s">
        <v>643</v>
      </c>
      <c r="M128" s="44" t="s">
        <v>614</v>
      </c>
      <c r="N128" s="6"/>
      <c r="O128" t="s">
        <v>609</v>
      </c>
      <c r="P128" s="2" t="s">
        <v>615</v>
      </c>
    </row>
    <row r="129" spans="2:17" x14ac:dyDescent="0.2">
      <c r="B129" s="10" t="str">
        <f t="shared" si="2"/>
        <v>N</v>
      </c>
      <c r="C129" t="s">
        <v>772</v>
      </c>
      <c r="D129" s="49"/>
      <c r="E129" s="6" t="s">
        <v>765</v>
      </c>
      <c r="F129" s="2" t="s">
        <v>766</v>
      </c>
      <c r="G129" s="2" t="s">
        <v>767</v>
      </c>
      <c r="H129" s="2" t="s">
        <v>768</v>
      </c>
      <c r="I129" t="s">
        <v>612</v>
      </c>
      <c r="J129" s="2" t="s">
        <v>606</v>
      </c>
      <c r="K129" s="2" t="s">
        <v>617</v>
      </c>
      <c r="L129" s="2" t="s">
        <v>643</v>
      </c>
      <c r="M129" s="44" t="s">
        <v>614</v>
      </c>
      <c r="N129" s="6"/>
      <c r="O129" t="s">
        <v>609</v>
      </c>
      <c r="P129" s="2" t="s">
        <v>615</v>
      </c>
    </row>
    <row r="130" spans="2:17" x14ac:dyDescent="0.2">
      <c r="B130" s="10" t="str">
        <f t="shared" si="2"/>
        <v>N</v>
      </c>
      <c r="C130" t="s">
        <v>773</v>
      </c>
      <c r="D130" s="49"/>
      <c r="E130" s="6" t="s">
        <v>765</v>
      </c>
      <c r="F130" s="2" t="s">
        <v>766</v>
      </c>
      <c r="G130" s="2" t="s">
        <v>767</v>
      </c>
      <c r="H130" s="2" t="s">
        <v>768</v>
      </c>
      <c r="I130" t="s">
        <v>612</v>
      </c>
      <c r="J130" s="2" t="s">
        <v>606</v>
      </c>
      <c r="K130" s="2" t="s">
        <v>619</v>
      </c>
      <c r="L130" s="2" t="s">
        <v>643</v>
      </c>
      <c r="M130" s="44" t="s">
        <v>614</v>
      </c>
      <c r="N130" s="6"/>
      <c r="O130" t="s">
        <v>609</v>
      </c>
      <c r="P130" s="2" t="s">
        <v>615</v>
      </c>
    </row>
    <row r="131" spans="2:17" x14ac:dyDescent="0.2">
      <c r="B131" s="10" t="str">
        <f t="shared" si="2"/>
        <v>N</v>
      </c>
      <c r="C131" t="s">
        <v>774</v>
      </c>
      <c r="D131" s="49"/>
      <c r="E131" s="6" t="s">
        <v>765</v>
      </c>
      <c r="F131" s="2" t="s">
        <v>766</v>
      </c>
      <c r="G131" s="2" t="s">
        <v>767</v>
      </c>
      <c r="H131" s="2" t="s">
        <v>768</v>
      </c>
      <c r="I131" t="s">
        <v>612</v>
      </c>
      <c r="J131" s="2" t="s">
        <v>606</v>
      </c>
      <c r="K131" s="2" t="s">
        <v>621</v>
      </c>
      <c r="L131" s="2" t="s">
        <v>643</v>
      </c>
      <c r="M131" s="44" t="s">
        <v>614</v>
      </c>
      <c r="N131" s="6"/>
      <c r="O131" t="s">
        <v>609</v>
      </c>
      <c r="P131" s="2" t="s">
        <v>615</v>
      </c>
    </row>
    <row r="132" spans="2:17" x14ac:dyDescent="0.2">
      <c r="B132" s="10" t="str">
        <f t="shared" si="2"/>
        <v>N</v>
      </c>
      <c r="C132" t="s">
        <v>775</v>
      </c>
      <c r="D132" s="49"/>
      <c r="E132" s="6" t="s">
        <v>765</v>
      </c>
      <c r="F132" s="2" t="s">
        <v>766</v>
      </c>
      <c r="G132" s="2" t="s">
        <v>767</v>
      </c>
      <c r="H132" s="2" t="s">
        <v>768</v>
      </c>
      <c r="I132" t="s">
        <v>612</v>
      </c>
      <c r="J132" s="2" t="s">
        <v>606</v>
      </c>
      <c r="K132" s="2" t="s">
        <v>623</v>
      </c>
      <c r="L132" s="2" t="s">
        <v>643</v>
      </c>
      <c r="M132" s="44" t="s">
        <v>614</v>
      </c>
      <c r="N132" s="6"/>
      <c r="O132" t="s">
        <v>609</v>
      </c>
      <c r="P132" s="2" t="s">
        <v>615</v>
      </c>
    </row>
    <row r="133" spans="2:17" x14ac:dyDescent="0.2">
      <c r="B133" s="10" t="str">
        <f t="shared" si="2"/>
        <v>N</v>
      </c>
      <c r="C133" t="s">
        <v>776</v>
      </c>
      <c r="D133" s="49"/>
      <c r="E133" s="6" t="s">
        <v>765</v>
      </c>
      <c r="F133" s="2" t="s">
        <v>766</v>
      </c>
      <c r="G133" s="2" t="s">
        <v>767</v>
      </c>
      <c r="H133" s="2" t="s">
        <v>768</v>
      </c>
      <c r="I133" t="s">
        <v>612</v>
      </c>
      <c r="J133" s="2" t="s">
        <v>606</v>
      </c>
      <c r="K133" s="2" t="s">
        <v>625</v>
      </c>
      <c r="L133" s="2" t="s">
        <v>643</v>
      </c>
      <c r="M133" s="44" t="s">
        <v>614</v>
      </c>
      <c r="N133" s="6"/>
      <c r="O133" t="s">
        <v>609</v>
      </c>
      <c r="P133" s="2" t="s">
        <v>615</v>
      </c>
    </row>
    <row r="134" spans="2:17" x14ac:dyDescent="0.2">
      <c r="B134" s="10" t="str">
        <f t="shared" si="2"/>
        <v>N</v>
      </c>
      <c r="C134" t="s">
        <v>35</v>
      </c>
      <c r="D134" s="49"/>
      <c r="E134" s="6" t="s">
        <v>777</v>
      </c>
      <c r="F134" s="2" t="s">
        <v>766</v>
      </c>
      <c r="G134" s="2" t="s">
        <v>767</v>
      </c>
      <c r="H134" s="2" t="s">
        <v>768</v>
      </c>
      <c r="I134" t="s">
        <v>605</v>
      </c>
      <c r="J134" s="2" t="s">
        <v>606</v>
      </c>
      <c r="K134" s="2" t="s">
        <v>607</v>
      </c>
      <c r="L134" s="2" t="s">
        <v>741</v>
      </c>
      <c r="M134" s="88">
        <v>98388581</v>
      </c>
      <c r="N134" s="89" t="s">
        <v>778</v>
      </c>
      <c r="O134" t="s">
        <v>609</v>
      </c>
      <c r="P134" s="2" t="s">
        <v>610</v>
      </c>
      <c r="Q134">
        <v>0</v>
      </c>
    </row>
    <row r="135" spans="2:17" x14ac:dyDescent="0.2">
      <c r="B135" s="10" t="str">
        <f t="shared" ref="B135:B198" si="3">IF(AND(I135="not Bronze, ASTM-B584, C93200",K135="Coating_Standard"),"Y","N")</f>
        <v>N</v>
      </c>
      <c r="C135" t="s">
        <v>779</v>
      </c>
      <c r="E135" s="6" t="s">
        <v>777</v>
      </c>
      <c r="F135" s="2" t="s">
        <v>766</v>
      </c>
      <c r="G135" s="2" t="s">
        <v>767</v>
      </c>
      <c r="H135" s="2" t="s">
        <v>768</v>
      </c>
      <c r="I135" t="s">
        <v>612</v>
      </c>
      <c r="J135" s="2" t="s">
        <v>606</v>
      </c>
      <c r="K135" s="2" t="s">
        <v>613</v>
      </c>
      <c r="L135" s="2" t="s">
        <v>741</v>
      </c>
      <c r="M135" s="44" t="s">
        <v>614</v>
      </c>
      <c r="N135" s="6"/>
      <c r="O135" t="s">
        <v>609</v>
      </c>
      <c r="P135" s="2" t="s">
        <v>615</v>
      </c>
    </row>
    <row r="136" spans="2:17" x14ac:dyDescent="0.2">
      <c r="B136" s="10" t="str">
        <f t="shared" si="3"/>
        <v>N</v>
      </c>
      <c r="C136" t="s">
        <v>780</v>
      </c>
      <c r="E136" s="6" t="s">
        <v>777</v>
      </c>
      <c r="F136" s="2" t="s">
        <v>766</v>
      </c>
      <c r="G136" s="2" t="s">
        <v>767</v>
      </c>
      <c r="H136" s="2" t="s">
        <v>768</v>
      </c>
      <c r="I136" t="s">
        <v>612</v>
      </c>
      <c r="J136" s="2" t="s">
        <v>606</v>
      </c>
      <c r="K136" s="2" t="s">
        <v>617</v>
      </c>
      <c r="L136" s="2" t="s">
        <v>741</v>
      </c>
      <c r="M136" s="44" t="s">
        <v>614</v>
      </c>
      <c r="N136" s="6"/>
      <c r="O136" t="s">
        <v>609</v>
      </c>
      <c r="P136" s="2" t="s">
        <v>615</v>
      </c>
    </row>
    <row r="137" spans="2:17" x14ac:dyDescent="0.2">
      <c r="B137" s="10" t="str">
        <f t="shared" si="3"/>
        <v>N</v>
      </c>
      <c r="C137" t="s">
        <v>781</v>
      </c>
      <c r="E137" s="6" t="s">
        <v>777</v>
      </c>
      <c r="F137" s="2" t="s">
        <v>766</v>
      </c>
      <c r="G137" s="2" t="s">
        <v>767</v>
      </c>
      <c r="H137" s="2" t="s">
        <v>768</v>
      </c>
      <c r="I137" t="s">
        <v>612</v>
      </c>
      <c r="J137" s="2" t="s">
        <v>606</v>
      </c>
      <c r="K137" s="2" t="s">
        <v>619</v>
      </c>
      <c r="L137" s="2" t="s">
        <v>741</v>
      </c>
      <c r="M137" s="44" t="s">
        <v>614</v>
      </c>
      <c r="N137" s="6"/>
      <c r="O137" t="s">
        <v>609</v>
      </c>
      <c r="P137" s="2" t="s">
        <v>615</v>
      </c>
    </row>
    <row r="138" spans="2:17" x14ac:dyDescent="0.2">
      <c r="B138" s="10" t="str">
        <f t="shared" si="3"/>
        <v>N</v>
      </c>
      <c r="C138" t="s">
        <v>782</v>
      </c>
      <c r="E138" s="6" t="s">
        <v>777</v>
      </c>
      <c r="F138" s="2" t="s">
        <v>766</v>
      </c>
      <c r="G138" s="2" t="s">
        <v>767</v>
      </c>
      <c r="H138" s="2" t="s">
        <v>768</v>
      </c>
      <c r="I138" t="s">
        <v>612</v>
      </c>
      <c r="J138" s="2" t="s">
        <v>606</v>
      </c>
      <c r="K138" s="2" t="s">
        <v>621</v>
      </c>
      <c r="L138" s="2" t="s">
        <v>741</v>
      </c>
      <c r="M138" s="44" t="s">
        <v>614</v>
      </c>
      <c r="N138" s="6"/>
      <c r="O138" t="s">
        <v>609</v>
      </c>
      <c r="P138" s="2" t="s">
        <v>615</v>
      </c>
    </row>
    <row r="139" spans="2:17" x14ac:dyDescent="0.2">
      <c r="B139" s="10" t="str">
        <f t="shared" si="3"/>
        <v>N</v>
      </c>
      <c r="C139" t="s">
        <v>783</v>
      </c>
      <c r="E139" s="6" t="s">
        <v>777</v>
      </c>
      <c r="F139" s="2" t="s">
        <v>766</v>
      </c>
      <c r="G139" s="2" t="s">
        <v>767</v>
      </c>
      <c r="H139" s="2" t="s">
        <v>768</v>
      </c>
      <c r="I139" t="s">
        <v>612</v>
      </c>
      <c r="J139" s="2" t="s">
        <v>606</v>
      </c>
      <c r="K139" s="2" t="s">
        <v>623</v>
      </c>
      <c r="L139" s="2" t="s">
        <v>741</v>
      </c>
      <c r="M139" s="44" t="s">
        <v>614</v>
      </c>
      <c r="N139" s="6"/>
      <c r="O139" t="s">
        <v>609</v>
      </c>
      <c r="P139" s="2" t="s">
        <v>615</v>
      </c>
    </row>
    <row r="140" spans="2:17" x14ac:dyDescent="0.2">
      <c r="B140" s="10" t="str">
        <f t="shared" si="3"/>
        <v>N</v>
      </c>
      <c r="C140" t="s">
        <v>784</v>
      </c>
      <c r="E140" s="6" t="s">
        <v>777</v>
      </c>
      <c r="F140" s="2" t="s">
        <v>766</v>
      </c>
      <c r="G140" s="2" t="s">
        <v>767</v>
      </c>
      <c r="H140" s="2" t="s">
        <v>768</v>
      </c>
      <c r="I140" t="s">
        <v>612</v>
      </c>
      <c r="J140" s="2" t="s">
        <v>606</v>
      </c>
      <c r="K140" s="2" t="s">
        <v>625</v>
      </c>
      <c r="L140" s="2" t="s">
        <v>741</v>
      </c>
      <c r="M140" s="44" t="s">
        <v>614</v>
      </c>
      <c r="N140" s="6"/>
      <c r="O140" t="s">
        <v>609</v>
      </c>
      <c r="P140" s="2" t="s">
        <v>615</v>
      </c>
    </row>
    <row r="141" spans="2:17" x14ac:dyDescent="0.2">
      <c r="B141" s="10" t="str">
        <f t="shared" si="3"/>
        <v>N</v>
      </c>
      <c r="C141" t="s">
        <v>785</v>
      </c>
      <c r="E141" t="s">
        <v>786</v>
      </c>
      <c r="F141" s="2" t="s">
        <v>766</v>
      </c>
      <c r="G141" s="2" t="s">
        <v>767</v>
      </c>
      <c r="H141" s="2" t="s">
        <v>768</v>
      </c>
      <c r="I141" t="s">
        <v>605</v>
      </c>
      <c r="J141" s="2" t="s">
        <v>606</v>
      </c>
      <c r="K141" s="2" t="s">
        <v>607</v>
      </c>
      <c r="L141" s="2" t="s">
        <v>741</v>
      </c>
      <c r="M141" s="45">
        <v>98388581</v>
      </c>
      <c r="N141" s="46" t="s">
        <v>787</v>
      </c>
      <c r="O141" t="s">
        <v>609</v>
      </c>
      <c r="P141" s="2" t="s">
        <v>610</v>
      </c>
      <c r="Q141">
        <v>0</v>
      </c>
    </row>
    <row r="142" spans="2:17" x14ac:dyDescent="0.2">
      <c r="B142" s="10" t="str">
        <f t="shared" si="3"/>
        <v>N</v>
      </c>
      <c r="C142" t="s">
        <v>788</v>
      </c>
      <c r="E142" t="s">
        <v>786</v>
      </c>
      <c r="F142" s="2" t="s">
        <v>766</v>
      </c>
      <c r="G142" s="2" t="s">
        <v>767</v>
      </c>
      <c r="H142" s="2" t="s">
        <v>768</v>
      </c>
      <c r="I142" t="s">
        <v>612</v>
      </c>
      <c r="J142" s="2" t="s">
        <v>606</v>
      </c>
      <c r="K142" s="2" t="s">
        <v>613</v>
      </c>
      <c r="L142" s="2" t="s">
        <v>741</v>
      </c>
      <c r="M142" s="44" t="s">
        <v>614</v>
      </c>
      <c r="N142" s="6"/>
      <c r="O142" t="s">
        <v>609</v>
      </c>
      <c r="P142" s="2" t="s">
        <v>615</v>
      </c>
    </row>
    <row r="143" spans="2:17" x14ac:dyDescent="0.2">
      <c r="B143" s="10" t="str">
        <f t="shared" si="3"/>
        <v>N</v>
      </c>
      <c r="C143" t="s">
        <v>789</v>
      </c>
      <c r="E143" t="s">
        <v>786</v>
      </c>
      <c r="F143" s="2" t="s">
        <v>766</v>
      </c>
      <c r="G143" s="2" t="s">
        <v>767</v>
      </c>
      <c r="H143" s="2" t="s">
        <v>768</v>
      </c>
      <c r="I143" t="s">
        <v>612</v>
      </c>
      <c r="J143" s="2" t="s">
        <v>606</v>
      </c>
      <c r="K143" s="2" t="s">
        <v>617</v>
      </c>
      <c r="L143" s="2" t="s">
        <v>741</v>
      </c>
      <c r="M143" s="44" t="s">
        <v>614</v>
      </c>
      <c r="N143" s="6"/>
      <c r="O143" t="s">
        <v>609</v>
      </c>
      <c r="P143" s="2" t="s">
        <v>615</v>
      </c>
    </row>
    <row r="144" spans="2:17" x14ac:dyDescent="0.2">
      <c r="B144" s="10" t="str">
        <f t="shared" si="3"/>
        <v>N</v>
      </c>
      <c r="C144" t="s">
        <v>790</v>
      </c>
      <c r="E144" t="s">
        <v>786</v>
      </c>
      <c r="F144" s="2" t="s">
        <v>766</v>
      </c>
      <c r="G144" s="2" t="s">
        <v>767</v>
      </c>
      <c r="H144" s="2" t="s">
        <v>768</v>
      </c>
      <c r="I144" t="s">
        <v>612</v>
      </c>
      <c r="J144" s="2" t="s">
        <v>606</v>
      </c>
      <c r="K144" s="2" t="s">
        <v>619</v>
      </c>
      <c r="L144" s="2" t="s">
        <v>741</v>
      </c>
      <c r="M144" s="44" t="s">
        <v>614</v>
      </c>
      <c r="N144" s="6"/>
      <c r="O144" t="s">
        <v>609</v>
      </c>
      <c r="P144" s="2" t="s">
        <v>615</v>
      </c>
    </row>
    <row r="145" spans="2:17" x14ac:dyDescent="0.2">
      <c r="B145" s="10" t="str">
        <f t="shared" si="3"/>
        <v>N</v>
      </c>
      <c r="C145" t="s">
        <v>791</v>
      </c>
      <c r="E145" t="s">
        <v>786</v>
      </c>
      <c r="F145" s="2" t="s">
        <v>766</v>
      </c>
      <c r="G145" s="2" t="s">
        <v>767</v>
      </c>
      <c r="H145" s="2" t="s">
        <v>768</v>
      </c>
      <c r="I145" t="s">
        <v>612</v>
      </c>
      <c r="J145" s="2" t="s">
        <v>606</v>
      </c>
      <c r="K145" s="2" t="s">
        <v>621</v>
      </c>
      <c r="L145" s="2" t="s">
        <v>741</v>
      </c>
      <c r="M145" s="44" t="s">
        <v>614</v>
      </c>
      <c r="N145" s="6"/>
      <c r="O145" t="s">
        <v>609</v>
      </c>
      <c r="P145" s="2" t="s">
        <v>615</v>
      </c>
    </row>
    <row r="146" spans="2:17" x14ac:dyDescent="0.2">
      <c r="B146" s="10" t="str">
        <f t="shared" si="3"/>
        <v>N</v>
      </c>
      <c r="C146" t="s">
        <v>792</v>
      </c>
      <c r="E146" t="s">
        <v>786</v>
      </c>
      <c r="F146" s="2" t="s">
        <v>766</v>
      </c>
      <c r="G146" s="2" t="s">
        <v>767</v>
      </c>
      <c r="H146" s="2" t="s">
        <v>768</v>
      </c>
      <c r="I146" t="s">
        <v>612</v>
      </c>
      <c r="J146" s="2" t="s">
        <v>606</v>
      </c>
      <c r="K146" s="2" t="s">
        <v>623</v>
      </c>
      <c r="L146" s="2" t="s">
        <v>741</v>
      </c>
      <c r="M146" s="44" t="s">
        <v>614</v>
      </c>
      <c r="N146" s="6"/>
      <c r="O146" t="s">
        <v>609</v>
      </c>
      <c r="P146" s="2" t="s">
        <v>615</v>
      </c>
    </row>
    <row r="147" spans="2:17" x14ac:dyDescent="0.2">
      <c r="B147" s="10" t="str">
        <f t="shared" si="3"/>
        <v>N</v>
      </c>
      <c r="C147" t="s">
        <v>793</v>
      </c>
      <c r="E147" t="s">
        <v>786</v>
      </c>
      <c r="F147" s="2" t="s">
        <v>766</v>
      </c>
      <c r="G147" s="2" t="s">
        <v>767</v>
      </c>
      <c r="H147" s="2" t="s">
        <v>768</v>
      </c>
      <c r="I147" t="s">
        <v>612</v>
      </c>
      <c r="J147" s="2" t="s">
        <v>606</v>
      </c>
      <c r="K147" s="2" t="s">
        <v>625</v>
      </c>
      <c r="L147" s="2" t="s">
        <v>741</v>
      </c>
      <c r="M147" s="44" t="s">
        <v>614</v>
      </c>
      <c r="N147" s="6"/>
      <c r="O147" t="s">
        <v>609</v>
      </c>
      <c r="P147" s="2" t="s">
        <v>615</v>
      </c>
    </row>
    <row r="148" spans="2:17" x14ac:dyDescent="0.2">
      <c r="B148" s="10" t="str">
        <f t="shared" si="3"/>
        <v>N</v>
      </c>
      <c r="C148" t="s">
        <v>794</v>
      </c>
      <c r="E148" s="6" t="s">
        <v>795</v>
      </c>
      <c r="F148" s="2" t="s">
        <v>766</v>
      </c>
      <c r="G148" s="2" t="s">
        <v>767</v>
      </c>
      <c r="H148" s="2" t="s">
        <v>768</v>
      </c>
      <c r="I148" t="s">
        <v>605</v>
      </c>
      <c r="J148" s="2" t="s">
        <v>606</v>
      </c>
      <c r="K148" s="2" t="s">
        <v>607</v>
      </c>
      <c r="L148" s="2" t="s">
        <v>796</v>
      </c>
      <c r="M148" s="45">
        <v>98389052</v>
      </c>
      <c r="N148" s="46" t="s">
        <v>797</v>
      </c>
      <c r="O148" t="s">
        <v>609</v>
      </c>
      <c r="P148" s="2" t="s">
        <v>610</v>
      </c>
      <c r="Q148">
        <v>0</v>
      </c>
    </row>
    <row r="149" spans="2:17" x14ac:dyDescent="0.2">
      <c r="B149" s="10" t="str">
        <f t="shared" si="3"/>
        <v>N</v>
      </c>
      <c r="C149" t="s">
        <v>798</v>
      </c>
      <c r="D149" s="49"/>
      <c r="E149" s="6" t="s">
        <v>795</v>
      </c>
      <c r="F149" s="2" t="s">
        <v>766</v>
      </c>
      <c r="G149" s="2" t="s">
        <v>767</v>
      </c>
      <c r="H149" s="2" t="s">
        <v>768</v>
      </c>
      <c r="I149" t="s">
        <v>612</v>
      </c>
      <c r="J149" s="2" t="s">
        <v>606</v>
      </c>
      <c r="K149" s="2" t="s">
        <v>613</v>
      </c>
      <c r="L149" s="2" t="s">
        <v>796</v>
      </c>
      <c r="M149" s="44" t="s">
        <v>614</v>
      </c>
      <c r="N149" s="6"/>
      <c r="O149" t="s">
        <v>609</v>
      </c>
      <c r="P149" s="2" t="s">
        <v>615</v>
      </c>
    </row>
    <row r="150" spans="2:17" x14ac:dyDescent="0.2">
      <c r="B150" s="10" t="str">
        <f t="shared" si="3"/>
        <v>N</v>
      </c>
      <c r="C150" t="s">
        <v>799</v>
      </c>
      <c r="D150" s="49"/>
      <c r="E150" s="6" t="s">
        <v>795</v>
      </c>
      <c r="F150" s="2" t="s">
        <v>766</v>
      </c>
      <c r="G150" s="2" t="s">
        <v>767</v>
      </c>
      <c r="H150" s="2" t="s">
        <v>768</v>
      </c>
      <c r="I150" t="s">
        <v>612</v>
      </c>
      <c r="J150" s="2" t="s">
        <v>606</v>
      </c>
      <c r="K150" s="2" t="s">
        <v>617</v>
      </c>
      <c r="L150" s="2" t="s">
        <v>796</v>
      </c>
      <c r="M150" s="44" t="s">
        <v>614</v>
      </c>
      <c r="N150" s="6"/>
      <c r="O150" t="s">
        <v>609</v>
      </c>
      <c r="P150" s="2" t="s">
        <v>615</v>
      </c>
    </row>
    <row r="151" spans="2:17" x14ac:dyDescent="0.2">
      <c r="B151" s="10" t="str">
        <f t="shared" si="3"/>
        <v>N</v>
      </c>
      <c r="C151" t="s">
        <v>800</v>
      </c>
      <c r="D151" s="49"/>
      <c r="E151" s="6" t="s">
        <v>795</v>
      </c>
      <c r="F151" s="2" t="s">
        <v>766</v>
      </c>
      <c r="G151" s="2" t="s">
        <v>767</v>
      </c>
      <c r="H151" s="2" t="s">
        <v>768</v>
      </c>
      <c r="I151" t="s">
        <v>612</v>
      </c>
      <c r="J151" s="2" t="s">
        <v>606</v>
      </c>
      <c r="K151" s="2" t="s">
        <v>619</v>
      </c>
      <c r="L151" s="2" t="s">
        <v>796</v>
      </c>
      <c r="M151" s="44" t="s">
        <v>614</v>
      </c>
      <c r="N151" s="6"/>
      <c r="O151" t="s">
        <v>609</v>
      </c>
      <c r="P151" s="2" t="s">
        <v>615</v>
      </c>
    </row>
    <row r="152" spans="2:17" x14ac:dyDescent="0.2">
      <c r="B152" s="10" t="str">
        <f t="shared" si="3"/>
        <v>N</v>
      </c>
      <c r="C152" t="s">
        <v>801</v>
      </c>
      <c r="D152" s="49"/>
      <c r="E152" s="6" t="s">
        <v>795</v>
      </c>
      <c r="F152" s="2" t="s">
        <v>766</v>
      </c>
      <c r="G152" s="2" t="s">
        <v>767</v>
      </c>
      <c r="H152" s="2" t="s">
        <v>768</v>
      </c>
      <c r="I152" t="s">
        <v>612</v>
      </c>
      <c r="J152" s="2" t="s">
        <v>606</v>
      </c>
      <c r="K152" s="2" t="s">
        <v>621</v>
      </c>
      <c r="L152" s="2" t="s">
        <v>796</v>
      </c>
      <c r="M152" s="44" t="s">
        <v>614</v>
      </c>
      <c r="N152" s="6"/>
      <c r="O152" t="s">
        <v>609</v>
      </c>
      <c r="P152" s="2" t="s">
        <v>615</v>
      </c>
    </row>
    <row r="153" spans="2:17" x14ac:dyDescent="0.2">
      <c r="B153" s="10" t="str">
        <f t="shared" si="3"/>
        <v>N</v>
      </c>
      <c r="C153" t="s">
        <v>802</v>
      </c>
      <c r="D153" s="49"/>
      <c r="E153" s="6" t="s">
        <v>795</v>
      </c>
      <c r="F153" s="2" t="s">
        <v>766</v>
      </c>
      <c r="G153" s="2" t="s">
        <v>767</v>
      </c>
      <c r="H153" s="2" t="s">
        <v>768</v>
      </c>
      <c r="I153" t="s">
        <v>612</v>
      </c>
      <c r="J153" s="2" t="s">
        <v>606</v>
      </c>
      <c r="K153" s="2" t="s">
        <v>623</v>
      </c>
      <c r="L153" s="2" t="s">
        <v>796</v>
      </c>
      <c r="M153" s="44" t="s">
        <v>614</v>
      </c>
      <c r="N153" s="6"/>
      <c r="O153" t="s">
        <v>609</v>
      </c>
      <c r="P153" s="2" t="s">
        <v>615</v>
      </c>
    </row>
    <row r="154" spans="2:17" x14ac:dyDescent="0.2">
      <c r="B154" s="10" t="str">
        <f t="shared" si="3"/>
        <v>N</v>
      </c>
      <c r="C154" t="s">
        <v>803</v>
      </c>
      <c r="E154" s="6" t="s">
        <v>795</v>
      </c>
      <c r="F154" s="2" t="s">
        <v>766</v>
      </c>
      <c r="G154" s="2" t="s">
        <v>767</v>
      </c>
      <c r="H154" s="2" t="s">
        <v>768</v>
      </c>
      <c r="I154" t="s">
        <v>612</v>
      </c>
      <c r="J154" s="2" t="s">
        <v>606</v>
      </c>
      <c r="K154" s="2" t="s">
        <v>625</v>
      </c>
      <c r="L154" s="2" t="s">
        <v>796</v>
      </c>
      <c r="M154" s="44" t="s">
        <v>614</v>
      </c>
      <c r="N154" s="6"/>
      <c r="O154" t="s">
        <v>609</v>
      </c>
      <c r="P154" s="2" t="s">
        <v>615</v>
      </c>
    </row>
    <row r="155" spans="2:17" x14ac:dyDescent="0.2">
      <c r="B155" s="10" t="str">
        <f t="shared" si="3"/>
        <v>N</v>
      </c>
      <c r="C155" t="s">
        <v>804</v>
      </c>
      <c r="E155" s="6" t="s">
        <v>805</v>
      </c>
      <c r="F155" s="2" t="s">
        <v>766</v>
      </c>
      <c r="G155" s="2" t="s">
        <v>767</v>
      </c>
      <c r="H155" s="2" t="s">
        <v>768</v>
      </c>
      <c r="I155" t="s">
        <v>605</v>
      </c>
      <c r="J155" s="2" t="s">
        <v>606</v>
      </c>
      <c r="K155" s="2" t="s">
        <v>607</v>
      </c>
      <c r="L155" s="2" t="s">
        <v>741</v>
      </c>
      <c r="M155" s="45">
        <v>98389055</v>
      </c>
      <c r="N155" s="46" t="s">
        <v>806</v>
      </c>
      <c r="O155" t="s">
        <v>609</v>
      </c>
      <c r="P155" s="2" t="s">
        <v>610</v>
      </c>
      <c r="Q155">
        <v>0</v>
      </c>
    </row>
    <row r="156" spans="2:17" x14ac:dyDescent="0.2">
      <c r="B156" s="10" t="str">
        <f t="shared" si="3"/>
        <v>N</v>
      </c>
      <c r="C156" t="s">
        <v>807</v>
      </c>
      <c r="E156" s="6" t="s">
        <v>805</v>
      </c>
      <c r="F156" s="2" t="s">
        <v>766</v>
      </c>
      <c r="G156" s="2" t="s">
        <v>767</v>
      </c>
      <c r="H156" s="2" t="s">
        <v>768</v>
      </c>
      <c r="I156" t="s">
        <v>612</v>
      </c>
      <c r="J156" s="2" t="s">
        <v>606</v>
      </c>
      <c r="K156" s="2" t="s">
        <v>613</v>
      </c>
      <c r="L156" s="2" t="s">
        <v>741</v>
      </c>
      <c r="M156" s="44" t="s">
        <v>614</v>
      </c>
      <c r="N156" s="6"/>
      <c r="O156" t="s">
        <v>609</v>
      </c>
      <c r="P156" s="2" t="s">
        <v>615</v>
      </c>
    </row>
    <row r="157" spans="2:17" x14ac:dyDescent="0.2">
      <c r="B157" s="10" t="str">
        <f t="shared" si="3"/>
        <v>N</v>
      </c>
      <c r="C157" t="s">
        <v>808</v>
      </c>
      <c r="E157" s="6" t="s">
        <v>805</v>
      </c>
      <c r="F157" s="2" t="s">
        <v>766</v>
      </c>
      <c r="G157" s="2" t="s">
        <v>767</v>
      </c>
      <c r="H157" s="2" t="s">
        <v>768</v>
      </c>
      <c r="I157" t="s">
        <v>612</v>
      </c>
      <c r="J157" s="2" t="s">
        <v>606</v>
      </c>
      <c r="K157" s="2" t="s">
        <v>617</v>
      </c>
      <c r="L157" s="2" t="s">
        <v>741</v>
      </c>
      <c r="M157" s="44" t="s">
        <v>614</v>
      </c>
      <c r="N157" s="6"/>
      <c r="O157" t="s">
        <v>609</v>
      </c>
      <c r="P157" s="2" t="s">
        <v>615</v>
      </c>
    </row>
    <row r="158" spans="2:17" x14ac:dyDescent="0.2">
      <c r="B158" s="10" t="str">
        <f t="shared" si="3"/>
        <v>N</v>
      </c>
      <c r="C158" t="s">
        <v>809</v>
      </c>
      <c r="E158" s="6" t="s">
        <v>805</v>
      </c>
      <c r="F158" s="2" t="s">
        <v>766</v>
      </c>
      <c r="G158" s="2" t="s">
        <v>767</v>
      </c>
      <c r="H158" s="2" t="s">
        <v>768</v>
      </c>
      <c r="I158" t="s">
        <v>612</v>
      </c>
      <c r="J158" s="2" t="s">
        <v>606</v>
      </c>
      <c r="K158" s="2" t="s">
        <v>619</v>
      </c>
      <c r="L158" s="2" t="s">
        <v>741</v>
      </c>
      <c r="M158" s="44" t="s">
        <v>614</v>
      </c>
      <c r="N158" s="6"/>
      <c r="O158" t="s">
        <v>609</v>
      </c>
      <c r="P158" s="2" t="s">
        <v>615</v>
      </c>
    </row>
    <row r="159" spans="2:17" x14ac:dyDescent="0.2">
      <c r="B159" s="10" t="str">
        <f t="shared" si="3"/>
        <v>N</v>
      </c>
      <c r="C159" t="s">
        <v>810</v>
      </c>
      <c r="E159" s="6" t="s">
        <v>805</v>
      </c>
      <c r="F159" s="2" t="s">
        <v>766</v>
      </c>
      <c r="G159" s="2" t="s">
        <v>767</v>
      </c>
      <c r="H159" s="2" t="s">
        <v>768</v>
      </c>
      <c r="I159" t="s">
        <v>612</v>
      </c>
      <c r="J159" s="2" t="s">
        <v>606</v>
      </c>
      <c r="K159" s="2" t="s">
        <v>621</v>
      </c>
      <c r="L159" s="2" t="s">
        <v>741</v>
      </c>
      <c r="M159" s="44" t="s">
        <v>614</v>
      </c>
      <c r="N159" s="6"/>
      <c r="O159" t="s">
        <v>609</v>
      </c>
      <c r="P159" s="2" t="s">
        <v>615</v>
      </c>
    </row>
    <row r="160" spans="2:17" x14ac:dyDescent="0.2">
      <c r="B160" s="10" t="str">
        <f t="shared" si="3"/>
        <v>N</v>
      </c>
      <c r="C160" t="s">
        <v>811</v>
      </c>
      <c r="E160" s="6" t="s">
        <v>805</v>
      </c>
      <c r="F160" s="2" t="s">
        <v>766</v>
      </c>
      <c r="G160" s="2" t="s">
        <v>767</v>
      </c>
      <c r="H160" s="2" t="s">
        <v>768</v>
      </c>
      <c r="I160" t="s">
        <v>612</v>
      </c>
      <c r="J160" s="2" t="s">
        <v>606</v>
      </c>
      <c r="K160" s="2" t="s">
        <v>623</v>
      </c>
      <c r="L160" s="2" t="s">
        <v>741</v>
      </c>
      <c r="M160" s="44" t="s">
        <v>614</v>
      </c>
      <c r="N160" s="6"/>
      <c r="O160" t="s">
        <v>609</v>
      </c>
      <c r="P160" s="2" t="s">
        <v>615</v>
      </c>
    </row>
    <row r="161" spans="2:17" x14ac:dyDescent="0.2">
      <c r="B161" s="10" t="str">
        <f t="shared" si="3"/>
        <v>N</v>
      </c>
      <c r="C161" t="s">
        <v>812</v>
      </c>
      <c r="E161" s="6" t="s">
        <v>805</v>
      </c>
      <c r="F161" s="2" t="s">
        <v>766</v>
      </c>
      <c r="G161" s="2" t="s">
        <v>767</v>
      </c>
      <c r="H161" s="2" t="s">
        <v>768</v>
      </c>
      <c r="I161" t="s">
        <v>612</v>
      </c>
      <c r="J161" s="2" t="s">
        <v>606</v>
      </c>
      <c r="K161" s="2" t="s">
        <v>625</v>
      </c>
      <c r="L161" s="2" t="s">
        <v>741</v>
      </c>
      <c r="M161" s="44" t="s">
        <v>614</v>
      </c>
      <c r="N161" s="6"/>
      <c r="O161" t="s">
        <v>609</v>
      </c>
      <c r="P161" s="2" t="s">
        <v>615</v>
      </c>
    </row>
    <row r="162" spans="2:17" x14ac:dyDescent="0.2">
      <c r="B162" s="10" t="str">
        <f t="shared" si="3"/>
        <v>N</v>
      </c>
      <c r="C162" t="s">
        <v>813</v>
      </c>
      <c r="E162" s="6" t="s">
        <v>814</v>
      </c>
      <c r="F162" s="2" t="s">
        <v>766</v>
      </c>
      <c r="G162" s="2" t="s">
        <v>767</v>
      </c>
      <c r="H162" s="2" t="s">
        <v>768</v>
      </c>
      <c r="I162" t="s">
        <v>605</v>
      </c>
      <c r="J162" s="2" t="s">
        <v>606</v>
      </c>
      <c r="K162" s="2" t="s">
        <v>607</v>
      </c>
      <c r="L162" s="2" t="s">
        <v>741</v>
      </c>
      <c r="M162" s="45">
        <v>98389060</v>
      </c>
      <c r="N162" s="46" t="s">
        <v>815</v>
      </c>
      <c r="O162" t="s">
        <v>609</v>
      </c>
      <c r="P162" s="2" t="s">
        <v>610</v>
      </c>
      <c r="Q162">
        <v>0</v>
      </c>
    </row>
    <row r="163" spans="2:17" x14ac:dyDescent="0.2">
      <c r="B163" s="10" t="str">
        <f t="shared" si="3"/>
        <v>N</v>
      </c>
      <c r="C163" t="s">
        <v>816</v>
      </c>
      <c r="E163" s="6" t="s">
        <v>814</v>
      </c>
      <c r="F163" s="2" t="s">
        <v>766</v>
      </c>
      <c r="G163" s="2" t="s">
        <v>767</v>
      </c>
      <c r="H163" s="2" t="s">
        <v>768</v>
      </c>
      <c r="I163" t="s">
        <v>612</v>
      </c>
      <c r="J163" s="2" t="s">
        <v>606</v>
      </c>
      <c r="K163" s="2" t="s">
        <v>613</v>
      </c>
      <c r="L163" s="2" t="s">
        <v>741</v>
      </c>
      <c r="M163" s="44" t="s">
        <v>614</v>
      </c>
      <c r="N163" s="6"/>
      <c r="O163" t="s">
        <v>609</v>
      </c>
      <c r="P163" s="2" t="s">
        <v>615</v>
      </c>
    </row>
    <row r="164" spans="2:17" x14ac:dyDescent="0.2">
      <c r="B164" s="10" t="str">
        <f t="shared" si="3"/>
        <v>N</v>
      </c>
      <c r="C164" t="s">
        <v>817</v>
      </c>
      <c r="E164" s="6" t="s">
        <v>814</v>
      </c>
      <c r="F164" s="2" t="s">
        <v>766</v>
      </c>
      <c r="G164" s="2" t="s">
        <v>767</v>
      </c>
      <c r="H164" s="2" t="s">
        <v>768</v>
      </c>
      <c r="I164" t="s">
        <v>612</v>
      </c>
      <c r="J164" s="2" t="s">
        <v>606</v>
      </c>
      <c r="K164" s="2" t="s">
        <v>617</v>
      </c>
      <c r="L164" s="2" t="s">
        <v>741</v>
      </c>
      <c r="M164" s="44" t="s">
        <v>614</v>
      </c>
      <c r="N164" s="6"/>
      <c r="O164" t="s">
        <v>609</v>
      </c>
      <c r="P164" s="2" t="s">
        <v>615</v>
      </c>
    </row>
    <row r="165" spans="2:17" x14ac:dyDescent="0.2">
      <c r="B165" s="10" t="str">
        <f t="shared" si="3"/>
        <v>N</v>
      </c>
      <c r="C165" t="s">
        <v>818</v>
      </c>
      <c r="E165" s="6" t="s">
        <v>814</v>
      </c>
      <c r="F165" s="2" t="s">
        <v>766</v>
      </c>
      <c r="G165" s="2" t="s">
        <v>767</v>
      </c>
      <c r="H165" s="2" t="s">
        <v>768</v>
      </c>
      <c r="I165" t="s">
        <v>612</v>
      </c>
      <c r="J165" s="2" t="s">
        <v>606</v>
      </c>
      <c r="K165" s="2" t="s">
        <v>619</v>
      </c>
      <c r="L165" s="2" t="s">
        <v>741</v>
      </c>
      <c r="M165" s="44" t="s">
        <v>614</v>
      </c>
      <c r="N165" s="6"/>
      <c r="O165" t="s">
        <v>609</v>
      </c>
      <c r="P165" s="2" t="s">
        <v>615</v>
      </c>
    </row>
    <row r="166" spans="2:17" x14ac:dyDescent="0.2">
      <c r="B166" s="10" t="str">
        <f t="shared" si="3"/>
        <v>N</v>
      </c>
      <c r="C166" t="s">
        <v>819</v>
      </c>
      <c r="E166" s="6" t="s">
        <v>814</v>
      </c>
      <c r="F166" s="2" t="s">
        <v>766</v>
      </c>
      <c r="G166" s="2" t="s">
        <v>767</v>
      </c>
      <c r="H166" s="2" t="s">
        <v>768</v>
      </c>
      <c r="I166" t="s">
        <v>612</v>
      </c>
      <c r="J166" s="2" t="s">
        <v>606</v>
      </c>
      <c r="K166" s="2" t="s">
        <v>621</v>
      </c>
      <c r="L166" s="2" t="s">
        <v>741</v>
      </c>
      <c r="M166" s="44" t="s">
        <v>614</v>
      </c>
      <c r="N166" s="6"/>
      <c r="O166" t="s">
        <v>609</v>
      </c>
      <c r="P166" s="2" t="s">
        <v>615</v>
      </c>
    </row>
    <row r="167" spans="2:17" x14ac:dyDescent="0.2">
      <c r="B167" s="10" t="str">
        <f t="shared" si="3"/>
        <v>N</v>
      </c>
      <c r="C167" t="s">
        <v>820</v>
      </c>
      <c r="E167" s="6" t="s">
        <v>814</v>
      </c>
      <c r="F167" s="2" t="s">
        <v>766</v>
      </c>
      <c r="G167" s="2" t="s">
        <v>767</v>
      </c>
      <c r="H167" s="2" t="s">
        <v>768</v>
      </c>
      <c r="I167" t="s">
        <v>612</v>
      </c>
      <c r="J167" s="2" t="s">
        <v>606</v>
      </c>
      <c r="K167" s="2" t="s">
        <v>623</v>
      </c>
      <c r="L167" s="2" t="s">
        <v>741</v>
      </c>
      <c r="M167" s="44" t="s">
        <v>614</v>
      </c>
      <c r="N167" s="6"/>
      <c r="O167" t="s">
        <v>609</v>
      </c>
      <c r="P167" s="2" t="s">
        <v>615</v>
      </c>
    </row>
    <row r="168" spans="2:17" x14ac:dyDescent="0.2">
      <c r="B168" s="10" t="str">
        <f t="shared" si="3"/>
        <v>N</v>
      </c>
      <c r="C168" t="s">
        <v>821</v>
      </c>
      <c r="E168" s="6" t="s">
        <v>814</v>
      </c>
      <c r="F168" s="2" t="s">
        <v>766</v>
      </c>
      <c r="G168" s="2" t="s">
        <v>767</v>
      </c>
      <c r="H168" s="2" t="s">
        <v>768</v>
      </c>
      <c r="I168" t="s">
        <v>612</v>
      </c>
      <c r="J168" s="2" t="s">
        <v>606</v>
      </c>
      <c r="K168" s="2" t="s">
        <v>625</v>
      </c>
      <c r="L168" s="2" t="s">
        <v>741</v>
      </c>
      <c r="M168" s="44" t="s">
        <v>614</v>
      </c>
      <c r="N168" s="6"/>
      <c r="O168" t="s">
        <v>609</v>
      </c>
      <c r="P168" s="2" t="s">
        <v>615</v>
      </c>
    </row>
    <row r="169" spans="2:17" x14ac:dyDescent="0.2">
      <c r="B169" s="10" t="str">
        <f t="shared" si="3"/>
        <v>N</v>
      </c>
      <c r="C169" t="s">
        <v>822</v>
      </c>
      <c r="E169" s="49" t="s">
        <v>823</v>
      </c>
      <c r="F169" s="2" t="s">
        <v>766</v>
      </c>
      <c r="G169" s="2" t="s">
        <v>767</v>
      </c>
      <c r="H169" s="2" t="s">
        <v>768</v>
      </c>
      <c r="I169" t="s">
        <v>605</v>
      </c>
      <c r="J169" s="2" t="s">
        <v>606</v>
      </c>
      <c r="K169" s="2" t="s">
        <v>607</v>
      </c>
      <c r="L169" s="2" t="s">
        <v>741</v>
      </c>
      <c r="M169" s="45">
        <v>98389064</v>
      </c>
      <c r="N169" s="46" t="s">
        <v>824</v>
      </c>
      <c r="O169" t="s">
        <v>609</v>
      </c>
      <c r="P169" s="2" t="s">
        <v>610</v>
      </c>
      <c r="Q169">
        <v>0</v>
      </c>
    </row>
    <row r="170" spans="2:17" x14ac:dyDescent="0.2">
      <c r="B170" s="10" t="str">
        <f t="shared" si="3"/>
        <v>N</v>
      </c>
      <c r="C170" t="s">
        <v>825</v>
      </c>
      <c r="E170" s="49" t="s">
        <v>823</v>
      </c>
      <c r="F170" s="2" t="s">
        <v>766</v>
      </c>
      <c r="G170" s="2" t="s">
        <v>767</v>
      </c>
      <c r="H170" s="2" t="s">
        <v>768</v>
      </c>
      <c r="I170" t="s">
        <v>612</v>
      </c>
      <c r="J170" s="2" t="s">
        <v>606</v>
      </c>
      <c r="K170" s="2" t="s">
        <v>613</v>
      </c>
      <c r="L170" s="2" t="s">
        <v>741</v>
      </c>
      <c r="M170" s="2" t="s">
        <v>614</v>
      </c>
      <c r="O170" t="s">
        <v>609</v>
      </c>
      <c r="P170" s="2" t="s">
        <v>615</v>
      </c>
    </row>
    <row r="171" spans="2:17" x14ac:dyDescent="0.2">
      <c r="B171" s="10" t="str">
        <f t="shared" si="3"/>
        <v>N</v>
      </c>
      <c r="C171" t="s">
        <v>826</v>
      </c>
      <c r="E171" s="62" t="s">
        <v>823</v>
      </c>
      <c r="F171" s="2" t="s">
        <v>766</v>
      </c>
      <c r="G171" s="2" t="s">
        <v>767</v>
      </c>
      <c r="H171" s="2" t="s">
        <v>768</v>
      </c>
      <c r="I171" t="s">
        <v>612</v>
      </c>
      <c r="J171" s="2" t="s">
        <v>606</v>
      </c>
      <c r="K171" s="2" t="s">
        <v>617</v>
      </c>
      <c r="L171" s="2" t="s">
        <v>741</v>
      </c>
      <c r="M171" s="2" t="s">
        <v>614</v>
      </c>
      <c r="O171" t="s">
        <v>609</v>
      </c>
      <c r="P171" s="2" t="s">
        <v>615</v>
      </c>
    </row>
    <row r="172" spans="2:17" x14ac:dyDescent="0.2">
      <c r="B172" s="10" t="str">
        <f t="shared" si="3"/>
        <v>N</v>
      </c>
      <c r="C172" t="s">
        <v>827</v>
      </c>
      <c r="E172" s="49" t="s">
        <v>823</v>
      </c>
      <c r="F172" s="2" t="s">
        <v>766</v>
      </c>
      <c r="G172" s="2" t="s">
        <v>767</v>
      </c>
      <c r="H172" s="2" t="s">
        <v>768</v>
      </c>
      <c r="I172" t="s">
        <v>612</v>
      </c>
      <c r="J172" s="2" t="s">
        <v>606</v>
      </c>
      <c r="K172" s="2" t="s">
        <v>619</v>
      </c>
      <c r="L172" s="2" t="s">
        <v>741</v>
      </c>
      <c r="M172" s="2" t="s">
        <v>614</v>
      </c>
      <c r="O172" t="s">
        <v>609</v>
      </c>
      <c r="P172" s="2" t="s">
        <v>615</v>
      </c>
    </row>
    <row r="173" spans="2:17" x14ac:dyDescent="0.2">
      <c r="B173" s="10" t="str">
        <f t="shared" si="3"/>
        <v>N</v>
      </c>
      <c r="C173" t="s">
        <v>828</v>
      </c>
      <c r="E173" s="49" t="s">
        <v>823</v>
      </c>
      <c r="F173" s="2" t="s">
        <v>766</v>
      </c>
      <c r="G173" s="2" t="s">
        <v>767</v>
      </c>
      <c r="H173" s="2" t="s">
        <v>768</v>
      </c>
      <c r="I173" t="s">
        <v>612</v>
      </c>
      <c r="J173" s="2" t="s">
        <v>606</v>
      </c>
      <c r="K173" s="2" t="s">
        <v>621</v>
      </c>
      <c r="L173" s="2" t="s">
        <v>741</v>
      </c>
      <c r="M173" s="2" t="s">
        <v>614</v>
      </c>
      <c r="O173" t="s">
        <v>609</v>
      </c>
      <c r="P173" s="2" t="s">
        <v>615</v>
      </c>
    </row>
    <row r="174" spans="2:17" x14ac:dyDescent="0.2">
      <c r="B174" s="10" t="str">
        <f t="shared" si="3"/>
        <v>N</v>
      </c>
      <c r="C174" t="s">
        <v>829</v>
      </c>
      <c r="E174" s="49" t="s">
        <v>823</v>
      </c>
      <c r="F174" s="2" t="s">
        <v>766</v>
      </c>
      <c r="G174" s="2" t="s">
        <v>767</v>
      </c>
      <c r="H174" s="2" t="s">
        <v>768</v>
      </c>
      <c r="I174" t="s">
        <v>612</v>
      </c>
      <c r="J174" s="2" t="s">
        <v>606</v>
      </c>
      <c r="K174" s="2" t="s">
        <v>623</v>
      </c>
      <c r="L174" s="2" t="s">
        <v>741</v>
      </c>
      <c r="M174" s="2" t="s">
        <v>614</v>
      </c>
      <c r="O174" t="s">
        <v>609</v>
      </c>
      <c r="P174" s="2" t="s">
        <v>615</v>
      </c>
    </row>
    <row r="175" spans="2:17" x14ac:dyDescent="0.2">
      <c r="B175" s="10" t="str">
        <f t="shared" si="3"/>
        <v>N</v>
      </c>
      <c r="C175" t="s">
        <v>830</v>
      </c>
      <c r="E175" s="49" t="s">
        <v>823</v>
      </c>
      <c r="F175" s="2" t="s">
        <v>766</v>
      </c>
      <c r="G175" s="2" t="s">
        <v>767</v>
      </c>
      <c r="H175" s="2" t="s">
        <v>768</v>
      </c>
      <c r="I175" t="s">
        <v>612</v>
      </c>
      <c r="J175" s="2" t="s">
        <v>606</v>
      </c>
      <c r="K175" s="2" t="s">
        <v>625</v>
      </c>
      <c r="L175" s="2" t="s">
        <v>741</v>
      </c>
      <c r="M175" s="2" t="s">
        <v>614</v>
      </c>
      <c r="O175" t="s">
        <v>609</v>
      </c>
      <c r="P175" s="2" t="s">
        <v>615</v>
      </c>
    </row>
    <row r="176" spans="2:17" x14ac:dyDescent="0.2">
      <c r="B176" s="10" t="str">
        <f t="shared" si="3"/>
        <v>N</v>
      </c>
      <c r="C176" t="s">
        <v>36</v>
      </c>
      <c r="D176" s="49"/>
      <c r="E176" s="6" t="s">
        <v>831</v>
      </c>
      <c r="F176" s="2" t="s">
        <v>602</v>
      </c>
      <c r="G176" t="s">
        <v>603</v>
      </c>
      <c r="H176" s="2" t="s">
        <v>604</v>
      </c>
      <c r="I176" t="s">
        <v>605</v>
      </c>
      <c r="J176" s="2" t="s">
        <v>606</v>
      </c>
      <c r="K176" s="2" t="s">
        <v>607</v>
      </c>
      <c r="L176" s="2" t="s">
        <v>643</v>
      </c>
      <c r="M176" s="88">
        <v>99821852</v>
      </c>
      <c r="N176" s="89" t="s">
        <v>832</v>
      </c>
      <c r="O176" t="s">
        <v>609</v>
      </c>
      <c r="P176" s="2" t="s">
        <v>610</v>
      </c>
      <c r="Q176">
        <v>0</v>
      </c>
    </row>
    <row r="177" spans="2:17" x14ac:dyDescent="0.2">
      <c r="B177" s="10" t="str">
        <f t="shared" si="3"/>
        <v>N</v>
      </c>
      <c r="C177" t="s">
        <v>833</v>
      </c>
      <c r="D177" s="49"/>
      <c r="E177" s="6" t="s">
        <v>831</v>
      </c>
      <c r="F177" s="2" t="s">
        <v>602</v>
      </c>
      <c r="G177" t="s">
        <v>603</v>
      </c>
      <c r="H177" s="2" t="s">
        <v>604</v>
      </c>
      <c r="I177" t="s">
        <v>612</v>
      </c>
      <c r="J177" s="2" t="s">
        <v>606</v>
      </c>
      <c r="K177" s="2" t="s">
        <v>613</v>
      </c>
      <c r="L177" s="2" t="s">
        <v>643</v>
      </c>
      <c r="M177" s="2" t="s">
        <v>614</v>
      </c>
      <c r="O177" t="s">
        <v>609</v>
      </c>
      <c r="P177" s="2" t="s">
        <v>615</v>
      </c>
    </row>
    <row r="178" spans="2:17" x14ac:dyDescent="0.2">
      <c r="B178" s="10" t="str">
        <f t="shared" si="3"/>
        <v>N</v>
      </c>
      <c r="C178" t="s">
        <v>834</v>
      </c>
      <c r="D178" s="49"/>
      <c r="E178" s="6" t="s">
        <v>831</v>
      </c>
      <c r="F178" s="2" t="s">
        <v>602</v>
      </c>
      <c r="G178" t="s">
        <v>603</v>
      </c>
      <c r="H178" s="2" t="s">
        <v>604</v>
      </c>
      <c r="I178" t="s">
        <v>612</v>
      </c>
      <c r="J178" s="2" t="s">
        <v>606</v>
      </c>
      <c r="K178" s="2" t="s">
        <v>617</v>
      </c>
      <c r="L178" s="2" t="s">
        <v>643</v>
      </c>
      <c r="M178" s="2" t="s">
        <v>614</v>
      </c>
      <c r="O178" t="s">
        <v>609</v>
      </c>
      <c r="P178" s="2" t="s">
        <v>615</v>
      </c>
    </row>
    <row r="179" spans="2:17" x14ac:dyDescent="0.2">
      <c r="B179" s="10" t="str">
        <f t="shared" si="3"/>
        <v>N</v>
      </c>
      <c r="C179" t="s">
        <v>835</v>
      </c>
      <c r="E179" s="6" t="s">
        <v>831</v>
      </c>
      <c r="F179" s="2" t="s">
        <v>602</v>
      </c>
      <c r="G179" t="s">
        <v>603</v>
      </c>
      <c r="H179" s="2" t="s">
        <v>604</v>
      </c>
      <c r="I179" t="s">
        <v>612</v>
      </c>
      <c r="J179" s="2" t="s">
        <v>606</v>
      </c>
      <c r="K179" s="2" t="s">
        <v>619</v>
      </c>
      <c r="L179" s="2" t="s">
        <v>643</v>
      </c>
      <c r="M179" s="2" t="s">
        <v>614</v>
      </c>
      <c r="O179" t="s">
        <v>609</v>
      </c>
      <c r="P179" s="2" t="s">
        <v>615</v>
      </c>
    </row>
    <row r="180" spans="2:17" x14ac:dyDescent="0.2">
      <c r="B180" s="10" t="str">
        <f t="shared" si="3"/>
        <v>N</v>
      </c>
      <c r="C180" t="s">
        <v>836</v>
      </c>
      <c r="E180" s="6" t="s">
        <v>831</v>
      </c>
      <c r="F180" s="2" t="s">
        <v>602</v>
      </c>
      <c r="G180" t="s">
        <v>603</v>
      </c>
      <c r="H180" s="2" t="s">
        <v>604</v>
      </c>
      <c r="I180" t="s">
        <v>612</v>
      </c>
      <c r="J180" s="2" t="s">
        <v>606</v>
      </c>
      <c r="K180" s="2" t="s">
        <v>621</v>
      </c>
      <c r="L180" s="2" t="s">
        <v>643</v>
      </c>
      <c r="M180" s="2" t="s">
        <v>614</v>
      </c>
      <c r="O180" t="s">
        <v>609</v>
      </c>
      <c r="P180" s="2" t="s">
        <v>615</v>
      </c>
    </row>
    <row r="181" spans="2:17" x14ac:dyDescent="0.2">
      <c r="B181" s="10" t="str">
        <f t="shared" si="3"/>
        <v>N</v>
      </c>
      <c r="C181" t="s">
        <v>837</v>
      </c>
      <c r="E181" s="6" t="s">
        <v>831</v>
      </c>
      <c r="F181" s="2" t="s">
        <v>602</v>
      </c>
      <c r="G181" t="s">
        <v>603</v>
      </c>
      <c r="H181" s="2" t="s">
        <v>604</v>
      </c>
      <c r="I181" t="s">
        <v>612</v>
      </c>
      <c r="J181" s="2" t="s">
        <v>606</v>
      </c>
      <c r="K181" s="2" t="s">
        <v>623</v>
      </c>
      <c r="L181" s="2" t="s">
        <v>643</v>
      </c>
      <c r="M181" s="2" t="s">
        <v>614</v>
      </c>
      <c r="O181" t="s">
        <v>609</v>
      </c>
      <c r="P181" s="2" t="s">
        <v>615</v>
      </c>
    </row>
    <row r="182" spans="2:17" x14ac:dyDescent="0.2">
      <c r="B182" s="10" t="str">
        <f t="shared" si="3"/>
        <v>N</v>
      </c>
      <c r="C182" t="s">
        <v>838</v>
      </c>
      <c r="D182" s="49"/>
      <c r="E182" s="6" t="s">
        <v>831</v>
      </c>
      <c r="F182" s="2" t="s">
        <v>602</v>
      </c>
      <c r="G182" t="s">
        <v>603</v>
      </c>
      <c r="H182" s="2" t="s">
        <v>604</v>
      </c>
      <c r="I182" t="s">
        <v>612</v>
      </c>
      <c r="J182" s="2" t="s">
        <v>606</v>
      </c>
      <c r="K182" s="2" t="s">
        <v>625</v>
      </c>
      <c r="L182" s="2" t="s">
        <v>643</v>
      </c>
      <c r="M182" s="2" t="s">
        <v>614</v>
      </c>
      <c r="O182" t="s">
        <v>609</v>
      </c>
      <c r="P182" s="2" t="s">
        <v>615</v>
      </c>
    </row>
    <row r="183" spans="2:17" x14ac:dyDescent="0.2">
      <c r="B183" s="10" t="str">
        <f t="shared" si="3"/>
        <v>N</v>
      </c>
      <c r="C183" t="s">
        <v>839</v>
      </c>
      <c r="D183" s="49"/>
      <c r="E183" s="6" t="s">
        <v>840</v>
      </c>
      <c r="F183" s="2" t="s">
        <v>602</v>
      </c>
      <c r="G183" t="s">
        <v>603</v>
      </c>
      <c r="H183" s="2" t="s">
        <v>604</v>
      </c>
      <c r="I183" t="s">
        <v>605</v>
      </c>
      <c r="J183" s="2" t="s">
        <v>606</v>
      </c>
      <c r="K183" s="2" t="s">
        <v>607</v>
      </c>
      <c r="L183" s="2" t="s">
        <v>687</v>
      </c>
      <c r="M183" s="99">
        <v>99835040</v>
      </c>
      <c r="N183" s="100" t="s">
        <v>841</v>
      </c>
      <c r="O183" t="s">
        <v>609</v>
      </c>
      <c r="P183" s="2" t="s">
        <v>610</v>
      </c>
      <c r="Q183">
        <v>0</v>
      </c>
    </row>
    <row r="184" spans="2:17" x14ac:dyDescent="0.2">
      <c r="B184" s="10" t="str">
        <f t="shared" si="3"/>
        <v>N</v>
      </c>
      <c r="C184" t="s">
        <v>842</v>
      </c>
      <c r="D184" s="49"/>
      <c r="E184" s="6" t="s">
        <v>840</v>
      </c>
      <c r="F184" s="2" t="s">
        <v>602</v>
      </c>
      <c r="G184" t="s">
        <v>603</v>
      </c>
      <c r="H184" s="2" t="s">
        <v>604</v>
      </c>
      <c r="I184" t="s">
        <v>612</v>
      </c>
      <c r="J184" s="2" t="s">
        <v>606</v>
      </c>
      <c r="K184" s="2" t="s">
        <v>613</v>
      </c>
      <c r="L184" s="2" t="s">
        <v>687</v>
      </c>
      <c r="M184" s="44" t="s">
        <v>614</v>
      </c>
      <c r="N184" s="6"/>
      <c r="O184" t="s">
        <v>609</v>
      </c>
      <c r="P184" s="2" t="s">
        <v>615</v>
      </c>
    </row>
    <row r="185" spans="2:17" x14ac:dyDescent="0.2">
      <c r="B185" s="10" t="str">
        <f t="shared" si="3"/>
        <v>N</v>
      </c>
      <c r="C185" t="s">
        <v>843</v>
      </c>
      <c r="D185" s="49"/>
      <c r="E185" s="6" t="s">
        <v>840</v>
      </c>
      <c r="F185" s="2" t="s">
        <v>602</v>
      </c>
      <c r="G185" t="s">
        <v>603</v>
      </c>
      <c r="H185" s="2" t="s">
        <v>604</v>
      </c>
      <c r="I185" t="s">
        <v>612</v>
      </c>
      <c r="J185" s="2" t="s">
        <v>606</v>
      </c>
      <c r="K185" s="2" t="s">
        <v>617</v>
      </c>
      <c r="L185" s="2" t="s">
        <v>687</v>
      </c>
      <c r="M185" s="44" t="s">
        <v>614</v>
      </c>
      <c r="N185" s="6"/>
      <c r="O185" t="s">
        <v>609</v>
      </c>
      <c r="P185" s="2" t="s">
        <v>615</v>
      </c>
    </row>
    <row r="186" spans="2:17" x14ac:dyDescent="0.2">
      <c r="B186" s="10" t="str">
        <f t="shared" si="3"/>
        <v>N</v>
      </c>
      <c r="C186" t="s">
        <v>844</v>
      </c>
      <c r="D186" s="49"/>
      <c r="E186" s="6" t="s">
        <v>840</v>
      </c>
      <c r="F186" s="2" t="s">
        <v>602</v>
      </c>
      <c r="G186" t="s">
        <v>603</v>
      </c>
      <c r="H186" s="2" t="s">
        <v>604</v>
      </c>
      <c r="I186" t="s">
        <v>612</v>
      </c>
      <c r="J186" s="2" t="s">
        <v>606</v>
      </c>
      <c r="K186" s="2" t="s">
        <v>619</v>
      </c>
      <c r="L186" s="2" t="s">
        <v>687</v>
      </c>
      <c r="M186" s="44" t="s">
        <v>614</v>
      </c>
      <c r="N186" s="6"/>
      <c r="O186" t="s">
        <v>609</v>
      </c>
      <c r="P186" s="2" t="s">
        <v>615</v>
      </c>
    </row>
    <row r="187" spans="2:17" x14ac:dyDescent="0.2">
      <c r="B187" s="10" t="str">
        <f t="shared" si="3"/>
        <v>N</v>
      </c>
      <c r="C187" t="s">
        <v>845</v>
      </c>
      <c r="D187" s="49"/>
      <c r="E187" s="6" t="s">
        <v>840</v>
      </c>
      <c r="F187" s="2" t="s">
        <v>602</v>
      </c>
      <c r="G187" t="s">
        <v>603</v>
      </c>
      <c r="H187" s="2" t="s">
        <v>604</v>
      </c>
      <c r="I187" t="s">
        <v>612</v>
      </c>
      <c r="J187" s="2" t="s">
        <v>606</v>
      </c>
      <c r="K187" s="2" t="s">
        <v>621</v>
      </c>
      <c r="L187" s="2" t="s">
        <v>687</v>
      </c>
      <c r="M187" s="44" t="s">
        <v>614</v>
      </c>
      <c r="N187" s="6"/>
      <c r="O187" t="s">
        <v>609</v>
      </c>
      <c r="P187" s="2" t="s">
        <v>615</v>
      </c>
    </row>
    <row r="188" spans="2:17" x14ac:dyDescent="0.2">
      <c r="B188" s="10" t="str">
        <f t="shared" si="3"/>
        <v>N</v>
      </c>
      <c r="C188" t="s">
        <v>846</v>
      </c>
      <c r="D188" s="49"/>
      <c r="E188" s="6" t="s">
        <v>840</v>
      </c>
      <c r="F188" s="2" t="s">
        <v>602</v>
      </c>
      <c r="G188" t="s">
        <v>603</v>
      </c>
      <c r="H188" s="2" t="s">
        <v>604</v>
      </c>
      <c r="I188" t="s">
        <v>612</v>
      </c>
      <c r="J188" s="2" t="s">
        <v>606</v>
      </c>
      <c r="K188" s="2" t="s">
        <v>623</v>
      </c>
      <c r="L188" s="2" t="s">
        <v>687</v>
      </c>
      <c r="M188" s="44" t="s">
        <v>614</v>
      </c>
      <c r="N188" s="6"/>
      <c r="O188" t="s">
        <v>609</v>
      </c>
      <c r="P188" s="2" t="s">
        <v>615</v>
      </c>
    </row>
    <row r="189" spans="2:17" x14ac:dyDescent="0.2">
      <c r="B189" s="10" t="str">
        <f t="shared" si="3"/>
        <v>N</v>
      </c>
      <c r="C189" t="s">
        <v>847</v>
      </c>
      <c r="D189" s="49"/>
      <c r="E189" s="6" t="s">
        <v>840</v>
      </c>
      <c r="F189" s="2" t="s">
        <v>602</v>
      </c>
      <c r="G189" t="s">
        <v>603</v>
      </c>
      <c r="H189" s="2" t="s">
        <v>604</v>
      </c>
      <c r="I189" t="s">
        <v>612</v>
      </c>
      <c r="J189" s="2" t="s">
        <v>606</v>
      </c>
      <c r="K189" s="2" t="s">
        <v>625</v>
      </c>
      <c r="L189" s="2" t="s">
        <v>687</v>
      </c>
      <c r="M189" s="44" t="s">
        <v>614</v>
      </c>
      <c r="N189" s="6"/>
      <c r="O189" t="s">
        <v>609</v>
      </c>
      <c r="P189" s="2" t="s">
        <v>615</v>
      </c>
    </row>
    <row r="190" spans="2:17" x14ac:dyDescent="0.2">
      <c r="B190" s="10" t="str">
        <f t="shared" si="3"/>
        <v>N</v>
      </c>
      <c r="C190" t="s">
        <v>37</v>
      </c>
      <c r="E190" s="6" t="s">
        <v>848</v>
      </c>
      <c r="F190" s="2" t="s">
        <v>766</v>
      </c>
      <c r="G190" s="2" t="s">
        <v>767</v>
      </c>
      <c r="H190" s="2" t="s">
        <v>768</v>
      </c>
      <c r="I190" t="s">
        <v>605</v>
      </c>
      <c r="J190" s="2" t="s">
        <v>606</v>
      </c>
      <c r="K190" s="2" t="s">
        <v>607</v>
      </c>
      <c r="L190" s="2" t="s">
        <v>769</v>
      </c>
      <c r="M190" s="88">
        <v>99821848</v>
      </c>
      <c r="N190" s="89" t="s">
        <v>849</v>
      </c>
      <c r="O190" t="s">
        <v>609</v>
      </c>
      <c r="P190" s="2" t="s">
        <v>610</v>
      </c>
      <c r="Q190">
        <v>0</v>
      </c>
    </row>
    <row r="191" spans="2:17" x14ac:dyDescent="0.2">
      <c r="B191" s="10" t="str">
        <f t="shared" si="3"/>
        <v>N</v>
      </c>
      <c r="C191" t="s">
        <v>850</v>
      </c>
      <c r="D191" s="49"/>
      <c r="E191" s="6" t="s">
        <v>848</v>
      </c>
      <c r="F191" s="2" t="s">
        <v>766</v>
      </c>
      <c r="G191" s="2" t="s">
        <v>767</v>
      </c>
      <c r="H191" s="2" t="s">
        <v>768</v>
      </c>
      <c r="I191" t="s">
        <v>612</v>
      </c>
      <c r="J191" s="2" t="s">
        <v>606</v>
      </c>
      <c r="K191" s="2" t="s">
        <v>613</v>
      </c>
      <c r="L191" s="2" t="s">
        <v>643</v>
      </c>
      <c r="M191" s="44" t="s">
        <v>614</v>
      </c>
      <c r="N191" s="6"/>
      <c r="O191" t="s">
        <v>609</v>
      </c>
      <c r="P191" s="2" t="s">
        <v>615</v>
      </c>
    </row>
    <row r="192" spans="2:17" x14ac:dyDescent="0.2">
      <c r="B192" s="10" t="str">
        <f t="shared" si="3"/>
        <v>N</v>
      </c>
      <c r="C192" t="s">
        <v>851</v>
      </c>
      <c r="D192" s="49"/>
      <c r="E192" s="6" t="s">
        <v>848</v>
      </c>
      <c r="F192" s="2" t="s">
        <v>766</v>
      </c>
      <c r="G192" s="2" t="s">
        <v>767</v>
      </c>
      <c r="H192" s="2" t="s">
        <v>768</v>
      </c>
      <c r="I192" t="s">
        <v>612</v>
      </c>
      <c r="J192" s="2" t="s">
        <v>606</v>
      </c>
      <c r="K192" s="2" t="s">
        <v>617</v>
      </c>
      <c r="L192" s="2" t="s">
        <v>643</v>
      </c>
      <c r="M192" s="44" t="s">
        <v>614</v>
      </c>
      <c r="N192" s="6"/>
      <c r="O192" t="s">
        <v>609</v>
      </c>
      <c r="P192" s="2" t="s">
        <v>615</v>
      </c>
    </row>
    <row r="193" spans="2:17" x14ac:dyDescent="0.2">
      <c r="B193" s="10" t="str">
        <f t="shared" si="3"/>
        <v>N</v>
      </c>
      <c r="C193" t="s">
        <v>852</v>
      </c>
      <c r="D193" s="49"/>
      <c r="E193" s="6" t="s">
        <v>848</v>
      </c>
      <c r="F193" s="2" t="s">
        <v>766</v>
      </c>
      <c r="G193" s="2" t="s">
        <v>767</v>
      </c>
      <c r="H193" s="2" t="s">
        <v>768</v>
      </c>
      <c r="I193" t="s">
        <v>612</v>
      </c>
      <c r="J193" s="2" t="s">
        <v>606</v>
      </c>
      <c r="K193" s="2" t="s">
        <v>619</v>
      </c>
      <c r="L193" s="2" t="s">
        <v>643</v>
      </c>
      <c r="M193" s="44" t="s">
        <v>614</v>
      </c>
      <c r="N193" s="6"/>
      <c r="O193" t="s">
        <v>609</v>
      </c>
      <c r="P193" s="2" t="s">
        <v>615</v>
      </c>
    </row>
    <row r="194" spans="2:17" x14ac:dyDescent="0.2">
      <c r="B194" s="10" t="str">
        <f t="shared" si="3"/>
        <v>N</v>
      </c>
      <c r="C194" t="s">
        <v>853</v>
      </c>
      <c r="D194" s="49"/>
      <c r="E194" s="6" t="s">
        <v>848</v>
      </c>
      <c r="F194" s="2" t="s">
        <v>766</v>
      </c>
      <c r="G194" s="2" t="s">
        <v>767</v>
      </c>
      <c r="H194" s="2" t="s">
        <v>768</v>
      </c>
      <c r="I194" t="s">
        <v>612</v>
      </c>
      <c r="J194" s="2" t="s">
        <v>606</v>
      </c>
      <c r="K194" s="2" t="s">
        <v>621</v>
      </c>
      <c r="L194" s="2" t="s">
        <v>643</v>
      </c>
      <c r="M194" s="44" t="s">
        <v>614</v>
      </c>
      <c r="N194" s="6"/>
      <c r="O194" t="s">
        <v>609</v>
      </c>
      <c r="P194" s="2" t="s">
        <v>615</v>
      </c>
    </row>
    <row r="195" spans="2:17" x14ac:dyDescent="0.2">
      <c r="B195" s="10" t="str">
        <f t="shared" si="3"/>
        <v>N</v>
      </c>
      <c r="C195" t="s">
        <v>854</v>
      </c>
      <c r="D195" s="49"/>
      <c r="E195" s="6" t="s">
        <v>848</v>
      </c>
      <c r="F195" s="2" t="s">
        <v>766</v>
      </c>
      <c r="G195" s="2" t="s">
        <v>767</v>
      </c>
      <c r="H195" s="2" t="s">
        <v>768</v>
      </c>
      <c r="I195" t="s">
        <v>612</v>
      </c>
      <c r="J195" s="2" t="s">
        <v>606</v>
      </c>
      <c r="K195" s="2" t="s">
        <v>623</v>
      </c>
      <c r="L195" s="2" t="s">
        <v>643</v>
      </c>
      <c r="M195" s="44" t="s">
        <v>614</v>
      </c>
      <c r="N195" s="6"/>
      <c r="O195" t="s">
        <v>609</v>
      </c>
      <c r="P195" s="2" t="s">
        <v>615</v>
      </c>
    </row>
    <row r="196" spans="2:17" x14ac:dyDescent="0.2">
      <c r="B196" s="10" t="str">
        <f t="shared" si="3"/>
        <v>N</v>
      </c>
      <c r="C196" t="s">
        <v>855</v>
      </c>
      <c r="D196" s="49"/>
      <c r="E196" s="6" t="s">
        <v>848</v>
      </c>
      <c r="F196" s="2" t="s">
        <v>766</v>
      </c>
      <c r="G196" s="2" t="s">
        <v>767</v>
      </c>
      <c r="H196" s="2" t="s">
        <v>768</v>
      </c>
      <c r="I196" t="s">
        <v>612</v>
      </c>
      <c r="J196" s="2" t="s">
        <v>606</v>
      </c>
      <c r="K196" s="2" t="s">
        <v>625</v>
      </c>
      <c r="L196" s="2" t="s">
        <v>643</v>
      </c>
      <c r="M196" s="44" t="s">
        <v>614</v>
      </c>
      <c r="N196" s="6"/>
      <c r="O196" t="s">
        <v>609</v>
      </c>
      <c r="P196" s="2" t="s">
        <v>615</v>
      </c>
    </row>
    <row r="197" spans="2:17" x14ac:dyDescent="0.2">
      <c r="B197" s="10" t="str">
        <f t="shared" si="3"/>
        <v>N</v>
      </c>
      <c r="C197" t="s">
        <v>38</v>
      </c>
      <c r="D197" s="49"/>
      <c r="E197" s="6" t="s">
        <v>856</v>
      </c>
      <c r="F197" s="2" t="s">
        <v>766</v>
      </c>
      <c r="G197" s="2" t="s">
        <v>767</v>
      </c>
      <c r="H197" s="2" t="s">
        <v>768</v>
      </c>
      <c r="I197" t="s">
        <v>605</v>
      </c>
      <c r="J197" s="2" t="s">
        <v>606</v>
      </c>
      <c r="K197" s="2" t="s">
        <v>607</v>
      </c>
      <c r="L197" s="2" t="s">
        <v>741</v>
      </c>
      <c r="M197" s="88">
        <v>99821846</v>
      </c>
      <c r="N197" s="89" t="s">
        <v>857</v>
      </c>
      <c r="O197" t="s">
        <v>609</v>
      </c>
      <c r="P197" s="2" t="s">
        <v>610</v>
      </c>
      <c r="Q197">
        <v>0</v>
      </c>
    </row>
    <row r="198" spans="2:17" x14ac:dyDescent="0.2">
      <c r="B198" s="10" t="str">
        <f t="shared" si="3"/>
        <v>N</v>
      </c>
      <c r="C198" t="s">
        <v>858</v>
      </c>
      <c r="E198" s="6" t="s">
        <v>856</v>
      </c>
      <c r="F198" s="2" t="s">
        <v>766</v>
      </c>
      <c r="G198" s="2" t="s">
        <v>767</v>
      </c>
      <c r="H198" s="2" t="s">
        <v>768</v>
      </c>
      <c r="I198" t="s">
        <v>612</v>
      </c>
      <c r="J198" s="2" t="s">
        <v>606</v>
      </c>
      <c r="K198" s="2" t="s">
        <v>613</v>
      </c>
      <c r="L198" s="2" t="s">
        <v>741</v>
      </c>
      <c r="M198" s="44" t="s">
        <v>614</v>
      </c>
      <c r="N198" s="6"/>
      <c r="O198" t="s">
        <v>609</v>
      </c>
      <c r="P198" s="2" t="s">
        <v>615</v>
      </c>
    </row>
    <row r="199" spans="2:17" x14ac:dyDescent="0.2">
      <c r="B199" s="10" t="str">
        <f t="shared" ref="B199:B218" si="4">IF(AND(I199="not Bronze, ASTM-B584, C93200",K199="Coating_Standard"),"Y","N")</f>
        <v>N</v>
      </c>
      <c r="C199" t="s">
        <v>859</v>
      </c>
      <c r="E199" s="6" t="s">
        <v>856</v>
      </c>
      <c r="F199" s="2" t="s">
        <v>766</v>
      </c>
      <c r="G199" s="2" t="s">
        <v>767</v>
      </c>
      <c r="H199" s="2" t="s">
        <v>768</v>
      </c>
      <c r="I199" t="s">
        <v>612</v>
      </c>
      <c r="J199" s="2" t="s">
        <v>606</v>
      </c>
      <c r="K199" s="2" t="s">
        <v>617</v>
      </c>
      <c r="L199" s="2" t="s">
        <v>741</v>
      </c>
      <c r="M199" s="44" t="s">
        <v>614</v>
      </c>
      <c r="N199" s="6"/>
      <c r="O199" t="s">
        <v>609</v>
      </c>
      <c r="P199" s="2" t="s">
        <v>615</v>
      </c>
    </row>
    <row r="200" spans="2:17" x14ac:dyDescent="0.2">
      <c r="B200" s="10" t="str">
        <f t="shared" si="4"/>
        <v>N</v>
      </c>
      <c r="C200" t="s">
        <v>860</v>
      </c>
      <c r="E200" s="6" t="s">
        <v>856</v>
      </c>
      <c r="F200" s="2" t="s">
        <v>766</v>
      </c>
      <c r="G200" s="2" t="s">
        <v>767</v>
      </c>
      <c r="H200" s="2" t="s">
        <v>768</v>
      </c>
      <c r="I200" t="s">
        <v>612</v>
      </c>
      <c r="J200" s="2" t="s">
        <v>606</v>
      </c>
      <c r="K200" s="2" t="s">
        <v>619</v>
      </c>
      <c r="L200" s="2" t="s">
        <v>741</v>
      </c>
      <c r="M200" s="44" t="s">
        <v>614</v>
      </c>
      <c r="N200" s="6"/>
      <c r="O200" t="s">
        <v>609</v>
      </c>
      <c r="P200" s="2" t="s">
        <v>615</v>
      </c>
    </row>
    <row r="201" spans="2:17" x14ac:dyDescent="0.2">
      <c r="B201" s="10" t="str">
        <f t="shared" si="4"/>
        <v>N</v>
      </c>
      <c r="C201" t="s">
        <v>861</v>
      </c>
      <c r="E201" s="6" t="s">
        <v>856</v>
      </c>
      <c r="F201" s="2" t="s">
        <v>766</v>
      </c>
      <c r="G201" s="2" t="s">
        <v>767</v>
      </c>
      <c r="H201" s="2" t="s">
        <v>768</v>
      </c>
      <c r="I201" t="s">
        <v>612</v>
      </c>
      <c r="J201" s="2" t="s">
        <v>606</v>
      </c>
      <c r="K201" s="2" t="s">
        <v>621</v>
      </c>
      <c r="L201" s="2" t="s">
        <v>741</v>
      </c>
      <c r="M201" s="44" t="s">
        <v>614</v>
      </c>
      <c r="N201" s="6"/>
      <c r="O201" t="s">
        <v>609</v>
      </c>
      <c r="P201" s="2" t="s">
        <v>615</v>
      </c>
    </row>
    <row r="202" spans="2:17" x14ac:dyDescent="0.2">
      <c r="B202" s="10" t="str">
        <f t="shared" si="4"/>
        <v>N</v>
      </c>
      <c r="C202" t="s">
        <v>862</v>
      </c>
      <c r="E202" s="6" t="s">
        <v>856</v>
      </c>
      <c r="F202" s="2" t="s">
        <v>766</v>
      </c>
      <c r="G202" s="2" t="s">
        <v>767</v>
      </c>
      <c r="H202" s="2" t="s">
        <v>768</v>
      </c>
      <c r="I202" t="s">
        <v>612</v>
      </c>
      <c r="J202" s="2" t="s">
        <v>606</v>
      </c>
      <c r="K202" s="2" t="s">
        <v>623</v>
      </c>
      <c r="L202" s="2" t="s">
        <v>741</v>
      </c>
      <c r="M202" s="44" t="s">
        <v>614</v>
      </c>
      <c r="N202" s="6"/>
      <c r="O202" t="s">
        <v>609</v>
      </c>
      <c r="P202" s="2" t="s">
        <v>615</v>
      </c>
    </row>
    <row r="203" spans="2:17" x14ac:dyDescent="0.2">
      <c r="B203" s="10" t="str">
        <f t="shared" si="4"/>
        <v>N</v>
      </c>
      <c r="C203" t="s">
        <v>863</v>
      </c>
      <c r="E203" s="6" t="s">
        <v>856</v>
      </c>
      <c r="F203" s="2" t="s">
        <v>766</v>
      </c>
      <c r="G203" s="2" t="s">
        <v>767</v>
      </c>
      <c r="H203" s="2" t="s">
        <v>768</v>
      </c>
      <c r="I203" t="s">
        <v>612</v>
      </c>
      <c r="J203" s="2" t="s">
        <v>606</v>
      </c>
      <c r="K203" s="2" t="s">
        <v>625</v>
      </c>
      <c r="L203" s="2" t="s">
        <v>741</v>
      </c>
      <c r="M203" s="44" t="s">
        <v>614</v>
      </c>
      <c r="N203" s="6"/>
      <c r="O203" t="s">
        <v>609</v>
      </c>
      <c r="P203" s="2" t="s">
        <v>615</v>
      </c>
    </row>
    <row r="204" spans="2:17" x14ac:dyDescent="0.2">
      <c r="B204" s="10" t="str">
        <f t="shared" si="4"/>
        <v>N</v>
      </c>
      <c r="C204" t="s">
        <v>864</v>
      </c>
      <c r="E204" t="s">
        <v>865</v>
      </c>
      <c r="F204" s="2" t="s">
        <v>602</v>
      </c>
      <c r="G204" t="s">
        <v>603</v>
      </c>
      <c r="H204" s="2" t="s">
        <v>604</v>
      </c>
      <c r="I204" t="s">
        <v>605</v>
      </c>
      <c r="J204" s="2" t="s">
        <v>606</v>
      </c>
      <c r="K204" s="2" t="s">
        <v>607</v>
      </c>
      <c r="L204" s="2" t="s">
        <v>687</v>
      </c>
      <c r="M204" s="99">
        <v>99835033</v>
      </c>
      <c r="N204" s="100" t="s">
        <v>866</v>
      </c>
      <c r="O204" t="s">
        <v>609</v>
      </c>
      <c r="P204" s="2" t="s">
        <v>610</v>
      </c>
      <c r="Q204">
        <v>0</v>
      </c>
    </row>
    <row r="205" spans="2:17" x14ac:dyDescent="0.2">
      <c r="B205" s="10" t="str">
        <f t="shared" si="4"/>
        <v>N</v>
      </c>
      <c r="C205" t="s">
        <v>867</v>
      </c>
      <c r="E205" t="s">
        <v>865</v>
      </c>
      <c r="F205" s="2" t="s">
        <v>602</v>
      </c>
      <c r="G205" t="s">
        <v>603</v>
      </c>
      <c r="H205" s="2" t="s">
        <v>604</v>
      </c>
      <c r="I205" t="s">
        <v>605</v>
      </c>
      <c r="J205" s="2" t="s">
        <v>606</v>
      </c>
      <c r="K205" s="2" t="s">
        <v>607</v>
      </c>
      <c r="L205" s="2" t="s">
        <v>687</v>
      </c>
      <c r="M205" s="44" t="s">
        <v>614</v>
      </c>
      <c r="N205" s="6"/>
      <c r="O205" t="s">
        <v>609</v>
      </c>
      <c r="P205" s="2" t="s">
        <v>610</v>
      </c>
      <c r="Q205">
        <v>0</v>
      </c>
    </row>
    <row r="206" spans="2:17" x14ac:dyDescent="0.2">
      <c r="B206" s="10" t="str">
        <f t="shared" si="4"/>
        <v>N</v>
      </c>
      <c r="C206" t="s">
        <v>868</v>
      </c>
      <c r="E206" t="s">
        <v>865</v>
      </c>
      <c r="F206" s="2" t="s">
        <v>602</v>
      </c>
      <c r="G206" t="s">
        <v>603</v>
      </c>
      <c r="H206" s="2" t="s">
        <v>604</v>
      </c>
      <c r="I206" t="s">
        <v>612</v>
      </c>
      <c r="J206" s="2" t="s">
        <v>606</v>
      </c>
      <c r="K206" s="2" t="s">
        <v>613</v>
      </c>
      <c r="L206" s="2" t="s">
        <v>687</v>
      </c>
      <c r="M206" s="44" t="s">
        <v>614</v>
      </c>
      <c r="N206" s="6"/>
      <c r="O206" t="s">
        <v>609</v>
      </c>
      <c r="P206" s="2" t="s">
        <v>615</v>
      </c>
    </row>
    <row r="207" spans="2:17" x14ac:dyDescent="0.2">
      <c r="B207" s="10" t="str">
        <f t="shared" si="4"/>
        <v>N</v>
      </c>
      <c r="C207" t="s">
        <v>869</v>
      </c>
      <c r="E207" t="s">
        <v>865</v>
      </c>
      <c r="F207" s="2" t="s">
        <v>602</v>
      </c>
      <c r="G207" t="s">
        <v>603</v>
      </c>
      <c r="H207" s="2" t="s">
        <v>604</v>
      </c>
      <c r="I207" t="s">
        <v>612</v>
      </c>
      <c r="J207" s="2" t="s">
        <v>606</v>
      </c>
      <c r="K207" s="2" t="s">
        <v>617</v>
      </c>
      <c r="L207" s="2" t="s">
        <v>687</v>
      </c>
      <c r="M207" s="44" t="s">
        <v>614</v>
      </c>
      <c r="N207" s="6"/>
      <c r="O207" t="s">
        <v>609</v>
      </c>
      <c r="P207" s="2" t="s">
        <v>615</v>
      </c>
    </row>
    <row r="208" spans="2:17" x14ac:dyDescent="0.2">
      <c r="B208" s="10" t="str">
        <f t="shared" si="4"/>
        <v>N</v>
      </c>
      <c r="C208" t="s">
        <v>870</v>
      </c>
      <c r="E208" t="s">
        <v>865</v>
      </c>
      <c r="F208" s="2" t="s">
        <v>602</v>
      </c>
      <c r="G208" t="s">
        <v>603</v>
      </c>
      <c r="H208" s="2" t="s">
        <v>604</v>
      </c>
      <c r="I208" t="s">
        <v>612</v>
      </c>
      <c r="J208" s="2" t="s">
        <v>606</v>
      </c>
      <c r="K208" s="2" t="s">
        <v>619</v>
      </c>
      <c r="L208" s="2" t="s">
        <v>687</v>
      </c>
      <c r="M208" s="44" t="s">
        <v>614</v>
      </c>
      <c r="N208" s="6"/>
      <c r="O208" t="s">
        <v>609</v>
      </c>
      <c r="P208" s="2" t="s">
        <v>615</v>
      </c>
    </row>
    <row r="209" spans="1:17" x14ac:dyDescent="0.2">
      <c r="B209" s="10" t="str">
        <f t="shared" si="4"/>
        <v>N</v>
      </c>
      <c r="C209" t="s">
        <v>871</v>
      </c>
      <c r="E209" t="s">
        <v>865</v>
      </c>
      <c r="F209" s="2" t="s">
        <v>602</v>
      </c>
      <c r="G209" t="s">
        <v>603</v>
      </c>
      <c r="H209" s="2" t="s">
        <v>604</v>
      </c>
      <c r="I209" t="s">
        <v>612</v>
      </c>
      <c r="J209" s="2" t="s">
        <v>606</v>
      </c>
      <c r="K209" s="2" t="s">
        <v>621</v>
      </c>
      <c r="L209" s="2" t="s">
        <v>687</v>
      </c>
      <c r="M209" s="44" t="s">
        <v>614</v>
      </c>
      <c r="N209" s="6"/>
      <c r="O209" t="s">
        <v>609</v>
      </c>
      <c r="P209" s="2" t="s">
        <v>615</v>
      </c>
    </row>
    <row r="210" spans="1:17" x14ac:dyDescent="0.2">
      <c r="B210" s="10" t="str">
        <f t="shared" si="4"/>
        <v>N</v>
      </c>
      <c r="C210" t="s">
        <v>872</v>
      </c>
      <c r="E210" t="s">
        <v>865</v>
      </c>
      <c r="F210" s="2" t="s">
        <v>602</v>
      </c>
      <c r="G210" t="s">
        <v>603</v>
      </c>
      <c r="H210" s="2" t="s">
        <v>604</v>
      </c>
      <c r="I210" t="s">
        <v>612</v>
      </c>
      <c r="J210" s="2" t="s">
        <v>606</v>
      </c>
      <c r="K210" s="2" t="s">
        <v>623</v>
      </c>
      <c r="L210" s="2" t="s">
        <v>687</v>
      </c>
      <c r="M210" s="44" t="s">
        <v>614</v>
      </c>
      <c r="N210" s="6"/>
      <c r="O210" t="s">
        <v>609</v>
      </c>
      <c r="P210" s="2" t="s">
        <v>615</v>
      </c>
    </row>
    <row r="211" spans="1:17" x14ac:dyDescent="0.2">
      <c r="B211" s="10" t="str">
        <f t="shared" si="4"/>
        <v>N</v>
      </c>
      <c r="C211" t="s">
        <v>873</v>
      </c>
      <c r="E211" t="s">
        <v>865</v>
      </c>
      <c r="F211" s="2" t="s">
        <v>602</v>
      </c>
      <c r="G211" t="s">
        <v>603</v>
      </c>
      <c r="H211" s="2" t="s">
        <v>604</v>
      </c>
      <c r="I211" t="s">
        <v>612</v>
      </c>
      <c r="J211" s="2" t="s">
        <v>606</v>
      </c>
      <c r="K211" s="2" t="s">
        <v>625</v>
      </c>
      <c r="L211" s="2" t="s">
        <v>687</v>
      </c>
      <c r="M211" s="44" t="s">
        <v>614</v>
      </c>
      <c r="N211" s="6"/>
      <c r="O211" t="s">
        <v>609</v>
      </c>
      <c r="P211" s="2" t="s">
        <v>615</v>
      </c>
    </row>
    <row r="212" spans="1:17" x14ac:dyDescent="0.2">
      <c r="B212" s="10" t="str">
        <f t="shared" si="4"/>
        <v>N</v>
      </c>
      <c r="C212" t="s">
        <v>874</v>
      </c>
      <c r="E212" t="s">
        <v>875</v>
      </c>
      <c r="F212" s="2" t="s">
        <v>602</v>
      </c>
      <c r="G212" t="s">
        <v>603</v>
      </c>
      <c r="H212" s="2" t="s">
        <v>604</v>
      </c>
      <c r="I212" t="s">
        <v>605</v>
      </c>
      <c r="J212" s="2" t="s">
        <v>606</v>
      </c>
      <c r="K212" s="2" t="s">
        <v>607</v>
      </c>
      <c r="L212" s="2" t="s">
        <v>741</v>
      </c>
      <c r="M212" s="99">
        <v>99835020</v>
      </c>
      <c r="N212" s="100" t="s">
        <v>876</v>
      </c>
      <c r="O212" t="s">
        <v>609</v>
      </c>
      <c r="P212" s="2" t="s">
        <v>610</v>
      </c>
      <c r="Q212">
        <v>0</v>
      </c>
    </row>
    <row r="213" spans="1:17" x14ac:dyDescent="0.2">
      <c r="B213" s="10" t="str">
        <f t="shared" si="4"/>
        <v>N</v>
      </c>
      <c r="C213" t="s">
        <v>877</v>
      </c>
      <c r="E213" t="s">
        <v>875</v>
      </c>
      <c r="F213" s="2" t="s">
        <v>602</v>
      </c>
      <c r="G213" t="s">
        <v>603</v>
      </c>
      <c r="H213" s="2" t="s">
        <v>604</v>
      </c>
      <c r="I213" t="s">
        <v>612</v>
      </c>
      <c r="J213" s="2" t="s">
        <v>606</v>
      </c>
      <c r="K213" s="2" t="s">
        <v>613</v>
      </c>
      <c r="L213" s="2" t="s">
        <v>741</v>
      </c>
      <c r="M213" s="44" t="s">
        <v>614</v>
      </c>
      <c r="N213" s="6"/>
      <c r="O213" t="s">
        <v>609</v>
      </c>
      <c r="P213" s="2" t="s">
        <v>615</v>
      </c>
    </row>
    <row r="214" spans="1:17" x14ac:dyDescent="0.2">
      <c r="B214" s="10" t="str">
        <f t="shared" si="4"/>
        <v>N</v>
      </c>
      <c r="C214" t="s">
        <v>878</v>
      </c>
      <c r="E214" t="s">
        <v>875</v>
      </c>
      <c r="F214" s="2" t="s">
        <v>602</v>
      </c>
      <c r="G214" t="s">
        <v>603</v>
      </c>
      <c r="H214" s="2" t="s">
        <v>604</v>
      </c>
      <c r="I214" t="s">
        <v>612</v>
      </c>
      <c r="J214" s="2" t="s">
        <v>606</v>
      </c>
      <c r="K214" s="2" t="s">
        <v>617</v>
      </c>
      <c r="L214" s="2" t="s">
        <v>741</v>
      </c>
      <c r="M214" s="44" t="s">
        <v>614</v>
      </c>
      <c r="N214" s="6"/>
      <c r="O214" t="s">
        <v>609</v>
      </c>
      <c r="P214" s="2" t="s">
        <v>615</v>
      </c>
    </row>
    <row r="215" spans="1:17" x14ac:dyDescent="0.2">
      <c r="B215" s="10" t="str">
        <f t="shared" si="4"/>
        <v>N</v>
      </c>
      <c r="C215" t="s">
        <v>879</v>
      </c>
      <c r="E215" t="s">
        <v>875</v>
      </c>
      <c r="F215" s="2" t="s">
        <v>602</v>
      </c>
      <c r="G215" t="s">
        <v>603</v>
      </c>
      <c r="H215" s="2" t="s">
        <v>604</v>
      </c>
      <c r="I215" t="s">
        <v>612</v>
      </c>
      <c r="J215" s="2" t="s">
        <v>606</v>
      </c>
      <c r="K215" s="2" t="s">
        <v>619</v>
      </c>
      <c r="L215" s="2" t="s">
        <v>741</v>
      </c>
      <c r="M215" s="44" t="s">
        <v>614</v>
      </c>
      <c r="N215" s="6"/>
      <c r="O215" t="s">
        <v>609</v>
      </c>
      <c r="P215" s="2" t="s">
        <v>615</v>
      </c>
    </row>
    <row r="216" spans="1:17" x14ac:dyDescent="0.2">
      <c r="B216" s="10" t="str">
        <f t="shared" si="4"/>
        <v>N</v>
      </c>
      <c r="C216" t="s">
        <v>880</v>
      </c>
      <c r="E216" t="s">
        <v>875</v>
      </c>
      <c r="F216" s="2" t="s">
        <v>602</v>
      </c>
      <c r="G216" t="s">
        <v>603</v>
      </c>
      <c r="H216" s="2" t="s">
        <v>604</v>
      </c>
      <c r="I216" t="s">
        <v>612</v>
      </c>
      <c r="J216" s="2" t="s">
        <v>606</v>
      </c>
      <c r="K216" s="2" t="s">
        <v>621</v>
      </c>
      <c r="L216" s="2" t="s">
        <v>741</v>
      </c>
      <c r="M216" s="44" t="s">
        <v>614</v>
      </c>
      <c r="N216" s="6"/>
      <c r="O216" t="s">
        <v>609</v>
      </c>
      <c r="P216" s="2" t="s">
        <v>615</v>
      </c>
    </row>
    <row r="217" spans="1:17" x14ac:dyDescent="0.2">
      <c r="B217" s="10" t="str">
        <f t="shared" si="4"/>
        <v>N</v>
      </c>
      <c r="C217" t="s">
        <v>881</v>
      </c>
      <c r="E217" t="s">
        <v>875</v>
      </c>
      <c r="F217" s="2" t="s">
        <v>602</v>
      </c>
      <c r="G217" t="s">
        <v>603</v>
      </c>
      <c r="H217" s="2" t="s">
        <v>604</v>
      </c>
      <c r="I217" t="s">
        <v>612</v>
      </c>
      <c r="J217" s="2" t="s">
        <v>606</v>
      </c>
      <c r="K217" s="2" t="s">
        <v>623</v>
      </c>
      <c r="L217" s="2" t="s">
        <v>741</v>
      </c>
      <c r="M217" s="44" t="s">
        <v>614</v>
      </c>
      <c r="N217" s="6"/>
      <c r="O217" t="s">
        <v>609</v>
      </c>
      <c r="P217" s="2" t="s">
        <v>615</v>
      </c>
    </row>
    <row r="218" spans="1:17" x14ac:dyDescent="0.2">
      <c r="B218" s="10" t="str">
        <f t="shared" si="4"/>
        <v>N</v>
      </c>
      <c r="C218" t="s">
        <v>882</v>
      </c>
      <c r="E218" t="s">
        <v>875</v>
      </c>
      <c r="F218" s="2" t="s">
        <v>602</v>
      </c>
      <c r="G218" t="s">
        <v>603</v>
      </c>
      <c r="H218" s="2" t="s">
        <v>604</v>
      </c>
      <c r="I218" t="s">
        <v>612</v>
      </c>
      <c r="J218" s="2" t="s">
        <v>606</v>
      </c>
      <c r="K218" s="2" t="s">
        <v>625</v>
      </c>
      <c r="L218" s="2" t="s">
        <v>741</v>
      </c>
      <c r="M218" s="44" t="s">
        <v>614</v>
      </c>
      <c r="N218" s="6"/>
      <c r="O218" t="s">
        <v>609</v>
      </c>
      <c r="P218" s="2" t="s">
        <v>615</v>
      </c>
    </row>
    <row r="219" spans="1:17" x14ac:dyDescent="0.2">
      <c r="A219" s="22" t="s">
        <v>213</v>
      </c>
      <c r="B219" s="10"/>
    </row>
    <row r="220" spans="1:17" x14ac:dyDescent="0.2">
      <c r="B220" s="10"/>
      <c r="F220" s="2"/>
      <c r="G220" s="2"/>
      <c r="H220" s="2"/>
      <c r="J220" s="2"/>
      <c r="K220" s="2"/>
      <c r="L220" s="2"/>
      <c r="M220" s="2"/>
      <c r="P220" s="2"/>
    </row>
    <row r="221" spans="1:17" x14ac:dyDescent="0.2">
      <c r="B221" s="10"/>
    </row>
    <row r="222" spans="1:17" x14ac:dyDescent="0.2">
      <c r="B222" s="10"/>
    </row>
    <row r="223" spans="1:17" x14ac:dyDescent="0.2">
      <c r="B223" s="10"/>
      <c r="F223" s="2"/>
      <c r="G223" s="2"/>
      <c r="H223" s="2"/>
      <c r="J223" s="2"/>
      <c r="K223" s="2"/>
      <c r="L223" s="2"/>
      <c r="M223" s="2"/>
      <c r="P223" s="2"/>
    </row>
    <row r="224" spans="1:17" x14ac:dyDescent="0.2">
      <c r="B224" s="10"/>
    </row>
    <row r="225" spans="2:16" x14ac:dyDescent="0.2">
      <c r="B225" s="10"/>
    </row>
    <row r="226" spans="2:16" x14ac:dyDescent="0.2">
      <c r="B226" s="10"/>
      <c r="F226" s="2"/>
      <c r="G226" s="2"/>
      <c r="H226" s="2"/>
      <c r="J226" s="2"/>
      <c r="K226" s="2"/>
      <c r="L226" s="2"/>
      <c r="M226" s="2"/>
      <c r="P226" s="2"/>
    </row>
    <row r="227" spans="2:16" x14ac:dyDescent="0.2">
      <c r="B227" s="10"/>
    </row>
    <row r="228" spans="2:16" x14ac:dyDescent="0.2">
      <c r="B228" s="10"/>
    </row>
    <row r="229" spans="2:16" x14ac:dyDescent="0.2">
      <c r="B229" s="10"/>
      <c r="F229" s="2"/>
      <c r="G229" s="2"/>
      <c r="H229" s="2"/>
      <c r="J229" s="2"/>
      <c r="K229" s="2"/>
      <c r="L229" s="2"/>
      <c r="M229" s="2"/>
      <c r="P229" s="2"/>
    </row>
    <row r="230" spans="2:16" x14ac:dyDescent="0.2">
      <c r="B230" s="10"/>
    </row>
    <row r="231" spans="2:16" x14ac:dyDescent="0.2">
      <c r="B231" s="10"/>
    </row>
    <row r="232" spans="2:16" x14ac:dyDescent="0.2">
      <c r="B232" s="10"/>
    </row>
    <row r="233" spans="2:16" x14ac:dyDescent="0.2">
      <c r="B233" s="10"/>
    </row>
    <row r="234" spans="2:16" x14ac:dyDescent="0.2">
      <c r="B234" s="10"/>
      <c r="F234" s="2"/>
      <c r="H234" s="2"/>
      <c r="J234" s="2"/>
      <c r="K234" s="2"/>
      <c r="L234" s="2"/>
      <c r="M234" s="2"/>
      <c r="P234" s="2"/>
    </row>
    <row r="235" spans="2:16" x14ac:dyDescent="0.2">
      <c r="B235" s="10"/>
      <c r="F235" s="2"/>
      <c r="G235" s="2"/>
      <c r="H235" s="2"/>
      <c r="J235" s="2"/>
      <c r="K235" s="2"/>
      <c r="L235" s="2"/>
      <c r="M235" s="2"/>
      <c r="P235" s="2"/>
    </row>
    <row r="236" spans="2:16" x14ac:dyDescent="0.2">
      <c r="B236" s="10"/>
      <c r="F236" s="2"/>
      <c r="G236" s="2"/>
      <c r="H236" s="2"/>
      <c r="J236" s="2"/>
      <c r="K236" s="2"/>
      <c r="L236" s="2"/>
      <c r="M236" s="2"/>
      <c r="P236" s="2"/>
    </row>
    <row r="237" spans="2:16" x14ac:dyDescent="0.2">
      <c r="B237" s="10"/>
      <c r="F237" s="2"/>
      <c r="H237" s="2"/>
      <c r="J237" s="2"/>
      <c r="K237" s="2"/>
      <c r="L237" s="2"/>
      <c r="M237" s="2"/>
      <c r="P237" s="2"/>
    </row>
    <row r="238" spans="2:16" x14ac:dyDescent="0.2">
      <c r="B238" s="10"/>
      <c r="F238" s="2"/>
      <c r="G238" s="2"/>
      <c r="H238" s="2"/>
      <c r="J238" s="2"/>
      <c r="K238" s="2"/>
      <c r="L238" s="2"/>
      <c r="M238" s="2"/>
      <c r="P238" s="2"/>
    </row>
    <row r="239" spans="2:16" x14ac:dyDescent="0.2">
      <c r="B239" s="10"/>
      <c r="F239" s="2"/>
      <c r="G239" s="2"/>
      <c r="H239" s="2"/>
      <c r="J239" s="2"/>
      <c r="K239" s="2"/>
      <c r="L239" s="2"/>
      <c r="M239" s="2"/>
      <c r="P239" s="2"/>
    </row>
    <row r="240" spans="2:16" x14ac:dyDescent="0.2">
      <c r="B240" s="10"/>
      <c r="F240" s="2"/>
      <c r="H240" s="2"/>
      <c r="J240" s="2"/>
      <c r="K240" s="2"/>
      <c r="L240" s="2"/>
      <c r="M240" s="2"/>
      <c r="P240" s="2"/>
    </row>
    <row r="241" spans="2:16" x14ac:dyDescent="0.2">
      <c r="B241" s="10"/>
      <c r="F241" s="2"/>
      <c r="G241" s="2"/>
      <c r="H241" s="2"/>
      <c r="J241" s="2"/>
      <c r="K241" s="2"/>
      <c r="L241" s="2"/>
      <c r="M241" s="2"/>
      <c r="P241" s="2"/>
    </row>
    <row r="242" spans="2:16" x14ac:dyDescent="0.2">
      <c r="B242" s="10"/>
      <c r="F242" s="2"/>
      <c r="G242" s="2"/>
      <c r="H242" s="2"/>
      <c r="J242" s="2"/>
      <c r="K242" s="2"/>
      <c r="L242" s="2"/>
      <c r="M242" s="2"/>
      <c r="P242" s="2"/>
    </row>
    <row r="243" spans="2:16" x14ac:dyDescent="0.2">
      <c r="B243" s="10"/>
      <c r="F243" s="2"/>
      <c r="H243" s="2"/>
      <c r="J243" s="2"/>
      <c r="K243" s="2"/>
      <c r="L243" s="2"/>
      <c r="M243" s="2"/>
      <c r="P243" s="2"/>
    </row>
    <row r="244" spans="2:16" x14ac:dyDescent="0.2">
      <c r="B244" s="10"/>
      <c r="F244" s="2"/>
      <c r="G244" s="2"/>
      <c r="H244" s="2"/>
      <c r="J244" s="2"/>
      <c r="K244" s="2"/>
      <c r="L244" s="2"/>
      <c r="M244" s="2"/>
      <c r="P244" s="2"/>
    </row>
    <row r="245" spans="2:16" x14ac:dyDescent="0.2">
      <c r="B245" s="10"/>
      <c r="F245" s="2"/>
      <c r="G245" s="2"/>
      <c r="H245" s="2"/>
      <c r="J245" s="2"/>
      <c r="K245" s="2"/>
      <c r="L245" s="2"/>
      <c r="M245" s="2"/>
      <c r="P245" s="2"/>
    </row>
    <row r="246" spans="2:16" x14ac:dyDescent="0.2">
      <c r="B246" s="10"/>
      <c r="F246" s="2"/>
      <c r="H246" s="2"/>
      <c r="J246" s="2"/>
      <c r="K246" s="2"/>
      <c r="L246" s="2"/>
      <c r="M246" s="2"/>
      <c r="P246" s="2"/>
    </row>
    <row r="247" spans="2:16" x14ac:dyDescent="0.2">
      <c r="B247" s="10"/>
      <c r="F247" s="2"/>
      <c r="G247" s="2"/>
      <c r="H247" s="2"/>
      <c r="J247" s="2"/>
      <c r="K247" s="2"/>
      <c r="L247" s="2"/>
      <c r="M247" s="2"/>
      <c r="P247" s="2"/>
    </row>
    <row r="248" spans="2:16" x14ac:dyDescent="0.2">
      <c r="B248" s="10"/>
      <c r="F248" s="2"/>
      <c r="G248" s="2"/>
      <c r="H248" s="2"/>
      <c r="J248" s="2"/>
      <c r="K248" s="2"/>
      <c r="L248" s="2"/>
      <c r="M248" s="2"/>
      <c r="P248" s="2"/>
    </row>
    <row r="249" spans="2:16" x14ac:dyDescent="0.2">
      <c r="B249" s="10"/>
      <c r="F249" s="2"/>
      <c r="H249" s="2"/>
      <c r="J249" s="2"/>
      <c r="K249" s="2"/>
      <c r="L249" s="2"/>
      <c r="M249" s="2"/>
      <c r="P249" s="2"/>
    </row>
    <row r="250" spans="2:16" x14ac:dyDescent="0.2">
      <c r="B250" s="10"/>
      <c r="F250" s="2"/>
      <c r="G250" s="2"/>
      <c r="H250" s="2"/>
      <c r="J250" s="2"/>
      <c r="K250" s="2"/>
      <c r="L250" s="2"/>
      <c r="M250" s="2"/>
      <c r="P250" s="2"/>
    </row>
    <row r="251" spans="2:16" x14ac:dyDescent="0.2">
      <c r="B251" s="10"/>
      <c r="F251" s="2"/>
      <c r="G251" s="2"/>
      <c r="H251" s="2"/>
      <c r="J251" s="2"/>
      <c r="K251" s="2"/>
      <c r="L251" s="2"/>
      <c r="M251" s="2"/>
      <c r="P251" s="2"/>
    </row>
    <row r="252" spans="2:16" x14ac:dyDescent="0.2">
      <c r="B252" s="10"/>
      <c r="F252" s="2"/>
      <c r="H252" s="2"/>
      <c r="J252" s="2"/>
      <c r="K252" s="2"/>
      <c r="L252" s="2"/>
      <c r="M252" s="2"/>
      <c r="P252" s="2"/>
    </row>
    <row r="253" spans="2:16" x14ac:dyDescent="0.2">
      <c r="B253" s="10"/>
    </row>
    <row r="254" spans="2:16" x14ac:dyDescent="0.2">
      <c r="B254" s="10"/>
    </row>
    <row r="255" spans="2:16" x14ac:dyDescent="0.2">
      <c r="B255" s="10"/>
    </row>
    <row r="256" spans="2:16" x14ac:dyDescent="0.2">
      <c r="B256" s="10"/>
    </row>
    <row r="257" spans="2:2" x14ac:dyDescent="0.2">
      <c r="B257" s="10"/>
    </row>
    <row r="258" spans="2:2" x14ac:dyDescent="0.2">
      <c r="B258" s="10"/>
    </row>
    <row r="259" spans="2:2" x14ac:dyDescent="0.2">
      <c r="B259" s="10"/>
    </row>
    <row r="260" spans="2:2" x14ac:dyDescent="0.2">
      <c r="B260" s="10"/>
    </row>
    <row r="261" spans="2:2" x14ac:dyDescent="0.2">
      <c r="B261" s="10"/>
    </row>
    <row r="262" spans="2:2" x14ac:dyDescent="0.2">
      <c r="B262" s="10"/>
    </row>
    <row r="263" spans="2:2" x14ac:dyDescent="0.2">
      <c r="B263" s="10"/>
    </row>
    <row r="264" spans="2:2" x14ac:dyDescent="0.2">
      <c r="B264" s="10"/>
    </row>
    <row r="265" spans="2:2" x14ac:dyDescent="0.2">
      <c r="B265" s="10"/>
    </row>
    <row r="266" spans="2:2" x14ac:dyDescent="0.2">
      <c r="B266" s="10"/>
    </row>
    <row r="267" spans="2:2" x14ac:dyDescent="0.2">
      <c r="B267" s="10"/>
    </row>
    <row r="268" spans="2:2" x14ac:dyDescent="0.2">
      <c r="B268" s="10"/>
    </row>
    <row r="269" spans="2:2" x14ac:dyDescent="0.2">
      <c r="B269" s="10"/>
    </row>
    <row r="270" spans="2:2" x14ac:dyDescent="0.2">
      <c r="B270" s="10"/>
    </row>
    <row r="271" spans="2:2" x14ac:dyDescent="0.2">
      <c r="B271" s="10"/>
    </row>
    <row r="272" spans="2:2" x14ac:dyDescent="0.2">
      <c r="B272" s="10"/>
    </row>
    <row r="273" spans="2:2" x14ac:dyDescent="0.2">
      <c r="B273" s="10"/>
    </row>
    <row r="274" spans="2:2" x14ac:dyDescent="0.2">
      <c r="B274" s="10"/>
    </row>
    <row r="275" spans="2:2" x14ac:dyDescent="0.2">
      <c r="B275" s="10"/>
    </row>
    <row r="276" spans="2:2" x14ac:dyDescent="0.2">
      <c r="B276" s="10"/>
    </row>
    <row r="277" spans="2:2" x14ac:dyDescent="0.2">
      <c r="B277" s="10"/>
    </row>
    <row r="278" spans="2:2" x14ac:dyDescent="0.2">
      <c r="B278" s="10"/>
    </row>
    <row r="279" spans="2:2" x14ac:dyDescent="0.2">
      <c r="B279" s="10"/>
    </row>
    <row r="280" spans="2:2" x14ac:dyDescent="0.2">
      <c r="B280" s="10"/>
    </row>
    <row r="281" spans="2:2" x14ac:dyDescent="0.2">
      <c r="B281" s="10"/>
    </row>
    <row r="282" spans="2:2" x14ac:dyDescent="0.2">
      <c r="B282" s="10"/>
    </row>
    <row r="283" spans="2:2" x14ac:dyDescent="0.2">
      <c r="B283" s="10"/>
    </row>
    <row r="284" spans="2:2" x14ac:dyDescent="0.2">
      <c r="B284" s="10"/>
    </row>
    <row r="285" spans="2:2" x14ac:dyDescent="0.2">
      <c r="B285" s="10"/>
    </row>
    <row r="286" spans="2:2" x14ac:dyDescent="0.2">
      <c r="B286" s="10"/>
    </row>
    <row r="287" spans="2:2" x14ac:dyDescent="0.2">
      <c r="B287" s="10"/>
    </row>
    <row r="288" spans="2:2" x14ac:dyDescent="0.2">
      <c r="B288" s="10"/>
    </row>
    <row r="289" spans="2:16" x14ac:dyDescent="0.2">
      <c r="B289" s="10"/>
    </row>
    <row r="290" spans="2:16" x14ac:dyDescent="0.2">
      <c r="B290" s="10"/>
    </row>
    <row r="291" spans="2:16" x14ac:dyDescent="0.2">
      <c r="B291" s="10"/>
    </row>
    <row r="292" spans="2:16" x14ac:dyDescent="0.2">
      <c r="B292" s="10"/>
    </row>
    <row r="293" spans="2:16" x14ac:dyDescent="0.2">
      <c r="B293" s="10"/>
    </row>
    <row r="294" spans="2:16" x14ac:dyDescent="0.2">
      <c r="B294" s="10"/>
    </row>
    <row r="295" spans="2:16" x14ac:dyDescent="0.2">
      <c r="B295" s="10"/>
    </row>
    <row r="296" spans="2:16" x14ac:dyDescent="0.2">
      <c r="B296" s="10"/>
      <c r="F296" s="2"/>
      <c r="H296" s="2"/>
      <c r="J296" s="2"/>
      <c r="K296" s="2"/>
      <c r="L296" s="2"/>
      <c r="M296" s="44"/>
      <c r="N296" s="6"/>
      <c r="P296" s="2"/>
    </row>
    <row r="297" spans="2:16" x14ac:dyDescent="0.2">
      <c r="B297" s="10"/>
      <c r="F297" s="2"/>
      <c r="H297" s="2"/>
      <c r="J297" s="2"/>
      <c r="K297" s="2"/>
      <c r="L297" s="2"/>
      <c r="M297" s="44"/>
      <c r="N297" s="6"/>
      <c r="P297" s="2"/>
    </row>
    <row r="298" spans="2:16" x14ac:dyDescent="0.2">
      <c r="B298" s="10"/>
      <c r="F298" s="2"/>
      <c r="H298" s="2"/>
      <c r="J298" s="2"/>
      <c r="K298" s="2"/>
      <c r="L298" s="2"/>
      <c r="M298" s="44"/>
      <c r="N298" s="6"/>
      <c r="P298" s="2"/>
    </row>
    <row r="299" spans="2:16" x14ac:dyDescent="0.2">
      <c r="B299" s="10"/>
      <c r="F299" s="2"/>
      <c r="H299" s="2"/>
      <c r="J299" s="2"/>
      <c r="K299" s="2"/>
      <c r="L299" s="2"/>
      <c r="M299" s="44"/>
      <c r="N299" s="6"/>
      <c r="P299" s="2"/>
    </row>
    <row r="300" spans="2:16" x14ac:dyDescent="0.2">
      <c r="B300" s="10"/>
      <c r="F300" s="2"/>
      <c r="H300" s="2"/>
      <c r="J300" s="2"/>
      <c r="K300" s="2"/>
      <c r="L300" s="2"/>
      <c r="M300" s="44"/>
      <c r="N300" s="6"/>
      <c r="P300" s="2"/>
    </row>
    <row r="301" spans="2:16" x14ac:dyDescent="0.2">
      <c r="B301" s="10"/>
      <c r="F301" s="2"/>
      <c r="H301" s="2"/>
      <c r="J301" s="2"/>
      <c r="K301" s="2"/>
      <c r="L301" s="2"/>
      <c r="M301" s="44"/>
      <c r="N301" s="6"/>
      <c r="P301" s="2"/>
    </row>
    <row r="302" spans="2:16" x14ac:dyDescent="0.2">
      <c r="B302" s="10"/>
      <c r="F302" s="2"/>
      <c r="H302" s="2"/>
      <c r="J302" s="2"/>
      <c r="K302" s="2"/>
      <c r="L302" s="2"/>
      <c r="M302" s="44"/>
      <c r="N302" s="6"/>
      <c r="P302" s="2"/>
    </row>
    <row r="303" spans="2:16" x14ac:dyDescent="0.2">
      <c r="B303" s="10"/>
      <c r="F303" s="2"/>
      <c r="H303" s="2"/>
      <c r="J303" s="2"/>
      <c r="K303" s="2"/>
      <c r="L303" s="2"/>
      <c r="M303" s="44"/>
      <c r="N303" s="6"/>
      <c r="P303" s="2"/>
    </row>
    <row r="304" spans="2:16" x14ac:dyDescent="0.2">
      <c r="B304" s="10"/>
      <c r="F304" s="2"/>
      <c r="H304" s="2"/>
      <c r="J304" s="2"/>
      <c r="K304" s="2"/>
      <c r="L304" s="2"/>
      <c r="M304" s="44"/>
      <c r="N304" s="6"/>
      <c r="P304" s="2"/>
    </row>
    <row r="305" spans="2:2" x14ac:dyDescent="0.2">
      <c r="B305" s="10"/>
    </row>
    <row r="306" spans="2:2" x14ac:dyDescent="0.2">
      <c r="B306" s="10"/>
    </row>
    <row r="307" spans="2:2" x14ac:dyDescent="0.2">
      <c r="B307" s="10"/>
    </row>
    <row r="308" spans="2:2" x14ac:dyDescent="0.2">
      <c r="B308" s="10"/>
    </row>
    <row r="309" spans="2:2" x14ac:dyDescent="0.2">
      <c r="B309" s="10"/>
    </row>
    <row r="310" spans="2:2" x14ac:dyDescent="0.2">
      <c r="B310" s="10"/>
    </row>
    <row r="311" spans="2:2" x14ac:dyDescent="0.2">
      <c r="B311" s="10"/>
    </row>
    <row r="312" spans="2:2" x14ac:dyDescent="0.2">
      <c r="B312" s="10"/>
    </row>
    <row r="313" spans="2:2" x14ac:dyDescent="0.2">
      <c r="B313" s="10"/>
    </row>
    <row r="314" spans="2:2" x14ac:dyDescent="0.2">
      <c r="B314" s="10"/>
    </row>
    <row r="315" spans="2:2" x14ac:dyDescent="0.2">
      <c r="B315" s="10"/>
    </row>
    <row r="316" spans="2:2" x14ac:dyDescent="0.2">
      <c r="B316" s="10"/>
    </row>
    <row r="317" spans="2:2" x14ac:dyDescent="0.2">
      <c r="B317" s="10"/>
    </row>
    <row r="318" spans="2:2" x14ac:dyDescent="0.2">
      <c r="B318" s="10"/>
    </row>
    <row r="319" spans="2:2" x14ac:dyDescent="0.2">
      <c r="B319" s="10"/>
    </row>
    <row r="320" spans="2:2" x14ac:dyDescent="0.2">
      <c r="B320" s="10"/>
    </row>
    <row r="321" spans="2:16" x14ac:dyDescent="0.2">
      <c r="B321" s="10"/>
      <c r="F321" s="2"/>
      <c r="H321" s="2"/>
      <c r="K321" s="2"/>
      <c r="L321" s="2"/>
      <c r="M321" s="44"/>
      <c r="N321" s="6"/>
      <c r="P321" s="2"/>
    </row>
    <row r="322" spans="2:16" x14ac:dyDescent="0.2">
      <c r="B322" s="10"/>
      <c r="F322" s="2"/>
      <c r="H322" s="2"/>
      <c r="J322" s="2"/>
      <c r="K322" s="2"/>
      <c r="L322" s="2"/>
      <c r="M322" s="44"/>
      <c r="N322" s="44"/>
      <c r="P322" s="2"/>
    </row>
    <row r="323" spans="2:16" x14ac:dyDescent="0.2">
      <c r="B323" s="10"/>
      <c r="F323" s="2"/>
      <c r="H323" s="2"/>
      <c r="J323" s="2"/>
      <c r="K323" s="2"/>
      <c r="L323" s="2"/>
      <c r="M323" s="44"/>
      <c r="N323" s="6"/>
      <c r="P323" s="2"/>
    </row>
    <row r="324" spans="2:16" x14ac:dyDescent="0.2">
      <c r="B324" s="10"/>
      <c r="F324" s="2"/>
      <c r="H324" s="2"/>
      <c r="J324" s="2"/>
      <c r="K324" s="2"/>
      <c r="L324" s="2"/>
      <c r="M324" s="44"/>
      <c r="N324" s="6"/>
      <c r="P324" s="2"/>
    </row>
    <row r="325" spans="2:16" x14ac:dyDescent="0.2">
      <c r="B325" s="10"/>
      <c r="F325" s="2"/>
      <c r="H325" s="2"/>
      <c r="J325" s="2"/>
      <c r="K325" s="2"/>
      <c r="L325" s="2"/>
      <c r="M325" s="44"/>
      <c r="N325" s="6"/>
      <c r="P325" s="2"/>
    </row>
    <row r="326" spans="2:16" x14ac:dyDescent="0.2">
      <c r="B326" s="10"/>
      <c r="F326" s="2"/>
      <c r="H326" s="2"/>
      <c r="J326" s="2"/>
      <c r="K326" s="2"/>
      <c r="L326" s="2"/>
      <c r="M326" s="44"/>
      <c r="N326" s="6"/>
      <c r="P326" s="2"/>
    </row>
    <row r="327" spans="2:16" x14ac:dyDescent="0.2">
      <c r="B327" s="10"/>
      <c r="F327" s="2"/>
      <c r="H327" s="2"/>
      <c r="J327" s="2"/>
      <c r="K327" s="2"/>
      <c r="L327" s="2"/>
      <c r="M327" s="44"/>
      <c r="N327" s="6"/>
      <c r="P327" s="2"/>
    </row>
    <row r="328" spans="2:16" x14ac:dyDescent="0.2">
      <c r="B328" s="10"/>
      <c r="F328" s="2"/>
      <c r="H328" s="2"/>
      <c r="J328" s="2"/>
      <c r="K328" s="2"/>
      <c r="L328" s="2"/>
      <c r="M328" s="44"/>
      <c r="N328" s="6"/>
      <c r="P328" s="2"/>
    </row>
    <row r="329" spans="2:16" x14ac:dyDescent="0.2">
      <c r="B329" s="10"/>
      <c r="F329" s="2"/>
      <c r="H329" s="2"/>
      <c r="J329" s="2"/>
      <c r="K329" s="2"/>
      <c r="L329" s="2"/>
      <c r="M329" s="44"/>
      <c r="N329" s="6"/>
      <c r="P329" s="2"/>
    </row>
    <row r="330" spans="2:16" x14ac:dyDescent="0.2">
      <c r="B330" s="10"/>
      <c r="F330" s="2"/>
      <c r="H330" s="2"/>
      <c r="J330" s="2"/>
      <c r="K330" s="2"/>
      <c r="L330" s="2"/>
      <c r="M330" s="44"/>
      <c r="N330" s="6"/>
      <c r="P330" s="2"/>
    </row>
    <row r="331" spans="2:16" x14ac:dyDescent="0.2">
      <c r="B331" s="10"/>
      <c r="F331" s="2"/>
      <c r="H331" s="2"/>
      <c r="J331" s="2"/>
      <c r="K331" s="2"/>
      <c r="L331" s="2"/>
      <c r="M331" s="44"/>
      <c r="N331" s="6"/>
      <c r="P331" s="2"/>
    </row>
    <row r="332" spans="2:16" x14ac:dyDescent="0.2">
      <c r="B332" s="10"/>
      <c r="F332" s="2"/>
      <c r="H332" s="2"/>
      <c r="J332" s="2"/>
      <c r="K332" s="2"/>
      <c r="L332" s="2"/>
      <c r="M332" s="44"/>
      <c r="N332" s="6"/>
      <c r="P332" s="2"/>
    </row>
    <row r="333" spans="2:16" x14ac:dyDescent="0.2">
      <c r="B333" s="10"/>
      <c r="F333" s="2"/>
      <c r="G333" s="2"/>
      <c r="H333" s="2"/>
      <c r="J333" s="2"/>
      <c r="K333" s="2"/>
      <c r="L333" s="2"/>
      <c r="M333" s="44"/>
      <c r="N333" s="6"/>
      <c r="P333" s="2"/>
    </row>
    <row r="334" spans="2:16" x14ac:dyDescent="0.2">
      <c r="B334" s="10"/>
      <c r="F334" s="2"/>
      <c r="G334" s="2"/>
      <c r="H334" s="2"/>
      <c r="J334" s="2"/>
      <c r="K334" s="2"/>
      <c r="L334" s="2"/>
      <c r="M334" s="44"/>
      <c r="N334" s="6"/>
      <c r="P334" s="2"/>
    </row>
    <row r="335" spans="2:16" x14ac:dyDescent="0.2">
      <c r="B335" s="10"/>
      <c r="F335" s="2"/>
      <c r="G335" s="2"/>
      <c r="H335" s="2"/>
      <c r="J335" s="2"/>
      <c r="K335" s="2"/>
      <c r="L335" s="2"/>
      <c r="M335" s="44"/>
      <c r="N335" s="6"/>
      <c r="P335" s="2"/>
    </row>
    <row r="336" spans="2:16" x14ac:dyDescent="0.2">
      <c r="B336" s="10"/>
      <c r="F336" s="2"/>
      <c r="G336" s="2"/>
      <c r="H336" s="2"/>
      <c r="J336" s="2"/>
      <c r="K336" s="2"/>
      <c r="L336" s="2"/>
      <c r="M336" s="44"/>
      <c r="N336" s="6"/>
      <c r="P336" s="2"/>
    </row>
    <row r="337" spans="2:16" x14ac:dyDescent="0.2">
      <c r="B337" s="10"/>
      <c r="F337" s="2"/>
      <c r="G337" s="2"/>
      <c r="H337" s="2"/>
      <c r="J337" s="2"/>
      <c r="K337" s="2"/>
      <c r="L337" s="2"/>
      <c r="M337" s="44"/>
      <c r="N337" s="6"/>
      <c r="P337" s="2"/>
    </row>
    <row r="338" spans="2:16" x14ac:dyDescent="0.2">
      <c r="B338" s="10"/>
      <c r="F338" s="2"/>
      <c r="H338" s="2"/>
      <c r="J338" s="2"/>
      <c r="K338" s="2"/>
      <c r="L338" s="2"/>
      <c r="M338" s="44"/>
      <c r="N338" s="6"/>
      <c r="P338" s="2"/>
    </row>
    <row r="339" spans="2:16" x14ac:dyDescent="0.2">
      <c r="B339" s="10"/>
      <c r="F339" s="2"/>
      <c r="G339" s="2"/>
      <c r="H339" s="2"/>
      <c r="J339" s="2"/>
      <c r="K339" s="2"/>
      <c r="L339" s="2"/>
      <c r="M339" s="44"/>
      <c r="N339" s="6"/>
      <c r="P339" s="2"/>
    </row>
    <row r="340" spans="2:16" x14ac:dyDescent="0.2">
      <c r="B340" s="10"/>
      <c r="F340" s="2"/>
      <c r="H340" s="2"/>
      <c r="J340" s="2"/>
      <c r="K340" s="2"/>
      <c r="L340" s="2"/>
      <c r="M340" s="44"/>
      <c r="N340" s="6"/>
      <c r="P340" s="2"/>
    </row>
    <row r="341" spans="2:16" x14ac:dyDescent="0.2">
      <c r="B341" s="10"/>
      <c r="F341" s="2"/>
      <c r="G341" s="2"/>
      <c r="H341" s="2"/>
      <c r="J341" s="2"/>
      <c r="K341" s="2"/>
      <c r="L341" s="2"/>
      <c r="M341" s="44"/>
      <c r="N341" s="6"/>
      <c r="P341" s="2"/>
    </row>
    <row r="342" spans="2:16" x14ac:dyDescent="0.2">
      <c r="B342" s="10"/>
      <c r="F342" s="2"/>
      <c r="G342" s="2"/>
      <c r="H342" s="2"/>
      <c r="J342" s="2"/>
      <c r="K342" s="2"/>
      <c r="L342" s="2"/>
      <c r="M342" s="44"/>
      <c r="N342" s="6"/>
      <c r="P342" s="2"/>
    </row>
    <row r="343" spans="2:16" x14ac:dyDescent="0.2">
      <c r="B343" s="10"/>
      <c r="F343" s="2"/>
      <c r="H343" s="2"/>
      <c r="J343" s="2"/>
      <c r="K343" s="2"/>
      <c r="L343" s="2"/>
      <c r="M343" s="44"/>
      <c r="N343" s="6"/>
      <c r="P343" s="2"/>
    </row>
    <row r="344" spans="2:16" x14ac:dyDescent="0.2">
      <c r="B344" s="10"/>
      <c r="F344" s="2"/>
      <c r="H344" s="2"/>
      <c r="J344" s="2"/>
      <c r="K344" s="2"/>
      <c r="L344" s="2"/>
      <c r="M344" s="44"/>
      <c r="N344" s="6"/>
      <c r="P344" s="2"/>
    </row>
    <row r="345" spans="2:16" x14ac:dyDescent="0.2">
      <c r="B345" s="10"/>
      <c r="F345" s="2"/>
      <c r="H345" s="2"/>
      <c r="J345" s="2"/>
      <c r="K345" s="2"/>
      <c r="L345" s="2"/>
      <c r="M345" s="44"/>
      <c r="N345" s="6"/>
      <c r="P345" s="2"/>
    </row>
    <row r="346" spans="2:16" x14ac:dyDescent="0.2">
      <c r="B346" s="10"/>
      <c r="F346" s="2"/>
      <c r="H346" s="2"/>
      <c r="J346" s="2"/>
      <c r="K346" s="2"/>
      <c r="L346" s="2"/>
      <c r="M346" s="44"/>
      <c r="N346" s="6"/>
      <c r="P346" s="2"/>
    </row>
    <row r="347" spans="2:16" x14ac:dyDescent="0.2">
      <c r="B347" s="10"/>
      <c r="F347" s="2"/>
      <c r="H347" s="2"/>
      <c r="J347" s="2"/>
      <c r="K347" s="2"/>
      <c r="L347" s="2"/>
      <c r="M347" s="44"/>
      <c r="N347" s="6"/>
      <c r="P347" s="2"/>
    </row>
    <row r="348" spans="2:16" x14ac:dyDescent="0.2">
      <c r="B348" s="10"/>
      <c r="F348" s="2"/>
      <c r="H348" s="2"/>
      <c r="J348" s="2"/>
      <c r="K348" s="2"/>
      <c r="L348" s="2"/>
      <c r="M348" s="44"/>
      <c r="N348" s="6"/>
      <c r="P348" s="2"/>
    </row>
    <row r="349" spans="2:16" x14ac:dyDescent="0.2">
      <c r="B349" s="10"/>
      <c r="F349" s="2"/>
      <c r="H349" s="2"/>
      <c r="J349" s="2"/>
      <c r="K349" s="2"/>
      <c r="L349" s="2"/>
      <c r="M349" s="44"/>
      <c r="N349" s="44"/>
      <c r="P349" s="2"/>
    </row>
    <row r="350" spans="2:16" x14ac:dyDescent="0.2">
      <c r="B350" s="10"/>
      <c r="F350" s="2"/>
      <c r="H350" s="2"/>
      <c r="J350" s="2"/>
      <c r="K350" s="2"/>
      <c r="L350" s="2"/>
      <c r="M350" s="44"/>
      <c r="N350" s="6"/>
      <c r="P350" s="2"/>
    </row>
    <row r="351" spans="2:16" x14ac:dyDescent="0.2">
      <c r="B351" s="10"/>
      <c r="F351" s="2"/>
      <c r="H351" s="2"/>
      <c r="J351" s="2"/>
      <c r="K351" s="2"/>
      <c r="L351" s="2"/>
      <c r="M351" s="44"/>
      <c r="N351" s="6"/>
      <c r="P351" s="2"/>
    </row>
    <row r="352" spans="2:16" x14ac:dyDescent="0.2">
      <c r="B352" s="10"/>
      <c r="F352" s="2"/>
      <c r="H352" s="2"/>
      <c r="J352" s="2"/>
      <c r="K352" s="2"/>
      <c r="L352" s="2"/>
      <c r="M352" s="44"/>
      <c r="N352" s="6"/>
      <c r="P352" s="2"/>
    </row>
    <row r="353" spans="2:16" x14ac:dyDescent="0.2">
      <c r="B353" s="10"/>
      <c r="F353" s="2"/>
      <c r="H353" s="2"/>
      <c r="J353" s="2"/>
      <c r="K353" s="2"/>
      <c r="L353" s="2"/>
      <c r="M353" s="44"/>
      <c r="N353" s="6"/>
      <c r="P353" s="2"/>
    </row>
    <row r="354" spans="2:16" x14ac:dyDescent="0.2">
      <c r="B354" s="10"/>
      <c r="F354" s="2"/>
      <c r="H354" s="2"/>
      <c r="J354" s="2"/>
      <c r="K354" s="2"/>
      <c r="L354" s="2"/>
      <c r="M354" s="44"/>
      <c r="N354" s="6"/>
      <c r="P354" s="2"/>
    </row>
    <row r="355" spans="2:16" x14ac:dyDescent="0.2">
      <c r="B355" s="10"/>
      <c r="F355" s="2"/>
      <c r="H355" s="2"/>
      <c r="J355" s="2"/>
      <c r="K355" s="2"/>
      <c r="L355" s="2"/>
      <c r="M355" s="44"/>
      <c r="N355" s="6"/>
      <c r="P355" s="2"/>
    </row>
    <row r="356" spans="2:16" x14ac:dyDescent="0.2">
      <c r="B356" s="10"/>
      <c r="F356" s="2"/>
      <c r="H356" s="2"/>
      <c r="J356" s="2"/>
      <c r="K356" s="2"/>
      <c r="L356" s="2"/>
      <c r="M356" s="44"/>
      <c r="N356" s="6"/>
      <c r="P356" s="2"/>
    </row>
    <row r="357" spans="2:16" x14ac:dyDescent="0.2">
      <c r="B357" s="10"/>
      <c r="F357" s="2"/>
      <c r="H357" s="2"/>
      <c r="J357" s="2"/>
      <c r="K357" s="2"/>
      <c r="L357" s="2"/>
      <c r="M357" s="44"/>
      <c r="N357" s="6"/>
      <c r="P357" s="2"/>
    </row>
    <row r="358" spans="2:16" x14ac:dyDescent="0.2">
      <c r="B358" s="10"/>
      <c r="F358" s="2"/>
      <c r="H358" s="2"/>
      <c r="J358" s="2"/>
      <c r="K358" s="2"/>
      <c r="L358" s="2"/>
      <c r="M358" s="44"/>
      <c r="N358" s="6"/>
      <c r="P358" s="2"/>
    </row>
    <row r="359" spans="2:16" x14ac:dyDescent="0.2">
      <c r="B359" s="10"/>
      <c r="F359" s="2"/>
      <c r="H359" s="2"/>
      <c r="J359" s="2"/>
      <c r="K359" s="2"/>
      <c r="L359" s="2"/>
      <c r="M359" s="44"/>
      <c r="N359" s="6"/>
      <c r="P359" s="2"/>
    </row>
    <row r="360" spans="2:16" x14ac:dyDescent="0.2">
      <c r="B360" s="10"/>
      <c r="F360" s="2"/>
      <c r="H360" s="2"/>
      <c r="J360" s="2"/>
      <c r="K360" s="2"/>
      <c r="L360" s="2"/>
      <c r="M360" s="44"/>
      <c r="N360" s="6"/>
      <c r="P360" s="2"/>
    </row>
    <row r="361" spans="2:16" x14ac:dyDescent="0.2">
      <c r="B361" s="10"/>
      <c r="F361" s="2"/>
      <c r="H361" s="2"/>
      <c r="J361" s="2"/>
      <c r="K361" s="2"/>
      <c r="L361" s="2"/>
      <c r="M361" s="44"/>
      <c r="N361" s="6"/>
      <c r="P361" s="2"/>
    </row>
    <row r="362" spans="2:16" x14ac:dyDescent="0.2">
      <c r="B362" s="10"/>
      <c r="F362" s="2"/>
      <c r="H362" s="2"/>
      <c r="J362" s="2"/>
      <c r="K362" s="2"/>
      <c r="L362" s="2"/>
      <c r="M362" s="44"/>
      <c r="N362" s="6"/>
      <c r="P362" s="2"/>
    </row>
    <row r="363" spans="2:16" x14ac:dyDescent="0.2">
      <c r="B363" s="10"/>
      <c r="F363" s="2"/>
      <c r="G363" s="2"/>
      <c r="H363" s="2"/>
      <c r="J363" s="2"/>
      <c r="K363" s="2"/>
      <c r="L363" s="2"/>
      <c r="M363" s="44"/>
      <c r="N363" s="6"/>
      <c r="P363" s="2"/>
    </row>
    <row r="364" spans="2:16" x14ac:dyDescent="0.2">
      <c r="B364" s="10"/>
      <c r="F364" s="2"/>
      <c r="H364" s="2"/>
      <c r="J364" s="2"/>
      <c r="K364" s="2"/>
      <c r="L364" s="2"/>
      <c r="M364" s="44"/>
      <c r="N364" s="6"/>
      <c r="P364" s="2"/>
    </row>
    <row r="365" spans="2:16" x14ac:dyDescent="0.2">
      <c r="B365" s="10"/>
      <c r="F365" s="2"/>
      <c r="G365" s="2"/>
      <c r="H365" s="2"/>
      <c r="J365" s="2"/>
      <c r="K365" s="2"/>
      <c r="L365" s="2"/>
      <c r="M365" s="44"/>
      <c r="N365" s="6"/>
      <c r="P365" s="2"/>
    </row>
    <row r="366" spans="2:16" x14ac:dyDescent="0.2">
      <c r="B366" s="10"/>
      <c r="F366" s="2"/>
      <c r="G366" s="2"/>
      <c r="H366" s="2"/>
      <c r="J366" s="2"/>
      <c r="K366" s="2"/>
      <c r="L366" s="2"/>
      <c r="M366" s="44"/>
      <c r="N366" s="6"/>
      <c r="P366" s="2"/>
    </row>
    <row r="367" spans="2:16" x14ac:dyDescent="0.2">
      <c r="B367" s="10"/>
      <c r="F367" s="2"/>
      <c r="G367" s="2"/>
      <c r="H367" s="2"/>
      <c r="J367" s="2"/>
      <c r="K367" s="2"/>
      <c r="L367" s="2"/>
      <c r="M367" s="44"/>
      <c r="N367" s="6"/>
      <c r="P367" s="2"/>
    </row>
    <row r="368" spans="2:16" x14ac:dyDescent="0.2">
      <c r="B368" s="10"/>
      <c r="F368" s="2"/>
      <c r="G368" s="2"/>
      <c r="H368" s="2"/>
      <c r="J368" s="2"/>
      <c r="K368" s="2"/>
      <c r="L368" s="2"/>
      <c r="M368" s="44"/>
      <c r="N368" s="6"/>
      <c r="P368" s="2"/>
    </row>
    <row r="369" spans="2:16" x14ac:dyDescent="0.2">
      <c r="B369" s="10"/>
      <c r="F369" s="2"/>
      <c r="G369" s="2"/>
      <c r="H369" s="2"/>
      <c r="J369" s="2"/>
      <c r="K369" s="2"/>
      <c r="L369" s="2"/>
      <c r="M369" s="44"/>
      <c r="N369" s="6"/>
      <c r="P369" s="2"/>
    </row>
    <row r="370" spans="2:16" x14ac:dyDescent="0.2">
      <c r="B370" s="10"/>
      <c r="F370" s="2"/>
      <c r="G370" s="2"/>
      <c r="H370" s="2"/>
      <c r="J370" s="2"/>
      <c r="K370" s="2"/>
      <c r="L370" s="2"/>
      <c r="M370" s="44"/>
      <c r="N370" s="6"/>
      <c r="P370" s="2"/>
    </row>
    <row r="371" spans="2:16" x14ac:dyDescent="0.2">
      <c r="B371" s="10"/>
      <c r="F371" s="2"/>
      <c r="G371" s="2"/>
      <c r="H371" s="2"/>
      <c r="J371" s="2"/>
      <c r="K371" s="2"/>
      <c r="L371" s="2"/>
      <c r="M371" s="44"/>
      <c r="N371" s="6"/>
      <c r="P371" s="2"/>
    </row>
    <row r="372" spans="2:16" x14ac:dyDescent="0.2">
      <c r="B372" s="10"/>
      <c r="F372" s="2"/>
      <c r="H372" s="2"/>
      <c r="J372" s="2"/>
      <c r="K372" s="2"/>
      <c r="L372" s="2"/>
      <c r="M372" s="44"/>
      <c r="N372" s="6"/>
      <c r="P372" s="2"/>
    </row>
    <row r="373" spans="2:16" x14ac:dyDescent="0.2">
      <c r="B373" s="10"/>
      <c r="F373" s="2"/>
      <c r="H373" s="2"/>
      <c r="J373" s="2"/>
      <c r="K373" s="2"/>
      <c r="L373" s="2"/>
      <c r="M373" s="44"/>
      <c r="N373" s="6"/>
      <c r="P373" s="2"/>
    </row>
    <row r="374" spans="2:16" x14ac:dyDescent="0.2">
      <c r="B374" s="10"/>
      <c r="F374" s="2"/>
      <c r="H374" s="2"/>
      <c r="J374" s="2"/>
      <c r="K374" s="2"/>
      <c r="L374" s="2"/>
      <c r="M374" s="44"/>
      <c r="N374" s="44"/>
      <c r="P374" s="2"/>
    </row>
    <row r="375" spans="2:16" x14ac:dyDescent="0.2">
      <c r="B375" s="10"/>
      <c r="F375" s="2"/>
      <c r="H375" s="2"/>
      <c r="J375" s="2"/>
      <c r="K375" s="2"/>
      <c r="L375" s="2"/>
      <c r="M375" s="44"/>
      <c r="N375" s="6"/>
      <c r="P375" s="2"/>
    </row>
    <row r="376" spans="2:16" x14ac:dyDescent="0.2">
      <c r="B376" s="10"/>
      <c r="F376" s="2"/>
      <c r="H376" s="2"/>
      <c r="J376" s="2"/>
      <c r="K376" s="2"/>
      <c r="L376" s="2"/>
      <c r="M376" s="2"/>
      <c r="P376" s="2"/>
    </row>
    <row r="377" spans="2:16" x14ac:dyDescent="0.2">
      <c r="B377" s="10"/>
      <c r="F377" s="2"/>
      <c r="H377" s="2"/>
      <c r="J377" s="2"/>
      <c r="K377" s="2"/>
      <c r="L377" s="2"/>
      <c r="M377" s="2"/>
      <c r="P377" s="2"/>
    </row>
    <row r="378" spans="2:16" x14ac:dyDescent="0.2">
      <c r="B378" s="10"/>
      <c r="F378" s="2"/>
      <c r="H378" s="2"/>
      <c r="J378" s="2"/>
      <c r="K378" s="2"/>
      <c r="L378" s="2"/>
      <c r="M378" s="2"/>
      <c r="P378" s="2"/>
    </row>
    <row r="379" spans="2:16" x14ac:dyDescent="0.2">
      <c r="B379" s="10"/>
      <c r="F379" s="2"/>
      <c r="H379" s="2"/>
      <c r="J379" s="2"/>
      <c r="K379" s="2"/>
      <c r="L379" s="2"/>
      <c r="M379" s="2"/>
      <c r="P379" s="2"/>
    </row>
    <row r="380" spans="2:16" x14ac:dyDescent="0.2">
      <c r="B380" s="10"/>
      <c r="F380" s="2"/>
      <c r="H380" s="2"/>
      <c r="J380" s="2"/>
      <c r="K380" s="2"/>
      <c r="L380" s="2"/>
      <c r="M380" s="2"/>
      <c r="P380" s="2"/>
    </row>
    <row r="381" spans="2:16" x14ac:dyDescent="0.2">
      <c r="B381" s="10"/>
      <c r="F381" s="2"/>
      <c r="H381" s="2"/>
      <c r="J381" s="2"/>
      <c r="K381" s="2"/>
      <c r="L381" s="2"/>
      <c r="M381" s="2"/>
      <c r="P381" s="2"/>
    </row>
    <row r="382" spans="2:16" x14ac:dyDescent="0.2">
      <c r="B382" s="10"/>
      <c r="F382" s="2"/>
      <c r="H382" s="2"/>
      <c r="J382" s="2"/>
      <c r="K382" s="2"/>
      <c r="L382" s="2"/>
      <c r="M382" s="2"/>
      <c r="P382" s="2"/>
    </row>
    <row r="383" spans="2:16" x14ac:dyDescent="0.2">
      <c r="B383" s="10"/>
      <c r="F383" s="2"/>
      <c r="H383" s="2"/>
      <c r="J383" s="2"/>
      <c r="K383" s="2"/>
      <c r="L383" s="2"/>
      <c r="M383" s="2"/>
      <c r="P383" s="2"/>
    </row>
    <row r="384" spans="2:16" x14ac:dyDescent="0.2">
      <c r="B384" s="10"/>
      <c r="F384" s="2"/>
      <c r="H384" s="2"/>
      <c r="J384" s="2"/>
      <c r="K384" s="2"/>
      <c r="L384" s="2"/>
      <c r="M384" s="2"/>
      <c r="P384" s="2"/>
    </row>
    <row r="385" spans="2:16" x14ac:dyDescent="0.2">
      <c r="B385" s="10"/>
      <c r="F385" s="2"/>
      <c r="H385" s="2"/>
      <c r="J385" s="2"/>
      <c r="K385" s="2"/>
      <c r="L385" s="2"/>
      <c r="M385" s="2"/>
      <c r="P385" s="2"/>
    </row>
    <row r="386" spans="2:16" x14ac:dyDescent="0.2">
      <c r="B386" s="10"/>
      <c r="F386" s="2"/>
      <c r="H386" s="2"/>
      <c r="J386" s="2"/>
      <c r="K386" s="2"/>
      <c r="L386" s="2"/>
      <c r="M386" s="2"/>
      <c r="P386" s="2"/>
    </row>
    <row r="387" spans="2:16" x14ac:dyDescent="0.2">
      <c r="B387" s="10"/>
      <c r="F387" s="2"/>
      <c r="H387" s="2"/>
      <c r="J387" s="2"/>
      <c r="K387" s="2"/>
      <c r="L387" s="2"/>
      <c r="M387" s="2"/>
      <c r="P387" s="2"/>
    </row>
    <row r="388" spans="2:16" x14ac:dyDescent="0.2">
      <c r="B388" s="10"/>
      <c r="F388" s="2"/>
      <c r="G388" s="2"/>
      <c r="H388" s="2"/>
      <c r="J388" s="2"/>
      <c r="K388" s="2"/>
      <c r="L388" s="2"/>
      <c r="M388" s="2"/>
      <c r="P388" s="2"/>
    </row>
    <row r="389" spans="2:16" x14ac:dyDescent="0.2">
      <c r="B389" s="10"/>
      <c r="F389" s="2"/>
      <c r="H389" s="2"/>
      <c r="J389" s="2"/>
      <c r="K389" s="2"/>
      <c r="L389" s="2"/>
      <c r="M389" s="2"/>
      <c r="P389" s="2"/>
    </row>
    <row r="390" spans="2:16" x14ac:dyDescent="0.2">
      <c r="B390" s="10"/>
      <c r="F390" s="2"/>
      <c r="G390" s="2"/>
      <c r="H390" s="2"/>
      <c r="J390" s="2"/>
      <c r="K390" s="2"/>
      <c r="L390" s="2"/>
      <c r="M390" s="2"/>
      <c r="P390" s="2"/>
    </row>
    <row r="391" spans="2:16" x14ac:dyDescent="0.2">
      <c r="B391" s="10"/>
      <c r="F391" s="2"/>
      <c r="G391" s="2"/>
      <c r="H391" s="2"/>
      <c r="J391" s="2"/>
      <c r="K391" s="2"/>
      <c r="L391" s="2"/>
      <c r="M391" s="2"/>
      <c r="P391" s="2"/>
    </row>
    <row r="392" spans="2:16" x14ac:dyDescent="0.2">
      <c r="B392" s="10"/>
      <c r="F392" s="2"/>
      <c r="G392" s="2"/>
      <c r="H392" s="2"/>
      <c r="J392" s="2"/>
      <c r="K392" s="2"/>
      <c r="L392" s="2"/>
      <c r="M392" s="2"/>
      <c r="P392" s="2"/>
    </row>
    <row r="393" spans="2:16" x14ac:dyDescent="0.2">
      <c r="B393" s="10"/>
      <c r="F393" s="2"/>
      <c r="G393" s="2"/>
      <c r="H393" s="2"/>
      <c r="J393" s="2"/>
      <c r="K393" s="2"/>
      <c r="L393" s="2"/>
      <c r="M393" s="2"/>
      <c r="P393" s="2"/>
    </row>
    <row r="394" spans="2:16" x14ac:dyDescent="0.2">
      <c r="B394" s="10"/>
      <c r="F394" s="2"/>
      <c r="G394" s="2"/>
      <c r="H394" s="2"/>
      <c r="J394" s="2"/>
      <c r="K394" s="2"/>
      <c r="L394" s="2"/>
      <c r="M394" s="2"/>
      <c r="P394" s="2"/>
    </row>
    <row r="395" spans="2:16" x14ac:dyDescent="0.2">
      <c r="B395" s="10"/>
      <c r="F395" s="2"/>
      <c r="G395" s="2"/>
      <c r="H395" s="2"/>
      <c r="J395" s="2"/>
      <c r="K395" s="2"/>
      <c r="L395" s="2"/>
      <c r="M395" s="2"/>
      <c r="P395" s="2"/>
    </row>
    <row r="396" spans="2:16" x14ac:dyDescent="0.2">
      <c r="B396" s="10"/>
      <c r="F396" s="2"/>
      <c r="G396" s="2"/>
      <c r="H396" s="2"/>
      <c r="J396" s="2"/>
      <c r="K396" s="2"/>
      <c r="L396" s="2"/>
      <c r="M396" s="2"/>
      <c r="P396" s="2"/>
    </row>
    <row r="397" spans="2:16" x14ac:dyDescent="0.2">
      <c r="B397" s="10"/>
      <c r="F397" s="2"/>
      <c r="H397" s="2"/>
      <c r="J397" s="2"/>
      <c r="K397" s="2"/>
      <c r="L397" s="2"/>
      <c r="M397" s="2"/>
      <c r="P397" s="2"/>
    </row>
    <row r="398" spans="2:16" x14ac:dyDescent="0.2">
      <c r="B398" s="10"/>
      <c r="F398" s="2"/>
      <c r="H398" s="2"/>
      <c r="J398" s="2"/>
      <c r="K398" s="2"/>
      <c r="L398" s="2"/>
      <c r="M398" s="2"/>
      <c r="P398" s="2"/>
    </row>
    <row r="399" spans="2:16" x14ac:dyDescent="0.2">
      <c r="B399" s="10"/>
      <c r="F399" s="2"/>
      <c r="H399" s="2"/>
      <c r="J399" s="2"/>
      <c r="K399" s="2"/>
      <c r="L399" s="2"/>
      <c r="M399" s="2"/>
      <c r="N399" s="2"/>
      <c r="P399" s="2"/>
    </row>
    <row r="400" spans="2:16" x14ac:dyDescent="0.2">
      <c r="B400" s="10"/>
      <c r="F400" s="2"/>
      <c r="H400" s="2"/>
      <c r="J400" s="2"/>
      <c r="K400" s="2"/>
      <c r="L400" s="2"/>
      <c r="M400" s="2"/>
      <c r="P400" s="2"/>
    </row>
    <row r="401" spans="2:16" x14ac:dyDescent="0.2">
      <c r="B401" s="10"/>
      <c r="F401" s="2"/>
      <c r="H401" s="2"/>
      <c r="J401" s="2"/>
      <c r="K401" s="2"/>
      <c r="L401" s="2"/>
      <c r="M401" s="2"/>
      <c r="P401" s="2"/>
    </row>
    <row r="402" spans="2:16" x14ac:dyDescent="0.2">
      <c r="B402" s="10"/>
      <c r="F402" s="2"/>
      <c r="H402" s="2"/>
      <c r="J402" s="2"/>
      <c r="K402" s="2"/>
      <c r="L402" s="2"/>
      <c r="M402" s="2"/>
      <c r="P402" s="2"/>
    </row>
    <row r="403" spans="2:16" x14ac:dyDescent="0.2">
      <c r="B403" s="10"/>
      <c r="F403" s="2"/>
      <c r="H403" s="2"/>
      <c r="J403" s="2"/>
      <c r="K403" s="2"/>
      <c r="L403" s="2"/>
      <c r="M403" s="2"/>
      <c r="P403" s="2"/>
    </row>
    <row r="404" spans="2:16" x14ac:dyDescent="0.2">
      <c r="B404" s="10"/>
      <c r="F404" s="2"/>
      <c r="H404" s="2"/>
      <c r="J404" s="2"/>
      <c r="K404" s="2"/>
      <c r="L404" s="2"/>
      <c r="M404" s="2"/>
      <c r="P404" s="2"/>
    </row>
    <row r="405" spans="2:16" x14ac:dyDescent="0.2">
      <c r="B405" s="10"/>
      <c r="F405" s="2"/>
      <c r="H405" s="2"/>
      <c r="J405" s="2"/>
      <c r="K405" s="2"/>
      <c r="L405" s="2"/>
      <c r="M405" s="2"/>
      <c r="P405" s="2"/>
    </row>
    <row r="406" spans="2:16" x14ac:dyDescent="0.2">
      <c r="B406" s="10"/>
      <c r="F406" s="2"/>
      <c r="H406" s="2"/>
      <c r="J406" s="2"/>
      <c r="K406" s="2"/>
      <c r="L406" s="2"/>
      <c r="M406" s="2"/>
      <c r="P406" s="2"/>
    </row>
    <row r="407" spans="2:16" x14ac:dyDescent="0.2">
      <c r="B407" s="10"/>
      <c r="F407" s="2"/>
      <c r="H407" s="2"/>
      <c r="J407" s="2"/>
      <c r="K407" s="2"/>
      <c r="L407" s="2"/>
      <c r="M407" s="2"/>
      <c r="P407" s="2"/>
    </row>
    <row r="408" spans="2:16" x14ac:dyDescent="0.2">
      <c r="B408" s="10"/>
      <c r="F408" s="2"/>
      <c r="H408" s="2"/>
      <c r="J408" s="2"/>
      <c r="K408" s="2"/>
      <c r="L408" s="2"/>
      <c r="M408" s="2"/>
      <c r="P408" s="2"/>
    </row>
    <row r="409" spans="2:16" x14ac:dyDescent="0.2">
      <c r="B409" s="10"/>
      <c r="F409" s="2"/>
      <c r="H409" s="2"/>
      <c r="J409" s="2"/>
      <c r="K409" s="2"/>
      <c r="L409" s="2"/>
      <c r="M409" s="2"/>
      <c r="P409" s="2"/>
    </row>
    <row r="410" spans="2:16" x14ac:dyDescent="0.2">
      <c r="B410" s="10"/>
      <c r="F410" s="2"/>
      <c r="H410" s="2"/>
      <c r="J410" s="2"/>
      <c r="K410" s="2"/>
      <c r="L410" s="2"/>
      <c r="M410" s="2"/>
      <c r="P410" s="2"/>
    </row>
    <row r="411" spans="2:16" x14ac:dyDescent="0.2">
      <c r="B411" s="10"/>
      <c r="F411" s="2"/>
      <c r="H411" s="2"/>
      <c r="J411" s="2"/>
      <c r="K411" s="2"/>
      <c r="L411" s="2"/>
      <c r="M411" s="2"/>
      <c r="P411" s="2"/>
    </row>
    <row r="412" spans="2:16" x14ac:dyDescent="0.2">
      <c r="B412" s="10"/>
      <c r="F412" s="2"/>
      <c r="H412" s="2"/>
      <c r="J412" s="2"/>
      <c r="K412" s="2"/>
      <c r="L412" s="2"/>
      <c r="M412" s="2"/>
      <c r="P412" s="2"/>
    </row>
    <row r="413" spans="2:16" x14ac:dyDescent="0.2">
      <c r="B413" s="10"/>
      <c r="F413" s="2"/>
      <c r="G413" s="2"/>
      <c r="H413" s="2"/>
      <c r="J413" s="2"/>
      <c r="K413" s="2"/>
      <c r="L413" s="2"/>
      <c r="M413" s="2"/>
      <c r="P413" s="2"/>
    </row>
    <row r="414" spans="2:16" x14ac:dyDescent="0.2">
      <c r="B414" s="10"/>
      <c r="F414" s="2"/>
      <c r="H414" s="2"/>
      <c r="J414" s="2"/>
      <c r="K414" s="2"/>
      <c r="L414" s="2"/>
      <c r="M414" s="2"/>
      <c r="P414" s="2"/>
    </row>
    <row r="415" spans="2:16" x14ac:dyDescent="0.2">
      <c r="B415" s="10"/>
      <c r="F415" s="2"/>
      <c r="G415" s="2"/>
      <c r="H415" s="2"/>
      <c r="J415" s="2"/>
      <c r="K415" s="2"/>
      <c r="L415" s="2"/>
      <c r="M415" s="2"/>
      <c r="P415" s="2"/>
    </row>
    <row r="416" spans="2:16" x14ac:dyDescent="0.2">
      <c r="B416" s="10"/>
      <c r="F416" s="2"/>
      <c r="G416" s="2"/>
      <c r="H416" s="2"/>
      <c r="J416" s="2"/>
      <c r="K416" s="2"/>
      <c r="L416" s="2"/>
      <c r="M416" s="2"/>
      <c r="P416" s="2"/>
    </row>
    <row r="417" spans="2:16" x14ac:dyDescent="0.2">
      <c r="B417" s="10"/>
      <c r="F417" s="2"/>
      <c r="G417" s="2"/>
      <c r="H417" s="2"/>
      <c r="J417" s="2"/>
      <c r="K417" s="2"/>
      <c r="L417" s="2"/>
      <c r="M417" s="2"/>
      <c r="P417" s="2"/>
    </row>
    <row r="418" spans="2:16" x14ac:dyDescent="0.2">
      <c r="B418" s="10"/>
      <c r="F418" s="2"/>
      <c r="G418" s="2"/>
      <c r="H418" s="2"/>
      <c r="J418" s="2"/>
      <c r="K418" s="2"/>
      <c r="L418" s="2"/>
      <c r="M418" s="2"/>
      <c r="P418" s="2"/>
    </row>
    <row r="419" spans="2:16" x14ac:dyDescent="0.2">
      <c r="B419" s="10"/>
      <c r="F419" s="2"/>
      <c r="G419" s="2"/>
      <c r="H419" s="2"/>
      <c r="J419" s="2"/>
      <c r="K419" s="2"/>
      <c r="L419" s="2"/>
      <c r="M419" s="2"/>
      <c r="P419" s="2"/>
    </row>
    <row r="420" spans="2:16" x14ac:dyDescent="0.2">
      <c r="B420" s="10"/>
      <c r="F420" s="2"/>
      <c r="G420" s="2"/>
      <c r="H420" s="2"/>
      <c r="J420" s="2"/>
      <c r="K420" s="2"/>
      <c r="L420" s="2"/>
      <c r="M420" s="2"/>
      <c r="P420" s="2"/>
    </row>
    <row r="421" spans="2:16" x14ac:dyDescent="0.2">
      <c r="B421" s="10"/>
      <c r="F421" s="2"/>
      <c r="G421" s="2"/>
      <c r="H421" s="2"/>
      <c r="J421" s="2"/>
      <c r="K421" s="2"/>
      <c r="L421" s="2"/>
      <c r="M421" s="2"/>
      <c r="P421" s="2"/>
    </row>
    <row r="422" spans="2:16" x14ac:dyDescent="0.2">
      <c r="B422" s="10"/>
      <c r="F422" s="2"/>
      <c r="H422" s="2"/>
      <c r="J422" s="2"/>
      <c r="K422" s="2"/>
      <c r="L422" s="2"/>
      <c r="M422" s="2"/>
      <c r="P422" s="2"/>
    </row>
    <row r="423" spans="2:16" x14ac:dyDescent="0.2">
      <c r="B423" s="10"/>
      <c r="F423" s="2"/>
      <c r="H423" s="2"/>
      <c r="J423" s="2"/>
      <c r="K423" s="2"/>
      <c r="L423" s="2"/>
      <c r="M423" s="2"/>
      <c r="P423" s="2"/>
    </row>
    <row r="424" spans="2:16" x14ac:dyDescent="0.2">
      <c r="B424" s="10"/>
      <c r="F424" s="2"/>
      <c r="H424" s="2"/>
      <c r="J424" s="2"/>
      <c r="K424" s="2"/>
      <c r="L424" s="2"/>
      <c r="M424" s="2"/>
      <c r="N424" s="2"/>
      <c r="P424" s="2"/>
    </row>
    <row r="425" spans="2:16" x14ac:dyDescent="0.2">
      <c r="B425" s="10"/>
      <c r="F425" s="2"/>
      <c r="H425" s="2"/>
      <c r="J425" s="2"/>
      <c r="K425" s="2"/>
      <c r="L425" s="2"/>
      <c r="M425" s="2"/>
      <c r="P425" s="2"/>
    </row>
    <row r="426" spans="2:16" x14ac:dyDescent="0.2">
      <c r="B426" s="10"/>
      <c r="F426" s="2"/>
      <c r="H426" s="2"/>
      <c r="J426" s="2"/>
      <c r="K426" s="2"/>
      <c r="L426" s="2"/>
      <c r="M426" s="2"/>
      <c r="P426" s="2"/>
    </row>
    <row r="427" spans="2:16" x14ac:dyDescent="0.2">
      <c r="B427" s="10"/>
      <c r="F427" s="2"/>
      <c r="H427" s="2"/>
      <c r="J427" s="2"/>
      <c r="K427" s="2"/>
      <c r="L427" s="2"/>
      <c r="M427" s="2"/>
      <c r="P427" s="2"/>
    </row>
    <row r="428" spans="2:16" x14ac:dyDescent="0.2">
      <c r="B428" s="10"/>
      <c r="F428" s="2"/>
      <c r="H428" s="2"/>
      <c r="J428" s="2"/>
      <c r="K428" s="2"/>
      <c r="L428" s="2"/>
      <c r="M428" s="2"/>
      <c r="P428" s="2"/>
    </row>
    <row r="429" spans="2:16" x14ac:dyDescent="0.2">
      <c r="B429" s="10"/>
      <c r="F429" s="2"/>
      <c r="H429" s="2"/>
      <c r="J429" s="2"/>
      <c r="K429" s="2"/>
      <c r="L429" s="2"/>
      <c r="M429" s="2"/>
      <c r="P429" s="2"/>
    </row>
    <row r="430" spans="2:16" x14ac:dyDescent="0.2">
      <c r="B430" s="10"/>
      <c r="F430" s="2"/>
      <c r="H430" s="2"/>
      <c r="J430" s="2"/>
      <c r="K430" s="2"/>
      <c r="L430" s="2"/>
      <c r="M430" s="2"/>
      <c r="P430" s="2"/>
    </row>
    <row r="431" spans="2:16" x14ac:dyDescent="0.2">
      <c r="B431" s="10"/>
      <c r="F431" s="2"/>
      <c r="H431" s="2"/>
      <c r="J431" s="2"/>
      <c r="K431" s="2"/>
      <c r="L431" s="2"/>
      <c r="M431" s="2"/>
      <c r="P431" s="2"/>
    </row>
    <row r="432" spans="2:16" x14ac:dyDescent="0.2">
      <c r="B432" s="10"/>
      <c r="F432" s="2"/>
      <c r="H432" s="2"/>
      <c r="J432" s="2"/>
      <c r="K432" s="2"/>
      <c r="L432" s="2"/>
      <c r="M432" s="2"/>
      <c r="P432" s="2"/>
    </row>
    <row r="433" spans="2:16" x14ac:dyDescent="0.2">
      <c r="B433" s="10"/>
      <c r="F433" s="2"/>
      <c r="H433" s="2"/>
      <c r="J433" s="2"/>
      <c r="K433" s="2"/>
      <c r="L433" s="2"/>
      <c r="M433" s="2"/>
      <c r="P433" s="2"/>
    </row>
    <row r="434" spans="2:16" x14ac:dyDescent="0.2">
      <c r="B434" s="10"/>
      <c r="F434" s="2"/>
      <c r="H434" s="2"/>
      <c r="J434" s="2"/>
      <c r="K434" s="2"/>
      <c r="L434" s="2"/>
      <c r="M434" s="2"/>
      <c r="P434" s="2"/>
    </row>
    <row r="435" spans="2:16" x14ac:dyDescent="0.2">
      <c r="B435" s="10"/>
      <c r="F435" s="2"/>
      <c r="H435" s="2"/>
      <c r="J435" s="2"/>
      <c r="K435" s="2"/>
      <c r="L435" s="2"/>
      <c r="M435" s="2"/>
      <c r="P435" s="2"/>
    </row>
    <row r="436" spans="2:16" x14ac:dyDescent="0.2">
      <c r="B436" s="10"/>
      <c r="F436" s="2"/>
      <c r="H436" s="2"/>
      <c r="J436" s="2"/>
      <c r="K436" s="2"/>
      <c r="L436" s="2"/>
      <c r="M436" s="2"/>
      <c r="P436" s="2"/>
    </row>
    <row r="437" spans="2:16" x14ac:dyDescent="0.2">
      <c r="B437" s="10"/>
      <c r="F437" s="2"/>
      <c r="H437" s="2"/>
      <c r="J437" s="2"/>
      <c r="K437" s="2"/>
      <c r="L437" s="2"/>
      <c r="M437" s="2"/>
      <c r="P437" s="2"/>
    </row>
    <row r="438" spans="2:16" x14ac:dyDescent="0.2">
      <c r="B438" s="10"/>
      <c r="F438" s="2"/>
      <c r="G438" s="2"/>
      <c r="H438" s="2"/>
      <c r="J438" s="2"/>
      <c r="K438" s="2"/>
      <c r="L438" s="2"/>
      <c r="M438" s="2"/>
      <c r="P438" s="2"/>
    </row>
    <row r="439" spans="2:16" x14ac:dyDescent="0.2">
      <c r="B439" s="10"/>
      <c r="F439" s="2"/>
      <c r="H439" s="2"/>
      <c r="J439" s="2"/>
      <c r="K439" s="2"/>
      <c r="L439" s="2"/>
      <c r="M439" s="2"/>
      <c r="P439" s="2"/>
    </row>
    <row r="440" spans="2:16" x14ac:dyDescent="0.2">
      <c r="B440" s="10"/>
      <c r="F440" s="2"/>
      <c r="G440" s="2"/>
      <c r="H440" s="2"/>
      <c r="J440" s="2"/>
      <c r="K440" s="2"/>
      <c r="L440" s="2"/>
      <c r="M440" s="2"/>
      <c r="P440" s="2"/>
    </row>
    <row r="441" spans="2:16" x14ac:dyDescent="0.2">
      <c r="B441" s="10"/>
      <c r="F441" s="2"/>
      <c r="G441" s="2"/>
      <c r="H441" s="2"/>
      <c r="J441" s="2"/>
      <c r="K441" s="2"/>
      <c r="L441" s="2"/>
      <c r="M441" s="2"/>
      <c r="P441" s="2"/>
    </row>
    <row r="442" spans="2:16" x14ac:dyDescent="0.2">
      <c r="B442" s="10"/>
      <c r="F442" s="2"/>
      <c r="G442" s="2"/>
      <c r="H442" s="2"/>
      <c r="J442" s="2"/>
      <c r="K442" s="2"/>
      <c r="L442" s="2"/>
      <c r="M442" s="2"/>
      <c r="P442" s="2"/>
    </row>
    <row r="443" spans="2:16" x14ac:dyDescent="0.2">
      <c r="B443" s="10"/>
      <c r="F443" s="2"/>
      <c r="G443" s="2"/>
      <c r="H443" s="2"/>
      <c r="J443" s="2"/>
      <c r="K443" s="2"/>
      <c r="L443" s="2"/>
      <c r="M443" s="2"/>
      <c r="P443" s="2"/>
    </row>
    <row r="444" spans="2:16" x14ac:dyDescent="0.2">
      <c r="B444" s="10"/>
      <c r="F444" s="2"/>
      <c r="G444" s="2"/>
      <c r="H444" s="2"/>
      <c r="J444" s="2"/>
      <c r="K444" s="2"/>
      <c r="L444" s="2"/>
      <c r="M444" s="2"/>
      <c r="P444" s="2"/>
    </row>
    <row r="445" spans="2:16" x14ac:dyDescent="0.2">
      <c r="B445" s="10"/>
      <c r="F445" s="2"/>
      <c r="G445" s="2"/>
      <c r="H445" s="2"/>
      <c r="J445" s="2"/>
      <c r="K445" s="2"/>
      <c r="L445" s="2"/>
      <c r="M445" s="2"/>
      <c r="P445" s="2"/>
    </row>
    <row r="446" spans="2:16" x14ac:dyDescent="0.2">
      <c r="B446" s="10"/>
      <c r="F446" s="2"/>
      <c r="G446" s="2"/>
      <c r="H446" s="2"/>
      <c r="J446" s="2"/>
      <c r="K446" s="2"/>
      <c r="L446" s="2"/>
      <c r="M446" s="2"/>
      <c r="P446" s="2"/>
    </row>
    <row r="447" spans="2:16" x14ac:dyDescent="0.2">
      <c r="B447" s="10"/>
      <c r="F447" s="2"/>
      <c r="H447" s="2"/>
      <c r="J447" s="2"/>
      <c r="K447" s="2"/>
      <c r="L447" s="2"/>
      <c r="M447" s="2"/>
      <c r="P447" s="2"/>
    </row>
    <row r="448" spans="2:16" x14ac:dyDescent="0.2">
      <c r="B448" s="10"/>
      <c r="F448" s="2"/>
      <c r="H448" s="2"/>
      <c r="J448" s="2"/>
      <c r="K448" s="2"/>
      <c r="L448" s="2"/>
      <c r="M448" s="2"/>
      <c r="P448" s="2"/>
    </row>
    <row r="449" spans="2:16" x14ac:dyDescent="0.2">
      <c r="B449" s="10"/>
      <c r="F449" s="2"/>
      <c r="H449" s="2"/>
      <c r="J449" s="2"/>
      <c r="K449" s="2"/>
      <c r="L449" s="2"/>
      <c r="M449" s="2"/>
      <c r="N449" s="2"/>
      <c r="P449" s="2"/>
    </row>
    <row r="450" spans="2:16" x14ac:dyDescent="0.2">
      <c r="B450" s="10"/>
      <c r="F450" s="2"/>
      <c r="H450" s="2"/>
      <c r="J450" s="2"/>
      <c r="K450" s="2"/>
      <c r="L450" s="2"/>
      <c r="M450" s="2"/>
      <c r="P450" s="2"/>
    </row>
    <row r="451" spans="2:16" x14ac:dyDescent="0.2">
      <c r="B451" s="10"/>
      <c r="F451" s="2"/>
      <c r="H451" s="2"/>
      <c r="J451" s="2"/>
      <c r="K451" s="2"/>
      <c r="L451" s="2"/>
      <c r="M451" s="2"/>
      <c r="P451" s="2"/>
    </row>
    <row r="452" spans="2:16" x14ac:dyDescent="0.2">
      <c r="B452" s="10"/>
      <c r="F452" s="2"/>
      <c r="H452" s="2"/>
      <c r="J452" s="2"/>
      <c r="K452" s="2"/>
      <c r="L452" s="2"/>
      <c r="M452" s="2"/>
      <c r="P452" s="2"/>
    </row>
    <row r="453" spans="2:16" x14ac:dyDescent="0.2">
      <c r="B453" s="10"/>
      <c r="F453" s="2"/>
      <c r="H453" s="2"/>
      <c r="J453" s="2"/>
      <c r="K453" s="2"/>
      <c r="L453" s="2"/>
      <c r="M453" s="2"/>
      <c r="P453" s="2"/>
    </row>
    <row r="454" spans="2:16" x14ac:dyDescent="0.2">
      <c r="B454" s="10"/>
      <c r="F454" s="2"/>
      <c r="H454" s="2"/>
      <c r="J454" s="2"/>
      <c r="K454" s="2"/>
      <c r="L454" s="2"/>
      <c r="M454" s="2"/>
      <c r="P454" s="2"/>
    </row>
    <row r="455" spans="2:16" x14ac:dyDescent="0.2">
      <c r="B455" s="10"/>
      <c r="F455" s="2"/>
      <c r="H455" s="2"/>
      <c r="J455" s="2"/>
      <c r="K455" s="2"/>
      <c r="L455" s="2"/>
      <c r="M455" s="2"/>
      <c r="P455" s="2"/>
    </row>
    <row r="456" spans="2:16" x14ac:dyDescent="0.2">
      <c r="B456" s="10"/>
      <c r="F456" s="2"/>
      <c r="H456" s="2"/>
      <c r="J456" s="2"/>
      <c r="K456" s="2"/>
      <c r="L456" s="2"/>
      <c r="M456" s="2"/>
      <c r="P456" s="2"/>
    </row>
    <row r="457" spans="2:16" x14ac:dyDescent="0.2">
      <c r="B457" s="10"/>
      <c r="F457" s="2"/>
      <c r="H457" s="2"/>
      <c r="J457" s="2"/>
      <c r="K457" s="2"/>
      <c r="L457" s="2"/>
      <c r="M457" s="2"/>
      <c r="P457" s="2"/>
    </row>
    <row r="458" spans="2:16" x14ac:dyDescent="0.2">
      <c r="B458" s="10"/>
      <c r="F458" s="2"/>
      <c r="H458" s="2"/>
      <c r="J458" s="2"/>
      <c r="K458" s="2"/>
      <c r="L458" s="2"/>
      <c r="M458" s="2"/>
      <c r="P458" s="2"/>
    </row>
    <row r="459" spans="2:16" x14ac:dyDescent="0.2">
      <c r="B459" s="10"/>
      <c r="F459" s="2"/>
      <c r="H459" s="2"/>
      <c r="J459" s="2"/>
      <c r="K459" s="2"/>
      <c r="L459" s="2"/>
      <c r="M459" s="2"/>
      <c r="P459" s="2"/>
    </row>
    <row r="460" spans="2:16" x14ac:dyDescent="0.2">
      <c r="B460" s="10"/>
      <c r="F460" s="2"/>
      <c r="H460" s="2"/>
      <c r="J460" s="2"/>
      <c r="K460" s="2"/>
      <c r="L460" s="2"/>
      <c r="M460" s="2"/>
      <c r="P460" s="2"/>
    </row>
    <row r="461" spans="2:16" x14ac:dyDescent="0.2">
      <c r="B461" s="10"/>
      <c r="F461" s="2"/>
      <c r="H461" s="2"/>
      <c r="J461" s="2"/>
      <c r="K461" s="2"/>
      <c r="L461" s="2"/>
      <c r="M461" s="2"/>
      <c r="P461" s="2"/>
    </row>
    <row r="462" spans="2:16" x14ac:dyDescent="0.2">
      <c r="B462" s="10"/>
      <c r="F462" s="2"/>
      <c r="H462" s="2"/>
      <c r="J462" s="2"/>
      <c r="K462" s="2"/>
      <c r="L462" s="2"/>
      <c r="M462" s="2"/>
      <c r="P462" s="2"/>
    </row>
    <row r="463" spans="2:16" x14ac:dyDescent="0.2">
      <c r="B463" s="10"/>
      <c r="F463" s="2"/>
      <c r="G463" s="2"/>
      <c r="H463" s="2"/>
      <c r="J463" s="2"/>
      <c r="K463" s="2"/>
      <c r="L463" s="2"/>
      <c r="M463" s="2"/>
      <c r="P463" s="2"/>
    </row>
    <row r="464" spans="2:16" x14ac:dyDescent="0.2">
      <c r="B464" s="10"/>
      <c r="F464" s="2"/>
      <c r="H464" s="2"/>
      <c r="J464" s="2"/>
      <c r="K464" s="2"/>
      <c r="L464" s="2"/>
      <c r="M464" s="2"/>
      <c r="P464" s="2"/>
    </row>
    <row r="465" spans="2:16" x14ac:dyDescent="0.2">
      <c r="B465" s="10"/>
      <c r="F465" s="2"/>
      <c r="G465" s="2"/>
      <c r="H465" s="2"/>
      <c r="J465" s="2"/>
      <c r="K465" s="2"/>
      <c r="L465" s="2"/>
      <c r="M465" s="2"/>
      <c r="P465" s="2"/>
    </row>
    <row r="466" spans="2:16" x14ac:dyDescent="0.2">
      <c r="B466" s="10"/>
      <c r="F466" s="2"/>
      <c r="G466" s="2"/>
      <c r="H466" s="2"/>
      <c r="J466" s="2"/>
      <c r="K466" s="2"/>
      <c r="L466" s="2"/>
      <c r="M466" s="2"/>
      <c r="P466" s="2"/>
    </row>
    <row r="467" spans="2:16" x14ac:dyDescent="0.2">
      <c r="B467" s="10"/>
      <c r="F467" s="2"/>
      <c r="G467" s="2"/>
      <c r="H467" s="2"/>
      <c r="J467" s="2"/>
      <c r="K467" s="2"/>
      <c r="L467" s="2"/>
      <c r="M467" s="2"/>
      <c r="P467" s="2"/>
    </row>
    <row r="468" spans="2:16" x14ac:dyDescent="0.2">
      <c r="B468" s="10"/>
      <c r="F468" s="2"/>
      <c r="G468" s="2"/>
      <c r="H468" s="2"/>
      <c r="J468" s="2"/>
      <c r="K468" s="2"/>
      <c r="L468" s="2"/>
      <c r="M468" s="2"/>
      <c r="P468" s="2"/>
    </row>
    <row r="469" spans="2:16" x14ac:dyDescent="0.2">
      <c r="B469" s="10"/>
      <c r="F469" s="2"/>
      <c r="G469" s="2"/>
      <c r="H469" s="2"/>
      <c r="J469" s="2"/>
      <c r="K469" s="2"/>
      <c r="L469" s="2"/>
      <c r="M469" s="2"/>
      <c r="P469" s="2"/>
    </row>
    <row r="470" spans="2:16" x14ac:dyDescent="0.2">
      <c r="B470" s="10"/>
      <c r="F470" s="2"/>
      <c r="G470" s="2"/>
      <c r="H470" s="2"/>
      <c r="J470" s="2"/>
      <c r="K470" s="2"/>
      <c r="L470" s="2"/>
      <c r="M470" s="2"/>
      <c r="P470" s="2"/>
    </row>
    <row r="471" spans="2:16" x14ac:dyDescent="0.2">
      <c r="B471" s="10"/>
      <c r="F471" s="2"/>
      <c r="G471" s="2"/>
      <c r="H471" s="2"/>
      <c r="J471" s="2"/>
      <c r="K471" s="2"/>
      <c r="L471" s="2"/>
      <c r="M471" s="2"/>
      <c r="P471" s="2"/>
    </row>
    <row r="472" spans="2:16" x14ac:dyDescent="0.2">
      <c r="B472" s="10"/>
      <c r="F472" s="2"/>
      <c r="H472" s="2"/>
      <c r="J472" s="2"/>
      <c r="K472" s="2"/>
      <c r="L472" s="2"/>
      <c r="M472" s="2"/>
      <c r="P472" s="2"/>
    </row>
    <row r="473" spans="2:16" x14ac:dyDescent="0.2">
      <c r="B473" s="10"/>
      <c r="F473" s="2"/>
      <c r="H473" s="2"/>
      <c r="J473" s="2"/>
      <c r="K473" s="2"/>
      <c r="L473" s="2"/>
      <c r="M473" s="2"/>
      <c r="P473" s="2"/>
    </row>
    <row r="474" spans="2:16" x14ac:dyDescent="0.2">
      <c r="B474" s="10"/>
      <c r="F474" s="2"/>
      <c r="H474" s="2"/>
      <c r="J474" s="2"/>
      <c r="K474" s="2"/>
      <c r="L474" s="2"/>
      <c r="M474" s="2"/>
      <c r="N474" s="2"/>
      <c r="P474" s="2"/>
    </row>
    <row r="475" spans="2:16" x14ac:dyDescent="0.2">
      <c r="B475" s="10"/>
      <c r="F475" s="2"/>
      <c r="H475" s="2"/>
      <c r="J475" s="2"/>
      <c r="K475" s="2"/>
      <c r="L475" s="2"/>
      <c r="M475" s="2"/>
      <c r="P475" s="2"/>
    </row>
    <row r="476" spans="2:16" x14ac:dyDescent="0.2">
      <c r="B476" s="10"/>
      <c r="F476" s="2"/>
      <c r="H476" s="2"/>
      <c r="J476" s="2"/>
      <c r="K476" s="2"/>
      <c r="L476" s="2"/>
      <c r="M476" s="2"/>
      <c r="P476" s="2"/>
    </row>
    <row r="477" spans="2:16" x14ac:dyDescent="0.2">
      <c r="B477" s="10"/>
      <c r="F477" s="2"/>
      <c r="H477" s="2"/>
      <c r="J477" s="2"/>
      <c r="K477" s="2"/>
      <c r="L477" s="2"/>
      <c r="M477" s="2"/>
      <c r="P477" s="2"/>
    </row>
    <row r="478" spans="2:16" x14ac:dyDescent="0.2">
      <c r="B478" s="10"/>
      <c r="F478" s="2"/>
      <c r="H478" s="2"/>
      <c r="J478" s="2"/>
      <c r="K478" s="2"/>
      <c r="L478" s="2"/>
      <c r="M478" s="2"/>
      <c r="P478" s="2"/>
    </row>
    <row r="479" spans="2:16" x14ac:dyDescent="0.2">
      <c r="B479" s="10"/>
      <c r="F479" s="2"/>
      <c r="H479" s="2"/>
      <c r="J479" s="2"/>
      <c r="K479" s="2"/>
      <c r="L479" s="2"/>
      <c r="M479" s="2"/>
      <c r="P479" s="2"/>
    </row>
    <row r="480" spans="2:16" x14ac:dyDescent="0.2">
      <c r="B480" s="10"/>
      <c r="F480" s="2"/>
      <c r="H480" s="2"/>
      <c r="J480" s="2"/>
      <c r="K480" s="2"/>
      <c r="L480" s="2"/>
      <c r="M480" s="2"/>
      <c r="P480" s="2"/>
    </row>
    <row r="481" spans="2:16" x14ac:dyDescent="0.2">
      <c r="B481" s="10"/>
      <c r="F481" s="2"/>
      <c r="H481" s="2"/>
      <c r="J481" s="2"/>
      <c r="K481" s="2"/>
      <c r="L481" s="2"/>
      <c r="M481" s="2"/>
      <c r="P481" s="2"/>
    </row>
    <row r="482" spans="2:16" x14ac:dyDescent="0.2">
      <c r="B482" s="10"/>
      <c r="F482" s="2"/>
      <c r="H482" s="2"/>
      <c r="J482" s="2"/>
      <c r="K482" s="2"/>
      <c r="L482" s="2"/>
      <c r="M482" s="2"/>
      <c r="P482" s="2"/>
    </row>
    <row r="483" spans="2:16" x14ac:dyDescent="0.2">
      <c r="B483" s="10"/>
      <c r="F483" s="2"/>
      <c r="H483" s="2"/>
      <c r="J483" s="2"/>
      <c r="K483" s="2"/>
      <c r="L483" s="2"/>
      <c r="M483" s="2"/>
      <c r="P483" s="2"/>
    </row>
    <row r="484" spans="2:16" x14ac:dyDescent="0.2">
      <c r="B484" s="10"/>
      <c r="F484" s="2"/>
      <c r="H484" s="2"/>
      <c r="J484" s="2"/>
      <c r="K484" s="2"/>
      <c r="L484" s="2"/>
      <c r="M484" s="2"/>
      <c r="P484" s="2"/>
    </row>
    <row r="485" spans="2:16" x14ac:dyDescent="0.2">
      <c r="B485" s="10"/>
      <c r="F485" s="2"/>
      <c r="H485" s="2"/>
      <c r="J485" s="2"/>
      <c r="K485" s="2"/>
      <c r="L485" s="2"/>
      <c r="M485" s="2"/>
      <c r="P485" s="2"/>
    </row>
    <row r="486" spans="2:16" x14ac:dyDescent="0.2">
      <c r="B486" s="10"/>
      <c r="F486" s="2"/>
      <c r="H486" s="2"/>
      <c r="J486" s="2"/>
      <c r="K486" s="2"/>
      <c r="L486" s="2"/>
      <c r="M486" s="2"/>
      <c r="P486" s="2"/>
    </row>
    <row r="487" spans="2:16" x14ac:dyDescent="0.2">
      <c r="B487" s="10"/>
      <c r="F487" s="2"/>
      <c r="H487" s="2"/>
      <c r="J487" s="2"/>
      <c r="K487" s="2"/>
      <c r="L487" s="2"/>
      <c r="M487" s="2"/>
      <c r="P487" s="2"/>
    </row>
    <row r="488" spans="2:16" x14ac:dyDescent="0.2">
      <c r="B488" s="10"/>
      <c r="F488" s="2"/>
      <c r="G488" s="2"/>
      <c r="H488" s="2"/>
      <c r="J488" s="2"/>
      <c r="K488" s="2"/>
      <c r="L488" s="2"/>
      <c r="M488" s="2"/>
      <c r="P488" s="2"/>
    </row>
    <row r="489" spans="2:16" x14ac:dyDescent="0.2">
      <c r="B489" s="10"/>
      <c r="F489" s="2"/>
      <c r="H489" s="2"/>
      <c r="J489" s="2"/>
      <c r="K489" s="2"/>
      <c r="L489" s="2"/>
      <c r="M489" s="2"/>
      <c r="P489" s="2"/>
    </row>
    <row r="490" spans="2:16" x14ac:dyDescent="0.2">
      <c r="B490" s="10"/>
      <c r="F490" s="2"/>
      <c r="G490" s="2"/>
      <c r="H490" s="2"/>
      <c r="J490" s="2"/>
      <c r="K490" s="2"/>
      <c r="L490" s="2"/>
      <c r="M490" s="2"/>
      <c r="P490" s="2"/>
    </row>
    <row r="491" spans="2:16" x14ac:dyDescent="0.2">
      <c r="B491" s="10"/>
      <c r="F491" s="2"/>
      <c r="G491" s="2"/>
      <c r="H491" s="2"/>
      <c r="J491" s="2"/>
      <c r="K491" s="2"/>
      <c r="L491" s="2"/>
      <c r="M491" s="2"/>
      <c r="P491" s="2"/>
    </row>
    <row r="492" spans="2:16" x14ac:dyDescent="0.2">
      <c r="B492" s="10"/>
      <c r="F492" s="2"/>
      <c r="G492" s="2"/>
      <c r="H492" s="2"/>
      <c r="J492" s="2"/>
      <c r="K492" s="2"/>
      <c r="L492" s="2"/>
      <c r="M492" s="2"/>
      <c r="P492" s="2"/>
    </row>
    <row r="493" spans="2:16" x14ac:dyDescent="0.2">
      <c r="B493" s="10"/>
      <c r="F493" s="2"/>
      <c r="G493" s="2"/>
      <c r="H493" s="2"/>
      <c r="J493" s="2"/>
      <c r="K493" s="2"/>
      <c r="L493" s="2"/>
      <c r="M493" s="2"/>
      <c r="P493" s="2"/>
    </row>
    <row r="494" spans="2:16" x14ac:dyDescent="0.2">
      <c r="B494" s="10"/>
      <c r="F494" s="2"/>
      <c r="G494" s="2"/>
      <c r="H494" s="2"/>
      <c r="J494" s="2"/>
      <c r="K494" s="2"/>
      <c r="L494" s="2"/>
      <c r="M494" s="2"/>
      <c r="P494" s="2"/>
    </row>
    <row r="495" spans="2:16" x14ac:dyDescent="0.2">
      <c r="B495" s="10"/>
      <c r="F495" s="2"/>
      <c r="G495" s="2"/>
      <c r="H495" s="2"/>
      <c r="J495" s="2"/>
      <c r="K495" s="2"/>
      <c r="L495" s="2"/>
      <c r="M495" s="2"/>
      <c r="P495" s="2"/>
    </row>
    <row r="496" spans="2:16" x14ac:dyDescent="0.2">
      <c r="B496" s="10"/>
      <c r="F496" s="2"/>
      <c r="G496" s="2"/>
      <c r="H496" s="2"/>
      <c r="J496" s="2"/>
      <c r="K496" s="2"/>
      <c r="L496" s="2"/>
      <c r="M496" s="2"/>
      <c r="P496" s="2"/>
    </row>
    <row r="502" spans="6:16" x14ac:dyDescent="0.2">
      <c r="M502" s="2"/>
    </row>
    <row r="503" spans="6:16" x14ac:dyDescent="0.2">
      <c r="M503" s="2"/>
    </row>
    <row r="504" spans="6:16" x14ac:dyDescent="0.2">
      <c r="F504" s="2"/>
      <c r="H504" s="2"/>
      <c r="J504" s="2"/>
      <c r="K504" s="2"/>
      <c r="L504" s="2"/>
      <c r="P504" s="2"/>
    </row>
    <row r="505" spans="6:16" x14ac:dyDescent="0.2">
      <c r="F505" s="2"/>
      <c r="H505" s="2"/>
      <c r="J505" s="2"/>
      <c r="K505" s="2"/>
      <c r="L505" s="2"/>
      <c r="P505" s="2"/>
    </row>
    <row r="506" spans="6:16" x14ac:dyDescent="0.2">
      <c r="F506" s="2"/>
      <c r="H506" s="2"/>
      <c r="J506" s="2"/>
      <c r="K506" s="2"/>
      <c r="L506" s="2"/>
      <c r="P506" s="2"/>
    </row>
    <row r="508" spans="6:16" x14ac:dyDescent="0.2">
      <c r="M508" s="1"/>
    </row>
    <row r="509" spans="6:16" x14ac:dyDescent="0.2">
      <c r="M509" s="1"/>
    </row>
    <row r="510" spans="6:16" x14ac:dyDescent="0.2">
      <c r="M510" s="2"/>
    </row>
    <row r="511" spans="6:16" x14ac:dyDescent="0.2">
      <c r="M511" s="2"/>
    </row>
    <row r="512" spans="6:16" x14ac:dyDescent="0.2">
      <c r="M512" s="1"/>
    </row>
    <row r="513" spans="13:13" x14ac:dyDescent="0.2">
      <c r="M513" s="2"/>
    </row>
    <row r="514" spans="13:13" x14ac:dyDescent="0.2">
      <c r="M514" s="1"/>
    </row>
    <row r="515" spans="13:13" x14ac:dyDescent="0.2">
      <c r="M515" s="1"/>
    </row>
    <row r="516" spans="13:13" x14ac:dyDescent="0.2">
      <c r="M516" s="2"/>
    </row>
    <row r="518" spans="13:13" x14ac:dyDescent="0.2">
      <c r="M518" s="1"/>
    </row>
    <row r="519" spans="13:13" x14ac:dyDescent="0.2">
      <c r="M519" s="2"/>
    </row>
    <row r="520" spans="13:13" x14ac:dyDescent="0.2">
      <c r="M520" s="1"/>
    </row>
    <row r="521" spans="13:13" x14ac:dyDescent="0.2">
      <c r="M521" s="1"/>
    </row>
    <row r="522" spans="13:13" x14ac:dyDescent="0.2">
      <c r="M522" s="2"/>
    </row>
    <row r="524" spans="13:13" x14ac:dyDescent="0.2">
      <c r="M524" s="1"/>
    </row>
    <row r="525" spans="13:13" x14ac:dyDescent="0.2">
      <c r="M525" s="2"/>
    </row>
    <row r="1075" spans="5:5" x14ac:dyDescent="0.2">
      <c r="E1075" s="6"/>
    </row>
    <row r="1076" spans="5:5" x14ac:dyDescent="0.2">
      <c r="E1076" s="6"/>
    </row>
    <row r="1077" spans="5:5" x14ac:dyDescent="0.2">
      <c r="E1077" s="6"/>
    </row>
    <row r="1078" spans="5:5" x14ac:dyDescent="0.2">
      <c r="E1078" s="6"/>
    </row>
    <row r="1079" spans="5:5" x14ac:dyDescent="0.2">
      <c r="E1079" s="6"/>
    </row>
    <row r="1080" spans="5:5" x14ac:dyDescent="0.2">
      <c r="E1080" s="6"/>
    </row>
    <row r="1081" spans="5:5" x14ac:dyDescent="0.2">
      <c r="E1081" s="6"/>
    </row>
    <row r="1082" spans="5:5" x14ac:dyDescent="0.2">
      <c r="E1082" s="6"/>
    </row>
    <row r="1083" spans="5:5" x14ac:dyDescent="0.2">
      <c r="E1083" s="6"/>
    </row>
    <row r="1084" spans="5:5" x14ac:dyDescent="0.2">
      <c r="E1084" s="6"/>
    </row>
    <row r="1085" spans="5:5" x14ac:dyDescent="0.2">
      <c r="E1085" s="6"/>
    </row>
    <row r="1086" spans="5:5" x14ac:dyDescent="0.2">
      <c r="E1086" s="6"/>
    </row>
    <row r="1087" spans="5:5" x14ac:dyDescent="0.2">
      <c r="E1087" s="6"/>
    </row>
    <row r="1088" spans="5:5" x14ac:dyDescent="0.2">
      <c r="E1088" s="6"/>
    </row>
    <row r="1089" spans="5:5" x14ac:dyDescent="0.2">
      <c r="E1089" s="6"/>
    </row>
    <row r="1090" spans="5:5" x14ac:dyDescent="0.2">
      <c r="E1090" s="6"/>
    </row>
    <row r="1091" spans="5:5" x14ac:dyDescent="0.2">
      <c r="E1091" s="6"/>
    </row>
    <row r="1092" spans="5:5" x14ac:dyDescent="0.2">
      <c r="E1092" s="6"/>
    </row>
    <row r="1093" spans="5:5" x14ac:dyDescent="0.2">
      <c r="E1093" s="6"/>
    </row>
    <row r="1094" spans="5:5" x14ac:dyDescent="0.2">
      <c r="E1094" s="6"/>
    </row>
    <row r="1095" spans="5:5" x14ac:dyDescent="0.2">
      <c r="E1095" s="6"/>
    </row>
    <row r="1096" spans="5:5" x14ac:dyDescent="0.2">
      <c r="E1096" s="6"/>
    </row>
    <row r="1097" spans="5:5" x14ac:dyDescent="0.2">
      <c r="E1097" s="6"/>
    </row>
    <row r="1098" spans="5:5" x14ac:dyDescent="0.2">
      <c r="E1098" s="6"/>
    </row>
    <row r="1099" spans="5:5" x14ac:dyDescent="0.2">
      <c r="E1099" s="6"/>
    </row>
    <row r="1100" spans="5:5" x14ac:dyDescent="0.2">
      <c r="E1100" s="6"/>
    </row>
    <row r="1101" spans="5:5" x14ac:dyDescent="0.2">
      <c r="E1101" s="6"/>
    </row>
    <row r="1102" spans="5:5" x14ac:dyDescent="0.2">
      <c r="E1102" s="6"/>
    </row>
    <row r="1103" spans="5:5" x14ac:dyDescent="0.2">
      <c r="E1103" s="6"/>
    </row>
    <row r="1104" spans="5:5" x14ac:dyDescent="0.2">
      <c r="E1104" s="6"/>
    </row>
    <row r="1105" spans="5:5" x14ac:dyDescent="0.2">
      <c r="E1105" s="6"/>
    </row>
    <row r="1106" spans="5:5" x14ac:dyDescent="0.2">
      <c r="E1106" s="6"/>
    </row>
  </sheetData>
  <autoFilter ref="B6:Q498" xr:uid="{00000000-0009-0000-0000-000002000000}"/>
  <dataValidations count="3">
    <dataValidation type="list" allowBlank="1" showInputMessage="1" showErrorMessage="1" errorTitle="Invalid Attribute Type" error="Please select an attribute type from the dropdown list" sqref="C4:K4 M4:Q4" xr:uid="{00000000-0002-0000-0200-000000000000}">
      <formula1>"text, double, short, calculation, compatibility rule, string expression, boolean, description, pointer, pointer-merge"</formula1>
    </dataValidation>
    <dataValidation type="list" allowBlank="1" showInputMessage="1" showErrorMessage="1" errorTitle="Invalid Attribute Type" error="Please select an attribute type from the dropdown list." sqref="L4" xr:uid="{00000000-0002-0000-0200-000001000000}">
      <formula1>"text, double, calculation, compatibility rule, pointer"</formula1>
    </dataValidation>
    <dataValidation type="list" allowBlank="1" showInputMessage="1" showErrorMessage="1" sqref="A6" xr:uid="{00000000-0002-0000-0200-000002000000}">
      <formula1>"Full Data, Quick Price"</formula1>
    </dataValidation>
  </dataValidations>
  <printOptions gridLines="1"/>
  <pageMargins left="0.74791666666666667" right="0.74791666666666667" top="0.56000000000000005" bottom="0.51" header="0.51180555555555551" footer="0.51180555555555551"/>
  <pageSetup scale="93"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6">
    <pageSetUpPr fitToPage="1"/>
  </sheetPr>
  <dimension ref="A1:AG251"/>
  <sheetViews>
    <sheetView zoomScale="85" zoomScaleNormal="85" workbookViewId="0">
      <pane ySplit="6" topLeftCell="A7" activePane="bottomLeft" state="frozen"/>
      <selection activeCell="F69" sqref="F69"/>
      <selection pane="bottomLeft" activeCell="C14" sqref="C14"/>
    </sheetView>
  </sheetViews>
  <sheetFormatPr defaultColWidth="9.140625" defaultRowHeight="12.75" outlineLevelRow="1" x14ac:dyDescent="0.2"/>
  <cols>
    <col min="1" max="1" width="29.42578125" style="21" bestFit="1" customWidth="1"/>
    <col min="2" max="2" width="31.85546875" bestFit="1" customWidth="1"/>
    <col min="3" max="3" width="56.5703125" customWidth="1"/>
    <col min="4" max="4" width="8.85546875" bestFit="1" customWidth="1"/>
    <col min="5" max="5" width="16.85546875" customWidth="1"/>
    <col min="6" max="7" width="24.42578125" bestFit="1" customWidth="1"/>
    <col min="8" max="8" width="13.5703125" customWidth="1"/>
    <col min="9" max="9" width="12.42578125" customWidth="1"/>
    <col min="10" max="10" width="37.5703125" bestFit="1" customWidth="1"/>
    <col min="12" max="12" width="11.42578125" bestFit="1" customWidth="1"/>
    <col min="14" max="14" width="20.28515625" bestFit="1" customWidth="1"/>
    <col min="17" max="17" width="20.28515625" bestFit="1" customWidth="1"/>
  </cols>
  <sheetData>
    <row r="1" spans="1:18" s="15" customFormat="1" ht="13.5" customHeight="1" thickBot="1" x14ac:dyDescent="0.25">
      <c r="A1" s="12" t="s">
        <v>199</v>
      </c>
      <c r="B1" s="31" t="s">
        <v>883</v>
      </c>
      <c r="C1" s="13"/>
      <c r="D1" s="14"/>
      <c r="E1" s="14"/>
      <c r="F1" s="14"/>
      <c r="G1" s="14"/>
      <c r="H1" s="14"/>
      <c r="I1" s="14"/>
      <c r="J1" s="14"/>
      <c r="K1" s="14"/>
      <c r="L1" s="14"/>
      <c r="R1" s="15" t="s">
        <v>201</v>
      </c>
    </row>
    <row r="2" spans="1:18" ht="13.5" customHeight="1" outlineLevel="1" thickTop="1" x14ac:dyDescent="0.2">
      <c r="A2" s="16" t="s">
        <v>884</v>
      </c>
      <c r="B2" s="27" t="s">
        <v>203</v>
      </c>
      <c r="C2" s="27" t="s">
        <v>216</v>
      </c>
      <c r="D2" s="27" t="s">
        <v>204</v>
      </c>
      <c r="E2" s="27" t="s">
        <v>885</v>
      </c>
      <c r="F2" s="27"/>
      <c r="G2" s="27" t="s">
        <v>886</v>
      </c>
      <c r="H2" s="27" t="s">
        <v>598</v>
      </c>
      <c r="I2" s="27"/>
      <c r="J2" s="27" t="s">
        <v>887</v>
      </c>
      <c r="K2" s="27" t="s">
        <v>205</v>
      </c>
      <c r="L2" s="27" t="s">
        <v>219</v>
      </c>
    </row>
    <row r="3" spans="1:18" outlineLevel="1" x14ac:dyDescent="0.2">
      <c r="A3" s="16" t="s">
        <v>888</v>
      </c>
      <c r="B3" s="27" t="s">
        <v>208</v>
      </c>
      <c r="C3" s="27"/>
      <c r="D3" s="27"/>
      <c r="E3" s="27"/>
      <c r="F3" s="27" t="s">
        <v>203</v>
      </c>
      <c r="G3" s="27"/>
      <c r="H3" s="27"/>
      <c r="I3" s="27"/>
      <c r="J3" s="27"/>
      <c r="K3" s="27"/>
      <c r="L3" s="27"/>
    </row>
    <row r="4" spans="1:18" s="19" customFormat="1" outlineLevel="1" x14ac:dyDescent="0.2">
      <c r="A4" s="17" t="s">
        <v>209</v>
      </c>
      <c r="B4" s="38" t="s">
        <v>210</v>
      </c>
      <c r="C4" s="38" t="s">
        <v>211</v>
      </c>
      <c r="D4" s="38" t="s">
        <v>211</v>
      </c>
      <c r="E4" s="38" t="s">
        <v>211</v>
      </c>
      <c r="F4" s="38" t="s">
        <v>210</v>
      </c>
      <c r="G4" s="38" t="s">
        <v>211</v>
      </c>
      <c r="H4" s="38" t="s">
        <v>211</v>
      </c>
      <c r="I4" s="38"/>
      <c r="J4" s="38" t="s">
        <v>211</v>
      </c>
      <c r="K4" s="38" t="s">
        <v>210</v>
      </c>
      <c r="L4" s="38" t="s">
        <v>210</v>
      </c>
      <c r="M4" s="18" t="s">
        <v>213</v>
      </c>
    </row>
    <row r="5" spans="1:18" s="15" customFormat="1" ht="13.5" customHeight="1" outlineLevel="1" thickBot="1" x14ac:dyDescent="0.25">
      <c r="A5" s="20" t="s">
        <v>214</v>
      </c>
      <c r="B5" s="39"/>
      <c r="C5" s="39"/>
      <c r="D5" s="39"/>
      <c r="E5" s="39"/>
      <c r="F5" s="39"/>
      <c r="G5" s="39"/>
      <c r="H5" s="39"/>
      <c r="I5" s="39"/>
      <c r="J5" s="39"/>
      <c r="K5" s="39"/>
      <c r="L5" s="39"/>
    </row>
    <row r="6" spans="1:18" ht="13.5" customHeight="1" thickTop="1" x14ac:dyDescent="0.2">
      <c r="B6" s="7" t="s">
        <v>203</v>
      </c>
      <c r="C6" s="7" t="s">
        <v>216</v>
      </c>
      <c r="D6" s="7" t="s">
        <v>889</v>
      </c>
      <c r="E6" s="7" t="s">
        <v>596</v>
      </c>
      <c r="F6" s="3" t="s">
        <v>890</v>
      </c>
      <c r="G6" s="7" t="s">
        <v>891</v>
      </c>
      <c r="H6" s="7" t="s">
        <v>598</v>
      </c>
      <c r="I6" s="8" t="s">
        <v>3</v>
      </c>
      <c r="J6" s="7" t="s">
        <v>887</v>
      </c>
      <c r="K6" s="4" t="s">
        <v>217</v>
      </c>
      <c r="L6" s="4" t="s">
        <v>219</v>
      </c>
    </row>
    <row r="7" spans="1:18" x14ac:dyDescent="0.2">
      <c r="A7" s="22" t="s">
        <v>221</v>
      </c>
      <c r="B7" t="s">
        <v>892</v>
      </c>
      <c r="C7" t="s">
        <v>893</v>
      </c>
      <c r="D7" s="2" t="s">
        <v>45</v>
      </c>
      <c r="E7" t="s">
        <v>606</v>
      </c>
      <c r="F7" t="s">
        <v>894</v>
      </c>
      <c r="G7" t="s">
        <v>894</v>
      </c>
      <c r="H7" s="45">
        <v>96772283</v>
      </c>
      <c r="I7" s="46" t="s">
        <v>895</v>
      </c>
      <c r="J7" t="s">
        <v>896</v>
      </c>
      <c r="K7" t="s">
        <v>897</v>
      </c>
      <c r="L7" t="s">
        <v>610</v>
      </c>
    </row>
    <row r="8" spans="1:18" x14ac:dyDescent="0.2">
      <c r="B8" t="s">
        <v>898</v>
      </c>
      <c r="C8" t="s">
        <v>893</v>
      </c>
      <c r="D8" s="2" t="s">
        <v>45</v>
      </c>
      <c r="E8" t="s">
        <v>899</v>
      </c>
      <c r="F8" t="s">
        <v>900</v>
      </c>
      <c r="G8" t="s">
        <v>900</v>
      </c>
      <c r="H8" s="2">
        <v>98465768</v>
      </c>
      <c r="J8" t="s">
        <v>896</v>
      </c>
      <c r="K8" t="s">
        <v>901</v>
      </c>
      <c r="L8" t="s">
        <v>610</v>
      </c>
    </row>
    <row r="9" spans="1:18" x14ac:dyDescent="0.2">
      <c r="B9" t="s">
        <v>902</v>
      </c>
      <c r="C9" t="s">
        <v>903</v>
      </c>
      <c r="D9" s="2" t="s">
        <v>45</v>
      </c>
      <c r="E9" t="s">
        <v>606</v>
      </c>
      <c r="F9" t="s">
        <v>894</v>
      </c>
      <c r="G9" t="s">
        <v>894</v>
      </c>
      <c r="H9" s="45">
        <v>96772283</v>
      </c>
      <c r="I9" s="46" t="s">
        <v>895</v>
      </c>
      <c r="J9" t="s">
        <v>896</v>
      </c>
      <c r="K9" t="s">
        <v>897</v>
      </c>
      <c r="L9" t="s">
        <v>610</v>
      </c>
      <c r="N9" s="10"/>
      <c r="O9" s="10"/>
      <c r="P9" s="2"/>
    </row>
    <row r="10" spans="1:18" x14ac:dyDescent="0.2">
      <c r="B10" t="s">
        <v>904</v>
      </c>
      <c r="C10" t="s">
        <v>903</v>
      </c>
      <c r="D10" s="2" t="s">
        <v>45</v>
      </c>
      <c r="E10" t="s">
        <v>899</v>
      </c>
      <c r="F10" t="s">
        <v>900</v>
      </c>
      <c r="G10" t="s">
        <v>900</v>
      </c>
      <c r="H10" s="2">
        <v>98465768</v>
      </c>
      <c r="J10" t="s">
        <v>896</v>
      </c>
      <c r="K10" t="s">
        <v>901</v>
      </c>
      <c r="L10" t="s">
        <v>610</v>
      </c>
      <c r="N10" s="10"/>
      <c r="O10" s="10"/>
      <c r="P10" s="2"/>
    </row>
    <row r="11" spans="1:18" x14ac:dyDescent="0.2">
      <c r="B11" t="s">
        <v>905</v>
      </c>
      <c r="C11" t="s">
        <v>906</v>
      </c>
      <c r="D11" s="2" t="s">
        <v>45</v>
      </c>
      <c r="E11" t="s">
        <v>606</v>
      </c>
      <c r="F11" t="s">
        <v>894</v>
      </c>
      <c r="G11" t="s">
        <v>894</v>
      </c>
      <c r="H11" s="45">
        <v>96772283</v>
      </c>
      <c r="I11" s="46" t="s">
        <v>895</v>
      </c>
      <c r="J11" t="s">
        <v>896</v>
      </c>
      <c r="K11" t="s">
        <v>897</v>
      </c>
      <c r="L11" t="s">
        <v>610</v>
      </c>
      <c r="N11" s="10"/>
      <c r="O11" s="10"/>
      <c r="P11" s="2"/>
    </row>
    <row r="12" spans="1:18" x14ac:dyDescent="0.2">
      <c r="B12" t="s">
        <v>907</v>
      </c>
      <c r="C12" t="s">
        <v>906</v>
      </c>
      <c r="D12" s="2" t="s">
        <v>45</v>
      </c>
      <c r="E12" t="s">
        <v>899</v>
      </c>
      <c r="F12" t="s">
        <v>900</v>
      </c>
      <c r="G12" t="s">
        <v>900</v>
      </c>
      <c r="H12" s="2">
        <v>98465768</v>
      </c>
      <c r="J12" t="s">
        <v>896</v>
      </c>
      <c r="K12" t="s">
        <v>901</v>
      </c>
      <c r="L12" t="s">
        <v>610</v>
      </c>
      <c r="N12" s="10"/>
      <c r="O12" s="10"/>
      <c r="P12" s="2"/>
    </row>
    <row r="13" spans="1:18" x14ac:dyDescent="0.2">
      <c r="B13" t="s">
        <v>908</v>
      </c>
      <c r="C13" s="6" t="s">
        <v>909</v>
      </c>
      <c r="D13" s="2" t="s">
        <v>45</v>
      </c>
      <c r="E13" t="s">
        <v>606</v>
      </c>
      <c r="F13" t="s">
        <v>894</v>
      </c>
      <c r="G13" t="s">
        <v>894</v>
      </c>
      <c r="H13" s="45">
        <v>96772283</v>
      </c>
      <c r="I13" s="46" t="s">
        <v>895</v>
      </c>
      <c r="J13" t="s">
        <v>896</v>
      </c>
      <c r="K13" t="s">
        <v>897</v>
      </c>
      <c r="L13" t="s">
        <v>610</v>
      </c>
      <c r="N13" s="10"/>
      <c r="O13" s="10"/>
      <c r="P13" s="2"/>
    </row>
    <row r="14" spans="1:18" x14ac:dyDescent="0.2">
      <c r="B14" t="s">
        <v>910</v>
      </c>
      <c r="C14" s="6" t="s">
        <v>909</v>
      </c>
      <c r="D14" s="2" t="s">
        <v>45</v>
      </c>
      <c r="E14" t="s">
        <v>899</v>
      </c>
      <c r="F14" t="s">
        <v>900</v>
      </c>
      <c r="G14" t="s">
        <v>900</v>
      </c>
      <c r="H14" s="2">
        <v>98465768</v>
      </c>
      <c r="J14" t="s">
        <v>896</v>
      </c>
      <c r="K14" t="s">
        <v>901</v>
      </c>
      <c r="L14" t="s">
        <v>610</v>
      </c>
      <c r="N14" s="10"/>
      <c r="O14" s="10"/>
      <c r="P14" s="2"/>
    </row>
    <row r="15" spans="1:18" x14ac:dyDescent="0.2">
      <c r="B15" t="s">
        <v>911</v>
      </c>
      <c r="C15" t="s">
        <v>912</v>
      </c>
      <c r="D15" s="2" t="s">
        <v>45</v>
      </c>
      <c r="E15" t="s">
        <v>606</v>
      </c>
      <c r="F15" t="s">
        <v>894</v>
      </c>
      <c r="G15" t="s">
        <v>894</v>
      </c>
      <c r="H15" s="45">
        <v>96774813</v>
      </c>
      <c r="I15" s="46" t="s">
        <v>913</v>
      </c>
      <c r="J15" t="s">
        <v>896</v>
      </c>
      <c r="K15" t="s">
        <v>897</v>
      </c>
      <c r="L15" t="s">
        <v>610</v>
      </c>
      <c r="N15" s="10"/>
      <c r="O15" s="10"/>
      <c r="P15" s="2"/>
    </row>
    <row r="16" spans="1:18" x14ac:dyDescent="0.2">
      <c r="B16" t="s">
        <v>914</v>
      </c>
      <c r="C16" t="s">
        <v>912</v>
      </c>
      <c r="D16" s="2" t="s">
        <v>45</v>
      </c>
      <c r="E16" t="s">
        <v>899</v>
      </c>
      <c r="F16" t="s">
        <v>900</v>
      </c>
      <c r="G16" t="s">
        <v>900</v>
      </c>
      <c r="H16" s="2" t="s">
        <v>614</v>
      </c>
      <c r="J16" t="s">
        <v>896</v>
      </c>
      <c r="K16" t="s">
        <v>901</v>
      </c>
      <c r="L16" t="s">
        <v>610</v>
      </c>
      <c r="N16" s="10"/>
      <c r="O16" s="10"/>
      <c r="P16" s="2"/>
    </row>
    <row r="17" spans="2:29" x14ac:dyDescent="0.2">
      <c r="B17" t="s">
        <v>915</v>
      </c>
      <c r="C17" t="s">
        <v>916</v>
      </c>
      <c r="D17" s="2" t="s">
        <v>45</v>
      </c>
      <c r="E17" t="s">
        <v>606</v>
      </c>
      <c r="F17" t="s">
        <v>894</v>
      </c>
      <c r="G17" t="s">
        <v>894</v>
      </c>
      <c r="H17" s="45">
        <v>96774814</v>
      </c>
      <c r="I17" s="46" t="s">
        <v>917</v>
      </c>
      <c r="J17" t="s">
        <v>918</v>
      </c>
      <c r="K17" t="s">
        <v>897</v>
      </c>
      <c r="L17" t="s">
        <v>610</v>
      </c>
      <c r="N17" s="10"/>
      <c r="O17" s="10"/>
      <c r="P17" s="2"/>
    </row>
    <row r="18" spans="2:29" x14ac:dyDescent="0.2">
      <c r="B18" t="s">
        <v>919</v>
      </c>
      <c r="C18" t="s">
        <v>916</v>
      </c>
      <c r="D18" s="2" t="s">
        <v>45</v>
      </c>
      <c r="E18" t="s">
        <v>899</v>
      </c>
      <c r="F18" t="s">
        <v>900</v>
      </c>
      <c r="G18" t="s">
        <v>900</v>
      </c>
      <c r="H18" s="2" t="s">
        <v>614</v>
      </c>
      <c r="J18" t="s">
        <v>918</v>
      </c>
      <c r="K18" t="s">
        <v>901</v>
      </c>
      <c r="L18" t="s">
        <v>610</v>
      </c>
      <c r="N18" s="10"/>
      <c r="O18" s="10"/>
      <c r="P18" s="2"/>
    </row>
    <row r="19" spans="2:29" x14ac:dyDescent="0.2">
      <c r="B19" t="s">
        <v>920</v>
      </c>
      <c r="C19" t="s">
        <v>921</v>
      </c>
      <c r="D19" s="2" t="s">
        <v>45</v>
      </c>
      <c r="E19" t="s">
        <v>606</v>
      </c>
      <c r="F19" t="s">
        <v>894</v>
      </c>
      <c r="G19" t="s">
        <v>894</v>
      </c>
      <c r="H19" s="45">
        <v>96774813</v>
      </c>
      <c r="I19" s="46" t="s">
        <v>913</v>
      </c>
      <c r="J19" t="s">
        <v>896</v>
      </c>
      <c r="K19" t="s">
        <v>897</v>
      </c>
      <c r="L19" t="s">
        <v>610</v>
      </c>
    </row>
    <row r="20" spans="2:29" x14ac:dyDescent="0.2">
      <c r="B20" t="s">
        <v>922</v>
      </c>
      <c r="C20" t="s">
        <v>921</v>
      </c>
      <c r="D20" s="2" t="s">
        <v>45</v>
      </c>
      <c r="E20" t="s">
        <v>899</v>
      </c>
      <c r="F20" t="s">
        <v>900</v>
      </c>
      <c r="G20" t="s">
        <v>900</v>
      </c>
      <c r="H20" s="2" t="s">
        <v>614</v>
      </c>
      <c r="J20" t="s">
        <v>896</v>
      </c>
      <c r="K20" t="s">
        <v>901</v>
      </c>
      <c r="L20" t="s">
        <v>610</v>
      </c>
    </row>
    <row r="21" spans="2:29" x14ac:dyDescent="0.2">
      <c r="B21" t="s">
        <v>923</v>
      </c>
      <c r="C21" t="s">
        <v>924</v>
      </c>
      <c r="D21" s="2" t="s">
        <v>45</v>
      </c>
      <c r="E21" t="s">
        <v>606</v>
      </c>
      <c r="F21" t="s">
        <v>894</v>
      </c>
      <c r="G21" t="s">
        <v>894</v>
      </c>
      <c r="H21" s="45">
        <v>96774813</v>
      </c>
      <c r="I21" s="46" t="s">
        <v>913</v>
      </c>
      <c r="J21" t="s">
        <v>896</v>
      </c>
      <c r="K21" t="s">
        <v>897</v>
      </c>
      <c r="L21" t="s">
        <v>610</v>
      </c>
      <c r="Q21" s="2"/>
      <c r="AC21" s="10"/>
    </row>
    <row r="22" spans="2:29" x14ac:dyDescent="0.2">
      <c r="B22" t="s">
        <v>925</v>
      </c>
      <c r="C22" t="s">
        <v>924</v>
      </c>
      <c r="D22" s="2" t="s">
        <v>45</v>
      </c>
      <c r="E22" t="s">
        <v>899</v>
      </c>
      <c r="F22" t="s">
        <v>900</v>
      </c>
      <c r="G22" t="s">
        <v>900</v>
      </c>
      <c r="H22" s="2" t="s">
        <v>614</v>
      </c>
      <c r="J22" t="s">
        <v>896</v>
      </c>
      <c r="K22" t="s">
        <v>901</v>
      </c>
      <c r="L22" t="s">
        <v>610</v>
      </c>
      <c r="Q22" s="2"/>
      <c r="AC22" s="10"/>
    </row>
    <row r="23" spans="2:29" x14ac:dyDescent="0.2">
      <c r="B23" t="s">
        <v>926</v>
      </c>
      <c r="C23" t="s">
        <v>927</v>
      </c>
      <c r="D23" s="2" t="s">
        <v>45</v>
      </c>
      <c r="E23" t="s">
        <v>606</v>
      </c>
      <c r="F23" t="s">
        <v>894</v>
      </c>
      <c r="G23" t="s">
        <v>894</v>
      </c>
      <c r="H23" s="45">
        <v>96774813</v>
      </c>
      <c r="I23" s="46" t="s">
        <v>913</v>
      </c>
      <c r="J23" t="s">
        <v>896</v>
      </c>
      <c r="K23" t="s">
        <v>897</v>
      </c>
      <c r="L23" t="s">
        <v>610</v>
      </c>
      <c r="Q23" s="2"/>
      <c r="AC23" s="10"/>
    </row>
    <row r="24" spans="2:29" x14ac:dyDescent="0.2">
      <c r="B24" t="s">
        <v>928</v>
      </c>
      <c r="C24" t="s">
        <v>927</v>
      </c>
      <c r="D24" s="2" t="s">
        <v>45</v>
      </c>
      <c r="E24" t="s">
        <v>899</v>
      </c>
      <c r="F24" t="s">
        <v>900</v>
      </c>
      <c r="G24" t="s">
        <v>900</v>
      </c>
      <c r="H24" s="2" t="s">
        <v>614</v>
      </c>
      <c r="J24" t="s">
        <v>896</v>
      </c>
      <c r="K24" t="s">
        <v>901</v>
      </c>
      <c r="L24" t="s">
        <v>610</v>
      </c>
      <c r="Q24" s="2"/>
      <c r="AC24" s="10"/>
    </row>
    <row r="25" spans="2:29" x14ac:dyDescent="0.2">
      <c r="B25" t="s">
        <v>929</v>
      </c>
      <c r="C25" t="s">
        <v>930</v>
      </c>
      <c r="D25" s="2" t="s">
        <v>45</v>
      </c>
      <c r="E25" t="s">
        <v>606</v>
      </c>
      <c r="F25" t="s">
        <v>894</v>
      </c>
      <c r="G25" t="s">
        <v>894</v>
      </c>
      <c r="H25" s="45">
        <v>96774813</v>
      </c>
      <c r="I25" s="46" t="s">
        <v>913</v>
      </c>
      <c r="J25" t="s">
        <v>896</v>
      </c>
      <c r="K25" t="s">
        <v>897</v>
      </c>
      <c r="L25" t="s">
        <v>610</v>
      </c>
      <c r="Q25" s="2"/>
      <c r="AC25" s="10"/>
    </row>
    <row r="26" spans="2:29" x14ac:dyDescent="0.2">
      <c r="B26" t="s">
        <v>931</v>
      </c>
      <c r="C26" t="s">
        <v>930</v>
      </c>
      <c r="D26" s="2" t="s">
        <v>45</v>
      </c>
      <c r="E26" t="s">
        <v>899</v>
      </c>
      <c r="F26" t="s">
        <v>900</v>
      </c>
      <c r="G26" t="s">
        <v>900</v>
      </c>
      <c r="H26" s="2" t="s">
        <v>614</v>
      </c>
      <c r="J26" t="s">
        <v>896</v>
      </c>
      <c r="K26" t="s">
        <v>901</v>
      </c>
      <c r="L26" t="s">
        <v>610</v>
      </c>
      <c r="Q26" s="2"/>
      <c r="AC26" s="10"/>
    </row>
    <row r="27" spans="2:29" x14ac:dyDescent="0.2">
      <c r="B27" t="s">
        <v>932</v>
      </c>
      <c r="C27" t="s">
        <v>933</v>
      </c>
      <c r="D27" s="2" t="s">
        <v>45</v>
      </c>
      <c r="E27" t="s">
        <v>606</v>
      </c>
      <c r="F27" t="s">
        <v>894</v>
      </c>
      <c r="G27" t="s">
        <v>894</v>
      </c>
      <c r="H27" s="45">
        <v>96774815</v>
      </c>
      <c r="I27" s="46" t="s">
        <v>934</v>
      </c>
      <c r="J27" t="s">
        <v>896</v>
      </c>
      <c r="K27" t="s">
        <v>897</v>
      </c>
      <c r="L27" t="s">
        <v>610</v>
      </c>
      <c r="Q27" s="2"/>
      <c r="AC27" s="10"/>
    </row>
    <row r="28" spans="2:29" x14ac:dyDescent="0.2">
      <c r="B28" t="s">
        <v>935</v>
      </c>
      <c r="C28" t="s">
        <v>933</v>
      </c>
      <c r="D28" s="2" t="s">
        <v>45</v>
      </c>
      <c r="E28" t="s">
        <v>899</v>
      </c>
      <c r="F28" t="s">
        <v>900</v>
      </c>
      <c r="G28" t="s">
        <v>900</v>
      </c>
      <c r="H28" s="2" t="s">
        <v>614</v>
      </c>
      <c r="J28" t="s">
        <v>896</v>
      </c>
      <c r="K28" t="s">
        <v>901</v>
      </c>
      <c r="L28" t="s">
        <v>610</v>
      </c>
      <c r="Q28" s="2"/>
      <c r="AC28" s="10"/>
    </row>
    <row r="29" spans="2:29" x14ac:dyDescent="0.2">
      <c r="B29" t="s">
        <v>936</v>
      </c>
      <c r="C29" t="s">
        <v>937</v>
      </c>
      <c r="D29" s="2" t="s">
        <v>45</v>
      </c>
      <c r="E29" t="s">
        <v>606</v>
      </c>
      <c r="F29" t="s">
        <v>894</v>
      </c>
      <c r="G29" t="s">
        <v>894</v>
      </c>
      <c r="H29" s="45">
        <v>96774815</v>
      </c>
      <c r="I29" s="46" t="s">
        <v>934</v>
      </c>
      <c r="J29" t="s">
        <v>896</v>
      </c>
      <c r="K29" t="s">
        <v>897</v>
      </c>
      <c r="L29" t="s">
        <v>610</v>
      </c>
      <c r="Q29" s="2"/>
      <c r="AC29" s="10"/>
    </row>
    <row r="30" spans="2:29" x14ac:dyDescent="0.2">
      <c r="B30" t="s">
        <v>938</v>
      </c>
      <c r="C30" t="s">
        <v>937</v>
      </c>
      <c r="D30" s="2" t="s">
        <v>45</v>
      </c>
      <c r="E30" t="s">
        <v>899</v>
      </c>
      <c r="F30" t="s">
        <v>900</v>
      </c>
      <c r="G30" t="s">
        <v>900</v>
      </c>
      <c r="H30" s="2" t="s">
        <v>614</v>
      </c>
      <c r="J30" t="s">
        <v>896</v>
      </c>
      <c r="K30" t="s">
        <v>901</v>
      </c>
      <c r="L30" t="s">
        <v>610</v>
      </c>
      <c r="N30" s="60"/>
      <c r="O30" s="60"/>
      <c r="P30" s="61"/>
      <c r="Q30" s="2"/>
      <c r="AC30" s="10"/>
    </row>
    <row r="31" spans="2:29" x14ac:dyDescent="0.2">
      <c r="B31" t="s">
        <v>939</v>
      </c>
      <c r="C31" t="s">
        <v>940</v>
      </c>
      <c r="D31" s="2" t="s">
        <v>45</v>
      </c>
      <c r="E31" t="s">
        <v>606</v>
      </c>
      <c r="F31" t="s">
        <v>894</v>
      </c>
      <c r="G31" t="s">
        <v>894</v>
      </c>
      <c r="H31" s="45">
        <v>96772283</v>
      </c>
      <c r="I31" s="46" t="s">
        <v>895</v>
      </c>
      <c r="J31" t="s">
        <v>896</v>
      </c>
      <c r="K31" t="s">
        <v>897</v>
      </c>
      <c r="L31" t="s">
        <v>610</v>
      </c>
      <c r="N31" s="60"/>
      <c r="O31" s="60"/>
      <c r="P31" s="61"/>
      <c r="Q31" s="2"/>
      <c r="AC31" s="10"/>
    </row>
    <row r="32" spans="2:29" x14ac:dyDescent="0.2">
      <c r="B32" t="s">
        <v>941</v>
      </c>
      <c r="C32" t="s">
        <v>940</v>
      </c>
      <c r="D32" s="2" t="s">
        <v>45</v>
      </c>
      <c r="E32" t="s">
        <v>899</v>
      </c>
      <c r="F32" t="s">
        <v>900</v>
      </c>
      <c r="G32" t="s">
        <v>900</v>
      </c>
      <c r="H32" s="2" t="s">
        <v>614</v>
      </c>
      <c r="J32" t="s">
        <v>896</v>
      </c>
      <c r="K32" t="s">
        <v>901</v>
      </c>
      <c r="L32" t="s">
        <v>610</v>
      </c>
      <c r="N32" s="60"/>
      <c r="O32" s="60"/>
      <c r="Q32" s="2"/>
      <c r="AC32" s="10"/>
    </row>
    <row r="33" spans="2:33" x14ac:dyDescent="0.2">
      <c r="B33" t="s">
        <v>942</v>
      </c>
      <c r="C33" t="s">
        <v>943</v>
      </c>
      <c r="D33" s="2" t="s">
        <v>45</v>
      </c>
      <c r="E33" t="s">
        <v>606</v>
      </c>
      <c r="F33" t="s">
        <v>894</v>
      </c>
      <c r="G33" t="s">
        <v>894</v>
      </c>
      <c r="H33" s="45">
        <v>96772283</v>
      </c>
      <c r="I33" s="46" t="s">
        <v>895</v>
      </c>
      <c r="J33" t="s">
        <v>896</v>
      </c>
      <c r="K33" t="s">
        <v>897</v>
      </c>
      <c r="L33" t="s">
        <v>610</v>
      </c>
      <c r="N33" s="60"/>
      <c r="O33" s="60"/>
      <c r="Q33" s="2"/>
      <c r="AC33" s="10"/>
    </row>
    <row r="34" spans="2:33" x14ac:dyDescent="0.2">
      <c r="B34" t="s">
        <v>944</v>
      </c>
      <c r="C34" t="s">
        <v>943</v>
      </c>
      <c r="D34" s="2" t="s">
        <v>45</v>
      </c>
      <c r="E34" t="s">
        <v>899</v>
      </c>
      <c r="F34" t="s">
        <v>900</v>
      </c>
      <c r="G34" t="s">
        <v>900</v>
      </c>
      <c r="H34" s="2" t="s">
        <v>614</v>
      </c>
      <c r="J34" t="s">
        <v>896</v>
      </c>
      <c r="K34" t="s">
        <v>901</v>
      </c>
      <c r="L34" t="s">
        <v>610</v>
      </c>
      <c r="AC34" s="10"/>
      <c r="AE34" s="10"/>
      <c r="AF34" s="10"/>
    </row>
    <row r="35" spans="2:33" x14ac:dyDescent="0.2">
      <c r="B35" t="s">
        <v>945</v>
      </c>
      <c r="C35" t="s">
        <v>946</v>
      </c>
      <c r="D35" s="2" t="s">
        <v>45</v>
      </c>
      <c r="E35" t="s">
        <v>606</v>
      </c>
      <c r="F35" t="s">
        <v>894</v>
      </c>
      <c r="G35" t="s">
        <v>894</v>
      </c>
      <c r="H35" s="45">
        <v>96772283</v>
      </c>
      <c r="I35" s="46" t="s">
        <v>895</v>
      </c>
      <c r="J35" t="s">
        <v>896</v>
      </c>
      <c r="K35" t="s">
        <v>897</v>
      </c>
      <c r="L35" t="s">
        <v>610</v>
      </c>
      <c r="AC35" s="10"/>
      <c r="AE35" s="10"/>
      <c r="AF35" s="10"/>
      <c r="AG35" s="2"/>
    </row>
    <row r="36" spans="2:33" x14ac:dyDescent="0.2">
      <c r="B36" t="s">
        <v>947</v>
      </c>
      <c r="C36" t="s">
        <v>946</v>
      </c>
      <c r="D36" s="2" t="s">
        <v>45</v>
      </c>
      <c r="E36" t="s">
        <v>899</v>
      </c>
      <c r="F36" t="s">
        <v>900</v>
      </c>
      <c r="G36" t="s">
        <v>900</v>
      </c>
      <c r="H36" s="2" t="s">
        <v>614</v>
      </c>
      <c r="J36" t="s">
        <v>896</v>
      </c>
      <c r="K36" t="s">
        <v>901</v>
      </c>
      <c r="L36" t="s">
        <v>610</v>
      </c>
      <c r="N36" s="6"/>
      <c r="O36" s="6"/>
      <c r="P36" s="6"/>
      <c r="Q36" s="2"/>
      <c r="AC36" s="10"/>
      <c r="AE36" s="10"/>
      <c r="AF36" s="10"/>
      <c r="AG36" s="2"/>
    </row>
    <row r="37" spans="2:33" x14ac:dyDescent="0.2">
      <c r="B37" t="s">
        <v>948</v>
      </c>
      <c r="C37" s="60" t="s">
        <v>949</v>
      </c>
      <c r="D37" s="2" t="s">
        <v>45</v>
      </c>
      <c r="E37" t="s">
        <v>606</v>
      </c>
      <c r="F37" t="s">
        <v>894</v>
      </c>
      <c r="G37" t="s">
        <v>894</v>
      </c>
      <c r="H37" s="45">
        <v>96774813</v>
      </c>
      <c r="I37" s="46" t="s">
        <v>913</v>
      </c>
      <c r="J37" t="s">
        <v>896</v>
      </c>
      <c r="K37" t="s">
        <v>897</v>
      </c>
      <c r="L37" t="s">
        <v>610</v>
      </c>
      <c r="AC37" s="10"/>
      <c r="AE37" s="10"/>
      <c r="AF37" s="10"/>
      <c r="AG37" s="2"/>
    </row>
    <row r="38" spans="2:33" x14ac:dyDescent="0.2">
      <c r="B38" t="s">
        <v>950</v>
      </c>
      <c r="C38" s="60" t="s">
        <v>949</v>
      </c>
      <c r="D38" s="2" t="s">
        <v>45</v>
      </c>
      <c r="E38" t="s">
        <v>899</v>
      </c>
      <c r="F38" t="s">
        <v>900</v>
      </c>
      <c r="G38" t="s">
        <v>900</v>
      </c>
      <c r="H38" s="2" t="s">
        <v>614</v>
      </c>
      <c r="J38" t="s">
        <v>896</v>
      </c>
      <c r="K38" t="s">
        <v>901</v>
      </c>
      <c r="L38" t="s">
        <v>610</v>
      </c>
      <c r="AC38" s="10"/>
      <c r="AE38" s="10"/>
      <c r="AF38" s="10"/>
      <c r="AG38" s="2"/>
    </row>
    <row r="39" spans="2:33" x14ac:dyDescent="0.2">
      <c r="B39" t="s">
        <v>951</v>
      </c>
      <c r="C39" t="s">
        <v>952</v>
      </c>
      <c r="D39" s="2" t="s">
        <v>45</v>
      </c>
      <c r="E39" t="s">
        <v>606</v>
      </c>
      <c r="F39" t="s">
        <v>894</v>
      </c>
      <c r="G39" t="s">
        <v>894</v>
      </c>
      <c r="H39" s="45">
        <v>96774813</v>
      </c>
      <c r="I39" s="46" t="s">
        <v>913</v>
      </c>
      <c r="J39" t="s">
        <v>896</v>
      </c>
      <c r="K39" t="s">
        <v>897</v>
      </c>
      <c r="L39" t="s">
        <v>610</v>
      </c>
      <c r="AC39" s="10"/>
      <c r="AE39" s="10"/>
      <c r="AF39" s="10"/>
      <c r="AG39" s="2"/>
    </row>
    <row r="40" spans="2:33" x14ac:dyDescent="0.2">
      <c r="B40" t="s">
        <v>953</v>
      </c>
      <c r="C40" t="s">
        <v>952</v>
      </c>
      <c r="D40" s="2" t="s">
        <v>45</v>
      </c>
      <c r="E40" t="s">
        <v>899</v>
      </c>
      <c r="F40" t="s">
        <v>900</v>
      </c>
      <c r="G40" t="s">
        <v>900</v>
      </c>
      <c r="H40" s="2" t="s">
        <v>614</v>
      </c>
      <c r="J40" t="s">
        <v>896</v>
      </c>
      <c r="K40" t="s">
        <v>901</v>
      </c>
      <c r="L40" t="s">
        <v>610</v>
      </c>
      <c r="AC40" s="10"/>
      <c r="AE40" s="10"/>
      <c r="AF40" s="10"/>
      <c r="AG40" s="2"/>
    </row>
    <row r="41" spans="2:33" x14ac:dyDescent="0.2">
      <c r="B41" s="6" t="s">
        <v>954</v>
      </c>
      <c r="C41" s="6" t="s">
        <v>955</v>
      </c>
      <c r="D41" s="2" t="s">
        <v>81</v>
      </c>
      <c r="E41" t="s">
        <v>606</v>
      </c>
      <c r="F41" t="s">
        <v>894</v>
      </c>
      <c r="G41" t="s">
        <v>894</v>
      </c>
      <c r="H41" s="45">
        <v>96772283</v>
      </c>
      <c r="I41" s="46" t="s">
        <v>895</v>
      </c>
      <c r="J41" t="s">
        <v>896</v>
      </c>
      <c r="K41" t="s">
        <v>897</v>
      </c>
      <c r="L41" t="s">
        <v>610</v>
      </c>
      <c r="AC41" s="10"/>
      <c r="AE41" s="10"/>
      <c r="AF41" s="10"/>
      <c r="AG41" s="2"/>
    </row>
    <row r="42" spans="2:33" x14ac:dyDescent="0.2">
      <c r="B42" t="s">
        <v>956</v>
      </c>
      <c r="C42" s="6" t="s">
        <v>955</v>
      </c>
      <c r="D42" s="2" t="s">
        <v>81</v>
      </c>
      <c r="E42" t="s">
        <v>899</v>
      </c>
      <c r="F42" t="s">
        <v>900</v>
      </c>
      <c r="G42" t="s">
        <v>900</v>
      </c>
      <c r="H42" s="2" t="s">
        <v>614</v>
      </c>
      <c r="I42" s="6"/>
      <c r="J42" t="s">
        <v>896</v>
      </c>
      <c r="K42" t="s">
        <v>901</v>
      </c>
      <c r="L42" t="s">
        <v>610</v>
      </c>
      <c r="AC42" s="10"/>
      <c r="AE42" s="10"/>
      <c r="AF42" s="10"/>
      <c r="AG42" s="2"/>
    </row>
    <row r="43" spans="2:33" x14ac:dyDescent="0.2">
      <c r="B43" t="s">
        <v>957</v>
      </c>
      <c r="C43" s="60" t="s">
        <v>958</v>
      </c>
      <c r="D43" s="2" t="s">
        <v>81</v>
      </c>
      <c r="E43" t="s">
        <v>606</v>
      </c>
      <c r="F43" t="s">
        <v>894</v>
      </c>
      <c r="G43" t="s">
        <v>894</v>
      </c>
      <c r="H43" s="45">
        <v>96772284</v>
      </c>
      <c r="I43" s="46" t="s">
        <v>959</v>
      </c>
      <c r="J43" t="s">
        <v>960</v>
      </c>
      <c r="K43" t="s">
        <v>897</v>
      </c>
      <c r="L43" t="s">
        <v>610</v>
      </c>
      <c r="AC43" s="10"/>
      <c r="AE43" s="10"/>
      <c r="AF43" s="10"/>
      <c r="AG43" s="2"/>
    </row>
    <row r="44" spans="2:33" x14ac:dyDescent="0.2">
      <c r="B44" t="s">
        <v>961</v>
      </c>
      <c r="C44" s="60" t="s">
        <v>958</v>
      </c>
      <c r="D44" s="2" t="s">
        <v>81</v>
      </c>
      <c r="E44" t="s">
        <v>899</v>
      </c>
      <c r="F44" t="s">
        <v>900</v>
      </c>
      <c r="G44" t="s">
        <v>900</v>
      </c>
      <c r="H44" s="2" t="s">
        <v>614</v>
      </c>
      <c r="J44" t="s">
        <v>960</v>
      </c>
      <c r="K44" t="s">
        <v>901</v>
      </c>
      <c r="L44" t="s">
        <v>610</v>
      </c>
      <c r="AC44" s="10"/>
      <c r="AE44" s="10"/>
      <c r="AF44" s="10"/>
      <c r="AG44" s="2"/>
    </row>
    <row r="45" spans="2:33" x14ac:dyDescent="0.2">
      <c r="B45" t="s">
        <v>962</v>
      </c>
      <c r="C45" t="s">
        <v>963</v>
      </c>
      <c r="D45" s="2" t="s">
        <v>81</v>
      </c>
      <c r="E45" t="s">
        <v>606</v>
      </c>
      <c r="F45" t="s">
        <v>894</v>
      </c>
      <c r="G45" t="s">
        <v>894</v>
      </c>
      <c r="H45" s="45">
        <v>96774813</v>
      </c>
      <c r="I45" s="46" t="s">
        <v>964</v>
      </c>
      <c r="J45" t="s">
        <v>896</v>
      </c>
      <c r="K45" t="s">
        <v>897</v>
      </c>
      <c r="L45" t="s">
        <v>610</v>
      </c>
      <c r="N45" s="60"/>
      <c r="O45" s="60"/>
      <c r="P45" s="61"/>
      <c r="Q45" s="2"/>
      <c r="R45" s="60"/>
      <c r="AC45" s="10"/>
    </row>
    <row r="46" spans="2:33" x14ac:dyDescent="0.2">
      <c r="B46" t="s">
        <v>965</v>
      </c>
      <c r="C46" t="s">
        <v>963</v>
      </c>
      <c r="D46" s="2" t="s">
        <v>81</v>
      </c>
      <c r="E46" t="s">
        <v>899</v>
      </c>
      <c r="F46" t="s">
        <v>900</v>
      </c>
      <c r="G46" t="s">
        <v>900</v>
      </c>
      <c r="H46" s="2" t="s">
        <v>614</v>
      </c>
      <c r="I46" s="6"/>
      <c r="J46" t="s">
        <v>896</v>
      </c>
      <c r="K46" t="s">
        <v>901</v>
      </c>
      <c r="L46" t="s">
        <v>610</v>
      </c>
      <c r="R46" s="60"/>
      <c r="AC46" s="10"/>
    </row>
    <row r="47" spans="2:33" x14ac:dyDescent="0.2">
      <c r="B47" t="s">
        <v>966</v>
      </c>
      <c r="C47" t="s">
        <v>967</v>
      </c>
      <c r="D47" s="2" t="s">
        <v>81</v>
      </c>
      <c r="E47" t="s">
        <v>606</v>
      </c>
      <c r="F47" t="s">
        <v>894</v>
      </c>
      <c r="G47" t="s">
        <v>894</v>
      </c>
      <c r="H47" s="45">
        <v>96774813</v>
      </c>
      <c r="I47" s="46" t="s">
        <v>964</v>
      </c>
      <c r="J47" t="s">
        <v>896</v>
      </c>
      <c r="K47" t="s">
        <v>897</v>
      </c>
      <c r="L47" t="s">
        <v>610</v>
      </c>
      <c r="R47" s="60"/>
      <c r="AC47" s="10"/>
    </row>
    <row r="48" spans="2:33" x14ac:dyDescent="0.2">
      <c r="B48" t="s">
        <v>968</v>
      </c>
      <c r="C48" t="s">
        <v>967</v>
      </c>
      <c r="D48" s="2" t="s">
        <v>81</v>
      </c>
      <c r="E48" t="s">
        <v>899</v>
      </c>
      <c r="F48" t="s">
        <v>900</v>
      </c>
      <c r="G48" t="s">
        <v>900</v>
      </c>
      <c r="H48" s="2" t="s">
        <v>614</v>
      </c>
      <c r="I48" s="6"/>
      <c r="J48" t="s">
        <v>896</v>
      </c>
      <c r="K48" t="s">
        <v>901</v>
      </c>
      <c r="L48" t="s">
        <v>610</v>
      </c>
      <c r="AC48" s="10"/>
    </row>
    <row r="49" spans="2:29" x14ac:dyDescent="0.2">
      <c r="B49" t="s">
        <v>969</v>
      </c>
      <c r="C49" t="s">
        <v>970</v>
      </c>
      <c r="D49" s="2" t="s">
        <v>81</v>
      </c>
      <c r="E49" t="s">
        <v>606</v>
      </c>
      <c r="F49" t="s">
        <v>894</v>
      </c>
      <c r="G49" t="s">
        <v>894</v>
      </c>
      <c r="H49" s="45">
        <v>96774814</v>
      </c>
      <c r="I49" s="46" t="s">
        <v>917</v>
      </c>
      <c r="J49" t="s">
        <v>960</v>
      </c>
      <c r="K49" t="s">
        <v>897</v>
      </c>
      <c r="L49" t="s">
        <v>610</v>
      </c>
      <c r="AC49" s="10"/>
    </row>
    <row r="50" spans="2:29" x14ac:dyDescent="0.2">
      <c r="B50" t="s">
        <v>971</v>
      </c>
      <c r="C50" t="s">
        <v>970</v>
      </c>
      <c r="D50" s="2" t="s">
        <v>81</v>
      </c>
      <c r="E50" t="s">
        <v>899</v>
      </c>
      <c r="F50" t="s">
        <v>900</v>
      </c>
      <c r="G50" t="s">
        <v>900</v>
      </c>
      <c r="H50" s="2" t="s">
        <v>614</v>
      </c>
      <c r="I50" s="43"/>
      <c r="J50" t="s">
        <v>960</v>
      </c>
      <c r="K50" t="s">
        <v>901</v>
      </c>
      <c r="L50" t="s">
        <v>610</v>
      </c>
      <c r="R50" s="60"/>
      <c r="AC50" s="10"/>
    </row>
    <row r="51" spans="2:29" x14ac:dyDescent="0.2">
      <c r="B51" t="s">
        <v>972</v>
      </c>
      <c r="C51" t="s">
        <v>973</v>
      </c>
      <c r="D51" s="2" t="s">
        <v>81</v>
      </c>
      <c r="E51" t="s">
        <v>606</v>
      </c>
      <c r="F51" t="s">
        <v>894</v>
      </c>
      <c r="G51" t="s">
        <v>894</v>
      </c>
      <c r="H51" s="45">
        <v>96774814</v>
      </c>
      <c r="I51" s="46" t="s">
        <v>917</v>
      </c>
      <c r="J51" t="s">
        <v>960</v>
      </c>
      <c r="K51" t="s">
        <v>897</v>
      </c>
      <c r="L51" t="s">
        <v>610</v>
      </c>
      <c r="R51" s="60"/>
      <c r="AC51" s="10"/>
    </row>
    <row r="52" spans="2:29" x14ac:dyDescent="0.2">
      <c r="B52" t="s">
        <v>974</v>
      </c>
      <c r="C52" t="s">
        <v>973</v>
      </c>
      <c r="D52" s="2" t="s">
        <v>81</v>
      </c>
      <c r="E52" t="s">
        <v>899</v>
      </c>
      <c r="F52" t="s">
        <v>900</v>
      </c>
      <c r="G52" t="s">
        <v>900</v>
      </c>
      <c r="H52" s="2" t="s">
        <v>614</v>
      </c>
      <c r="I52" s="43"/>
      <c r="J52" t="s">
        <v>960</v>
      </c>
      <c r="K52" t="s">
        <v>901</v>
      </c>
      <c r="L52" t="s">
        <v>610</v>
      </c>
      <c r="N52" s="60"/>
      <c r="O52" s="61"/>
      <c r="P52" s="60"/>
      <c r="Q52" s="2"/>
      <c r="AC52" s="10"/>
    </row>
    <row r="53" spans="2:29" x14ac:dyDescent="0.2">
      <c r="B53" t="s">
        <v>975</v>
      </c>
      <c r="C53" s="60" t="s">
        <v>976</v>
      </c>
      <c r="D53" s="2" t="s">
        <v>81</v>
      </c>
      <c r="E53" t="s">
        <v>606</v>
      </c>
      <c r="F53" t="s">
        <v>894</v>
      </c>
      <c r="G53" t="s">
        <v>894</v>
      </c>
      <c r="H53" s="45">
        <v>96774813</v>
      </c>
      <c r="I53" s="46" t="s">
        <v>964</v>
      </c>
      <c r="J53" t="s">
        <v>896</v>
      </c>
      <c r="K53" t="s">
        <v>897</v>
      </c>
      <c r="L53" t="s">
        <v>610</v>
      </c>
      <c r="N53" s="60"/>
      <c r="O53" s="61"/>
      <c r="P53" s="60"/>
      <c r="Q53" s="2"/>
      <c r="AC53" s="10"/>
    </row>
    <row r="54" spans="2:29" x14ac:dyDescent="0.2">
      <c r="B54" t="s">
        <v>977</v>
      </c>
      <c r="C54" s="60" t="s">
        <v>976</v>
      </c>
      <c r="D54" s="2" t="s">
        <v>81</v>
      </c>
      <c r="E54" t="s">
        <v>899</v>
      </c>
      <c r="F54" t="s">
        <v>900</v>
      </c>
      <c r="G54" t="s">
        <v>900</v>
      </c>
      <c r="H54" s="2" t="s">
        <v>614</v>
      </c>
      <c r="I54" s="6"/>
      <c r="J54" t="s">
        <v>896</v>
      </c>
      <c r="K54" t="s">
        <v>901</v>
      </c>
      <c r="L54" t="s">
        <v>610</v>
      </c>
      <c r="N54" s="60"/>
      <c r="O54" s="60"/>
      <c r="P54" s="2"/>
      <c r="Q54" s="2"/>
      <c r="AC54" s="10"/>
    </row>
    <row r="55" spans="2:29" x14ac:dyDescent="0.2">
      <c r="B55" t="s">
        <v>978</v>
      </c>
      <c r="C55" t="s">
        <v>979</v>
      </c>
      <c r="D55" s="2" t="s">
        <v>81</v>
      </c>
      <c r="E55" t="s">
        <v>606</v>
      </c>
      <c r="F55" t="s">
        <v>894</v>
      </c>
      <c r="G55" t="s">
        <v>894</v>
      </c>
      <c r="H55" s="45">
        <v>96774814</v>
      </c>
      <c r="I55" s="46" t="s">
        <v>917</v>
      </c>
      <c r="J55" t="s">
        <v>960</v>
      </c>
      <c r="K55" t="s">
        <v>897</v>
      </c>
      <c r="L55" t="s">
        <v>610</v>
      </c>
      <c r="N55" s="60"/>
      <c r="O55" s="60"/>
      <c r="P55" s="61"/>
      <c r="Q55" s="2"/>
      <c r="AC55" s="10"/>
    </row>
    <row r="56" spans="2:29" x14ac:dyDescent="0.2">
      <c r="B56" t="s">
        <v>980</v>
      </c>
      <c r="C56" t="s">
        <v>979</v>
      </c>
      <c r="D56" s="2" t="s">
        <v>81</v>
      </c>
      <c r="E56" t="s">
        <v>899</v>
      </c>
      <c r="F56" t="s">
        <v>900</v>
      </c>
      <c r="G56" t="s">
        <v>900</v>
      </c>
      <c r="H56" s="2" t="s">
        <v>614</v>
      </c>
      <c r="I56" s="43"/>
      <c r="J56" t="s">
        <v>960</v>
      </c>
      <c r="K56" t="s">
        <v>901</v>
      </c>
      <c r="L56" t="s">
        <v>610</v>
      </c>
      <c r="N56" s="60"/>
      <c r="O56" s="60"/>
      <c r="P56" s="61"/>
      <c r="Q56" s="2"/>
      <c r="AC56" s="10"/>
    </row>
    <row r="57" spans="2:29" x14ac:dyDescent="0.2">
      <c r="B57" t="s">
        <v>981</v>
      </c>
      <c r="C57" s="60" t="s">
        <v>982</v>
      </c>
      <c r="D57" s="2" t="s">
        <v>96</v>
      </c>
      <c r="E57" t="s">
        <v>606</v>
      </c>
      <c r="F57" t="s">
        <v>894</v>
      </c>
      <c r="G57" t="s">
        <v>894</v>
      </c>
      <c r="H57" s="45">
        <v>96774815</v>
      </c>
      <c r="I57" s="46" t="s">
        <v>934</v>
      </c>
      <c r="J57" t="s">
        <v>896</v>
      </c>
      <c r="K57" t="s">
        <v>897</v>
      </c>
      <c r="L57" t="s">
        <v>610</v>
      </c>
      <c r="N57" s="60"/>
      <c r="O57" s="60"/>
      <c r="P57" s="61"/>
      <c r="Q57" s="2"/>
      <c r="AC57" s="10"/>
    </row>
    <row r="58" spans="2:29" x14ac:dyDescent="0.2">
      <c r="B58" t="s">
        <v>983</v>
      </c>
      <c r="C58" s="60" t="s">
        <v>982</v>
      </c>
      <c r="D58" s="2" t="s">
        <v>96</v>
      </c>
      <c r="E58" t="s">
        <v>899</v>
      </c>
      <c r="F58" t="s">
        <v>900</v>
      </c>
      <c r="G58" t="s">
        <v>900</v>
      </c>
      <c r="H58" s="2" t="s">
        <v>614</v>
      </c>
      <c r="I58" s="6"/>
      <c r="J58" t="s">
        <v>896</v>
      </c>
      <c r="K58" t="s">
        <v>901</v>
      </c>
      <c r="L58" t="s">
        <v>610</v>
      </c>
      <c r="N58" s="60"/>
      <c r="O58" s="60"/>
      <c r="P58" s="61"/>
      <c r="Q58" s="2"/>
      <c r="AC58" s="10"/>
    </row>
    <row r="59" spans="2:29" x14ac:dyDescent="0.2">
      <c r="B59" t="s">
        <v>984</v>
      </c>
      <c r="C59" t="s">
        <v>985</v>
      </c>
      <c r="D59" s="2" t="s">
        <v>81</v>
      </c>
      <c r="E59" t="s">
        <v>606</v>
      </c>
      <c r="F59" t="s">
        <v>894</v>
      </c>
      <c r="G59" t="s">
        <v>894</v>
      </c>
      <c r="H59" s="45">
        <v>96772284</v>
      </c>
      <c r="I59" s="46" t="s">
        <v>959</v>
      </c>
      <c r="J59" t="s">
        <v>960</v>
      </c>
      <c r="K59" t="s">
        <v>897</v>
      </c>
      <c r="L59" t="s">
        <v>610</v>
      </c>
      <c r="AC59" s="10"/>
    </row>
    <row r="60" spans="2:29" x14ac:dyDescent="0.2">
      <c r="B60" t="s">
        <v>986</v>
      </c>
      <c r="C60" t="s">
        <v>985</v>
      </c>
      <c r="D60" s="2" t="s">
        <v>81</v>
      </c>
      <c r="E60" t="s">
        <v>899</v>
      </c>
      <c r="F60" t="s">
        <v>900</v>
      </c>
      <c r="G60" t="s">
        <v>900</v>
      </c>
      <c r="H60" s="2" t="s">
        <v>614</v>
      </c>
      <c r="J60" t="s">
        <v>960</v>
      </c>
      <c r="K60" t="s">
        <v>901</v>
      </c>
      <c r="L60" t="s">
        <v>610</v>
      </c>
      <c r="AC60" s="10"/>
    </row>
    <row r="61" spans="2:29" x14ac:dyDescent="0.2">
      <c r="B61" t="s">
        <v>987</v>
      </c>
      <c r="C61" t="s">
        <v>988</v>
      </c>
      <c r="D61" s="2" t="s">
        <v>81</v>
      </c>
      <c r="E61" t="s">
        <v>606</v>
      </c>
      <c r="F61" t="s">
        <v>894</v>
      </c>
      <c r="G61" t="s">
        <v>894</v>
      </c>
      <c r="H61" s="45">
        <v>96772284</v>
      </c>
      <c r="I61" s="46" t="s">
        <v>959</v>
      </c>
      <c r="J61" t="s">
        <v>960</v>
      </c>
      <c r="K61" t="s">
        <v>897</v>
      </c>
      <c r="L61" t="s">
        <v>610</v>
      </c>
      <c r="AC61" s="10"/>
    </row>
    <row r="62" spans="2:29" x14ac:dyDescent="0.2">
      <c r="B62" t="s">
        <v>989</v>
      </c>
      <c r="C62" t="s">
        <v>988</v>
      </c>
      <c r="D62" s="2" t="s">
        <v>81</v>
      </c>
      <c r="E62" t="s">
        <v>899</v>
      </c>
      <c r="F62" t="s">
        <v>900</v>
      </c>
      <c r="G62" t="s">
        <v>900</v>
      </c>
      <c r="H62" s="2" t="s">
        <v>614</v>
      </c>
      <c r="J62" t="s">
        <v>960</v>
      </c>
      <c r="K62" t="s">
        <v>901</v>
      </c>
      <c r="L62" t="s">
        <v>610</v>
      </c>
      <c r="AC62" s="10"/>
    </row>
    <row r="63" spans="2:29" x14ac:dyDescent="0.2">
      <c r="B63" t="s">
        <v>990</v>
      </c>
      <c r="C63" t="s">
        <v>991</v>
      </c>
      <c r="D63" s="2" t="s">
        <v>81</v>
      </c>
      <c r="E63" t="s">
        <v>606</v>
      </c>
      <c r="F63" t="s">
        <v>894</v>
      </c>
      <c r="G63" t="s">
        <v>894</v>
      </c>
      <c r="H63" s="45">
        <v>96774813</v>
      </c>
      <c r="I63" s="46" t="s">
        <v>964</v>
      </c>
      <c r="J63" t="s">
        <v>896</v>
      </c>
      <c r="K63" t="s">
        <v>897</v>
      </c>
      <c r="L63" t="s">
        <v>610</v>
      </c>
      <c r="AC63" s="10"/>
    </row>
    <row r="64" spans="2:29" x14ac:dyDescent="0.2">
      <c r="B64" t="s">
        <v>992</v>
      </c>
      <c r="C64" t="s">
        <v>991</v>
      </c>
      <c r="D64" s="2" t="s">
        <v>81</v>
      </c>
      <c r="E64" t="s">
        <v>899</v>
      </c>
      <c r="F64" t="s">
        <v>900</v>
      </c>
      <c r="G64" t="s">
        <v>900</v>
      </c>
      <c r="H64" s="2" t="s">
        <v>614</v>
      </c>
      <c r="I64" s="6"/>
      <c r="J64" t="s">
        <v>896</v>
      </c>
      <c r="K64" t="s">
        <v>901</v>
      </c>
      <c r="L64" t="s">
        <v>610</v>
      </c>
      <c r="N64" s="60"/>
      <c r="O64" s="60"/>
      <c r="P64" s="61"/>
      <c r="Q64" s="2"/>
      <c r="AC64" s="10"/>
    </row>
    <row r="65" spans="2:33" x14ac:dyDescent="0.2">
      <c r="B65" t="s">
        <v>993</v>
      </c>
      <c r="C65" s="60" t="s">
        <v>994</v>
      </c>
      <c r="D65" s="2" t="s">
        <v>81</v>
      </c>
      <c r="E65" t="s">
        <v>606</v>
      </c>
      <c r="F65" t="s">
        <v>894</v>
      </c>
      <c r="G65" t="s">
        <v>894</v>
      </c>
      <c r="H65" s="45">
        <v>96774814</v>
      </c>
      <c r="I65" s="46" t="s">
        <v>917</v>
      </c>
      <c r="J65" t="s">
        <v>960</v>
      </c>
      <c r="K65" t="s">
        <v>897</v>
      </c>
      <c r="L65" t="s">
        <v>610</v>
      </c>
      <c r="AC65" s="10"/>
      <c r="AE65" s="10"/>
      <c r="AF65" s="10"/>
    </row>
    <row r="66" spans="2:33" x14ac:dyDescent="0.2">
      <c r="B66" t="s">
        <v>995</v>
      </c>
      <c r="C66" s="60" t="s">
        <v>994</v>
      </c>
      <c r="D66" s="2" t="s">
        <v>81</v>
      </c>
      <c r="E66" t="s">
        <v>899</v>
      </c>
      <c r="F66" t="s">
        <v>900</v>
      </c>
      <c r="G66" t="s">
        <v>900</v>
      </c>
      <c r="H66" s="2" t="s">
        <v>614</v>
      </c>
      <c r="I66" s="43"/>
      <c r="J66" t="s">
        <v>960</v>
      </c>
      <c r="K66" t="s">
        <v>901</v>
      </c>
      <c r="L66" t="s">
        <v>610</v>
      </c>
      <c r="AC66" s="10"/>
      <c r="AE66" s="10"/>
      <c r="AF66" s="10"/>
      <c r="AG66" s="2"/>
    </row>
    <row r="67" spans="2:33" x14ac:dyDescent="0.2">
      <c r="B67" t="s">
        <v>996</v>
      </c>
      <c r="C67" t="s">
        <v>997</v>
      </c>
      <c r="D67" s="2" t="s">
        <v>96</v>
      </c>
      <c r="E67" t="s">
        <v>606</v>
      </c>
      <c r="F67" t="s">
        <v>894</v>
      </c>
      <c r="G67" t="s">
        <v>894</v>
      </c>
      <c r="H67" s="45">
        <v>96774815</v>
      </c>
      <c r="I67" s="46" t="s">
        <v>934</v>
      </c>
      <c r="J67" t="s">
        <v>896</v>
      </c>
      <c r="K67" t="s">
        <v>897</v>
      </c>
      <c r="L67" t="s">
        <v>610</v>
      </c>
      <c r="AC67" s="10"/>
      <c r="AE67" s="10"/>
      <c r="AF67" s="10"/>
      <c r="AG67" s="2"/>
    </row>
    <row r="68" spans="2:33" x14ac:dyDescent="0.2">
      <c r="B68" t="s">
        <v>998</v>
      </c>
      <c r="C68" t="s">
        <v>997</v>
      </c>
      <c r="D68" s="2" t="s">
        <v>96</v>
      </c>
      <c r="E68" t="s">
        <v>899</v>
      </c>
      <c r="F68" t="s">
        <v>900</v>
      </c>
      <c r="G68" t="s">
        <v>900</v>
      </c>
      <c r="H68" s="2" t="s">
        <v>614</v>
      </c>
      <c r="I68" s="6"/>
      <c r="J68" t="s">
        <v>896</v>
      </c>
      <c r="K68" t="s">
        <v>901</v>
      </c>
      <c r="L68" t="s">
        <v>610</v>
      </c>
      <c r="AC68" s="10"/>
      <c r="AE68" s="10"/>
      <c r="AF68" s="10"/>
      <c r="AG68" s="2"/>
    </row>
    <row r="69" spans="2:33" x14ac:dyDescent="0.2">
      <c r="B69" t="s">
        <v>999</v>
      </c>
      <c r="C69" t="s">
        <v>1000</v>
      </c>
      <c r="D69" s="2" t="s">
        <v>81</v>
      </c>
      <c r="E69" t="s">
        <v>606</v>
      </c>
      <c r="F69" t="s">
        <v>894</v>
      </c>
      <c r="G69" t="s">
        <v>894</v>
      </c>
      <c r="H69" s="45">
        <v>96772283</v>
      </c>
      <c r="I69" s="46" t="s">
        <v>895</v>
      </c>
      <c r="J69" t="s">
        <v>896</v>
      </c>
      <c r="K69" t="s">
        <v>897</v>
      </c>
      <c r="L69" t="s">
        <v>610</v>
      </c>
      <c r="AC69" s="10"/>
      <c r="AE69" s="10"/>
      <c r="AF69" s="10"/>
      <c r="AG69" s="2"/>
    </row>
    <row r="70" spans="2:33" x14ac:dyDescent="0.2">
      <c r="B70" t="s">
        <v>1001</v>
      </c>
      <c r="C70" t="s">
        <v>1000</v>
      </c>
      <c r="D70" s="2" t="s">
        <v>81</v>
      </c>
      <c r="E70" t="s">
        <v>899</v>
      </c>
      <c r="F70" t="s">
        <v>900</v>
      </c>
      <c r="G70" t="s">
        <v>900</v>
      </c>
      <c r="H70" s="2" t="s">
        <v>614</v>
      </c>
      <c r="I70" s="6"/>
      <c r="J70" t="s">
        <v>896</v>
      </c>
      <c r="K70" t="s">
        <v>901</v>
      </c>
      <c r="L70" t="s">
        <v>610</v>
      </c>
      <c r="AC70" s="10"/>
      <c r="AE70" s="10"/>
      <c r="AF70" s="10"/>
      <c r="AG70" s="2"/>
    </row>
    <row r="71" spans="2:33" x14ac:dyDescent="0.2">
      <c r="B71" t="s">
        <v>1002</v>
      </c>
      <c r="C71" t="s">
        <v>1003</v>
      </c>
      <c r="D71" s="2" t="s">
        <v>81</v>
      </c>
      <c r="E71" t="s">
        <v>606</v>
      </c>
      <c r="F71" t="s">
        <v>894</v>
      </c>
      <c r="G71" t="s">
        <v>894</v>
      </c>
      <c r="H71" s="45">
        <v>96772284</v>
      </c>
      <c r="I71" s="46" t="s">
        <v>959</v>
      </c>
      <c r="J71" t="s">
        <v>960</v>
      </c>
      <c r="K71" t="s">
        <v>897</v>
      </c>
      <c r="L71" t="s">
        <v>610</v>
      </c>
      <c r="AC71" s="10"/>
      <c r="AE71" s="10"/>
      <c r="AF71" s="10"/>
      <c r="AG71" s="2"/>
    </row>
    <row r="72" spans="2:33" x14ac:dyDescent="0.2">
      <c r="B72" t="s">
        <v>1004</v>
      </c>
      <c r="C72" t="s">
        <v>1003</v>
      </c>
      <c r="D72" s="2" t="s">
        <v>81</v>
      </c>
      <c r="E72" t="s">
        <v>899</v>
      </c>
      <c r="F72" t="s">
        <v>900</v>
      </c>
      <c r="G72" t="s">
        <v>900</v>
      </c>
      <c r="H72" s="2" t="s">
        <v>614</v>
      </c>
      <c r="J72" t="s">
        <v>960</v>
      </c>
      <c r="K72" t="s">
        <v>901</v>
      </c>
      <c r="L72" t="s">
        <v>610</v>
      </c>
      <c r="N72" s="60"/>
      <c r="O72" s="60"/>
      <c r="P72" s="61"/>
      <c r="Q72" s="2"/>
      <c r="AC72" s="10"/>
      <c r="AE72" s="10"/>
      <c r="AF72" s="10"/>
      <c r="AG72" s="2"/>
    </row>
    <row r="73" spans="2:33" x14ac:dyDescent="0.2">
      <c r="B73" t="s">
        <v>1005</v>
      </c>
      <c r="C73" s="60" t="s">
        <v>1006</v>
      </c>
      <c r="D73" s="2" t="s">
        <v>81</v>
      </c>
      <c r="E73" t="s">
        <v>606</v>
      </c>
      <c r="F73" t="s">
        <v>894</v>
      </c>
      <c r="G73" t="s">
        <v>894</v>
      </c>
      <c r="H73" s="45">
        <v>96772284</v>
      </c>
      <c r="I73" s="46" t="s">
        <v>959</v>
      </c>
      <c r="J73" t="s">
        <v>960</v>
      </c>
      <c r="K73" t="s">
        <v>897</v>
      </c>
      <c r="L73" t="s">
        <v>610</v>
      </c>
      <c r="AC73" s="10"/>
      <c r="AE73" s="10"/>
      <c r="AF73" s="10"/>
      <c r="AG73" s="2"/>
    </row>
    <row r="74" spans="2:33" x14ac:dyDescent="0.2">
      <c r="B74" t="s">
        <v>1007</v>
      </c>
      <c r="C74" s="60" t="s">
        <v>1006</v>
      </c>
      <c r="D74" s="2" t="s">
        <v>81</v>
      </c>
      <c r="E74" t="s">
        <v>899</v>
      </c>
      <c r="F74" t="s">
        <v>900</v>
      </c>
      <c r="G74" t="s">
        <v>900</v>
      </c>
      <c r="H74" s="2" t="s">
        <v>614</v>
      </c>
      <c r="J74" t="s">
        <v>960</v>
      </c>
      <c r="K74" t="s">
        <v>901</v>
      </c>
      <c r="L74" t="s">
        <v>610</v>
      </c>
      <c r="AC74" s="10"/>
      <c r="AE74" s="10"/>
      <c r="AF74" s="10"/>
      <c r="AG74" s="2"/>
    </row>
    <row r="75" spans="2:33" x14ac:dyDescent="0.2">
      <c r="B75" t="s">
        <v>1008</v>
      </c>
      <c r="C75" t="s">
        <v>1009</v>
      </c>
      <c r="D75" s="2" t="s">
        <v>81</v>
      </c>
      <c r="E75" t="s">
        <v>606</v>
      </c>
      <c r="F75" t="s">
        <v>894</v>
      </c>
      <c r="G75" t="s">
        <v>894</v>
      </c>
      <c r="H75" s="45">
        <v>96774813</v>
      </c>
      <c r="I75" s="46" t="s">
        <v>964</v>
      </c>
      <c r="J75" t="s">
        <v>896</v>
      </c>
      <c r="K75" t="s">
        <v>897</v>
      </c>
      <c r="L75" t="s">
        <v>610</v>
      </c>
      <c r="AC75" s="10"/>
      <c r="AE75" s="10"/>
      <c r="AF75" s="10"/>
      <c r="AG75" s="2"/>
    </row>
    <row r="76" spans="2:33" x14ac:dyDescent="0.2">
      <c r="B76" t="s">
        <v>1010</v>
      </c>
      <c r="C76" t="s">
        <v>1009</v>
      </c>
      <c r="D76" s="2" t="s">
        <v>81</v>
      </c>
      <c r="E76" t="s">
        <v>899</v>
      </c>
      <c r="F76" t="s">
        <v>900</v>
      </c>
      <c r="G76" t="s">
        <v>900</v>
      </c>
      <c r="H76" s="2" t="s">
        <v>614</v>
      </c>
      <c r="I76" s="6"/>
      <c r="J76" t="s">
        <v>896</v>
      </c>
      <c r="K76" t="s">
        <v>901</v>
      </c>
      <c r="L76" t="s">
        <v>610</v>
      </c>
      <c r="AC76" s="10"/>
    </row>
    <row r="77" spans="2:33" x14ac:dyDescent="0.2">
      <c r="B77" t="s">
        <v>1011</v>
      </c>
      <c r="C77" t="s">
        <v>1012</v>
      </c>
      <c r="D77" s="2" t="s">
        <v>81</v>
      </c>
      <c r="E77" t="s">
        <v>606</v>
      </c>
      <c r="F77" t="s">
        <v>894</v>
      </c>
      <c r="G77" t="s">
        <v>894</v>
      </c>
      <c r="H77" s="45">
        <v>96774813</v>
      </c>
      <c r="I77" s="46" t="s">
        <v>964</v>
      </c>
      <c r="J77" t="s">
        <v>896</v>
      </c>
      <c r="K77" t="s">
        <v>897</v>
      </c>
      <c r="L77" t="s">
        <v>610</v>
      </c>
      <c r="AC77" s="10"/>
    </row>
    <row r="78" spans="2:33" x14ac:dyDescent="0.2">
      <c r="B78" t="s">
        <v>1013</v>
      </c>
      <c r="C78" t="s">
        <v>1012</v>
      </c>
      <c r="D78" s="2" t="s">
        <v>81</v>
      </c>
      <c r="E78" t="s">
        <v>899</v>
      </c>
      <c r="F78" t="s">
        <v>900</v>
      </c>
      <c r="G78" t="s">
        <v>900</v>
      </c>
      <c r="H78" s="2" t="s">
        <v>614</v>
      </c>
      <c r="I78" s="6"/>
      <c r="J78" t="s">
        <v>896</v>
      </c>
      <c r="K78" t="s">
        <v>901</v>
      </c>
      <c r="L78" t="s">
        <v>610</v>
      </c>
      <c r="N78" s="60"/>
      <c r="O78" s="60"/>
      <c r="P78" s="61"/>
      <c r="Q78" s="2"/>
      <c r="AC78" s="10"/>
    </row>
    <row r="79" spans="2:33" x14ac:dyDescent="0.2">
      <c r="B79" t="s">
        <v>1014</v>
      </c>
      <c r="C79" s="60" t="s">
        <v>1015</v>
      </c>
      <c r="D79" s="2" t="s">
        <v>81</v>
      </c>
      <c r="E79" t="s">
        <v>606</v>
      </c>
      <c r="F79" t="s">
        <v>894</v>
      </c>
      <c r="G79" t="s">
        <v>894</v>
      </c>
      <c r="H79" s="45">
        <v>96774814</v>
      </c>
      <c r="I79" s="46" t="s">
        <v>917</v>
      </c>
      <c r="J79" t="s">
        <v>960</v>
      </c>
      <c r="K79" t="s">
        <v>897</v>
      </c>
      <c r="L79" t="s">
        <v>610</v>
      </c>
      <c r="AC79" s="10"/>
    </row>
    <row r="80" spans="2:33" x14ac:dyDescent="0.2">
      <c r="B80" t="s">
        <v>1016</v>
      </c>
      <c r="C80" s="60" t="s">
        <v>1015</v>
      </c>
      <c r="D80" s="2" t="s">
        <v>81</v>
      </c>
      <c r="E80" t="s">
        <v>899</v>
      </c>
      <c r="F80" t="s">
        <v>900</v>
      </c>
      <c r="G80" t="s">
        <v>900</v>
      </c>
      <c r="H80" s="2" t="s">
        <v>614</v>
      </c>
      <c r="I80" s="43"/>
      <c r="J80" t="s">
        <v>960</v>
      </c>
      <c r="K80" t="s">
        <v>901</v>
      </c>
      <c r="L80" t="s">
        <v>610</v>
      </c>
      <c r="O80" s="60"/>
      <c r="P80" s="61"/>
      <c r="Q80" s="2"/>
      <c r="AC80" s="10"/>
    </row>
    <row r="81" spans="2:29" x14ac:dyDescent="0.2">
      <c r="B81" t="s">
        <v>1017</v>
      </c>
      <c r="C81" s="60" t="s">
        <v>1018</v>
      </c>
      <c r="D81" s="2" t="s">
        <v>96</v>
      </c>
      <c r="E81" t="s">
        <v>606</v>
      </c>
      <c r="F81" t="s">
        <v>894</v>
      </c>
      <c r="G81" t="s">
        <v>894</v>
      </c>
      <c r="H81" s="45">
        <v>96774813</v>
      </c>
      <c r="I81" s="46" t="s">
        <v>913</v>
      </c>
      <c r="J81" t="s">
        <v>896</v>
      </c>
      <c r="K81" t="s">
        <v>897</v>
      </c>
      <c r="L81" t="s">
        <v>610</v>
      </c>
      <c r="N81" s="60"/>
      <c r="O81" s="60"/>
      <c r="P81" s="61"/>
      <c r="Q81" s="2"/>
      <c r="AC81" s="10"/>
    </row>
    <row r="82" spans="2:29" x14ac:dyDescent="0.2">
      <c r="B82" t="s">
        <v>1019</v>
      </c>
      <c r="C82" s="60" t="s">
        <v>1018</v>
      </c>
      <c r="D82" s="2" t="s">
        <v>96</v>
      </c>
      <c r="E82" t="s">
        <v>899</v>
      </c>
      <c r="F82" t="s">
        <v>900</v>
      </c>
      <c r="G82" t="s">
        <v>900</v>
      </c>
      <c r="H82" s="2" t="s">
        <v>614</v>
      </c>
      <c r="I82" s="6"/>
      <c r="J82" t="s">
        <v>896</v>
      </c>
      <c r="K82" t="s">
        <v>901</v>
      </c>
      <c r="L82" t="s">
        <v>610</v>
      </c>
      <c r="N82" s="60"/>
      <c r="O82" s="60"/>
      <c r="P82" s="61"/>
      <c r="Q82" s="2"/>
      <c r="AC82" s="10"/>
    </row>
    <row r="83" spans="2:29" x14ac:dyDescent="0.2">
      <c r="B83" t="s">
        <v>1020</v>
      </c>
      <c r="C83" t="s">
        <v>1021</v>
      </c>
      <c r="D83" s="2" t="s">
        <v>96</v>
      </c>
      <c r="E83" t="s">
        <v>606</v>
      </c>
      <c r="F83" t="s">
        <v>894</v>
      </c>
      <c r="G83" t="s">
        <v>894</v>
      </c>
      <c r="H83" s="45">
        <v>96774815</v>
      </c>
      <c r="I83" s="46" t="s">
        <v>934</v>
      </c>
      <c r="J83" t="s">
        <v>896</v>
      </c>
      <c r="K83" t="s">
        <v>897</v>
      </c>
      <c r="L83" t="s">
        <v>610</v>
      </c>
      <c r="O83" s="60"/>
      <c r="P83" s="61"/>
      <c r="Q83" s="2"/>
      <c r="AC83" s="10"/>
    </row>
    <row r="84" spans="2:29" x14ac:dyDescent="0.2">
      <c r="B84" t="s">
        <v>1022</v>
      </c>
      <c r="C84" t="s">
        <v>1021</v>
      </c>
      <c r="D84" s="2" t="s">
        <v>96</v>
      </c>
      <c r="E84" t="s">
        <v>899</v>
      </c>
      <c r="F84" t="s">
        <v>900</v>
      </c>
      <c r="G84" t="s">
        <v>900</v>
      </c>
      <c r="H84" s="2" t="s">
        <v>614</v>
      </c>
      <c r="I84" s="6"/>
      <c r="J84" t="s">
        <v>896</v>
      </c>
      <c r="K84" t="s">
        <v>901</v>
      </c>
      <c r="L84" t="s">
        <v>610</v>
      </c>
      <c r="AC84" s="10"/>
    </row>
    <row r="85" spans="2:29" x14ac:dyDescent="0.2">
      <c r="B85" t="s">
        <v>1023</v>
      </c>
      <c r="C85" s="60" t="s">
        <v>1024</v>
      </c>
      <c r="D85" s="2" t="s">
        <v>96</v>
      </c>
      <c r="E85" t="s">
        <v>606</v>
      </c>
      <c r="F85" t="s">
        <v>894</v>
      </c>
      <c r="G85" t="s">
        <v>894</v>
      </c>
      <c r="H85" s="45">
        <v>96774816</v>
      </c>
      <c r="I85" s="46" t="s">
        <v>1025</v>
      </c>
      <c r="J85" t="s">
        <v>960</v>
      </c>
      <c r="K85" t="s">
        <v>897</v>
      </c>
      <c r="L85" t="s">
        <v>610</v>
      </c>
      <c r="N85" s="60"/>
      <c r="O85" s="60"/>
      <c r="P85" s="61"/>
      <c r="Q85" s="2"/>
      <c r="AC85" s="10"/>
    </row>
    <row r="86" spans="2:29" x14ac:dyDescent="0.2">
      <c r="B86" t="s">
        <v>1026</v>
      </c>
      <c r="C86" s="60" t="s">
        <v>1024</v>
      </c>
      <c r="D86" s="2" t="s">
        <v>96</v>
      </c>
      <c r="E86" t="s">
        <v>899</v>
      </c>
      <c r="F86" t="s">
        <v>900</v>
      </c>
      <c r="G86" t="s">
        <v>900</v>
      </c>
      <c r="H86" s="2">
        <v>98548468</v>
      </c>
      <c r="J86" t="s">
        <v>960</v>
      </c>
      <c r="K86" t="s">
        <v>901</v>
      </c>
      <c r="L86" t="s">
        <v>610</v>
      </c>
      <c r="AC86" s="10"/>
    </row>
    <row r="87" spans="2:29" x14ac:dyDescent="0.2">
      <c r="B87" t="s">
        <v>1027</v>
      </c>
      <c r="C87" t="s">
        <v>1028</v>
      </c>
      <c r="D87" s="2" t="s">
        <v>96</v>
      </c>
      <c r="E87" t="s">
        <v>606</v>
      </c>
      <c r="F87" t="s">
        <v>894</v>
      </c>
      <c r="G87" t="s">
        <v>894</v>
      </c>
      <c r="H87" s="45">
        <v>96774815</v>
      </c>
      <c r="I87" s="46" t="s">
        <v>934</v>
      </c>
      <c r="J87" t="s">
        <v>896</v>
      </c>
      <c r="K87" t="s">
        <v>897</v>
      </c>
      <c r="L87" t="s">
        <v>610</v>
      </c>
      <c r="AC87" s="10"/>
    </row>
    <row r="88" spans="2:29" x14ac:dyDescent="0.2">
      <c r="B88" t="s">
        <v>1029</v>
      </c>
      <c r="C88" t="s">
        <v>1028</v>
      </c>
      <c r="D88" s="2" t="s">
        <v>96</v>
      </c>
      <c r="E88" t="s">
        <v>899</v>
      </c>
      <c r="F88" t="s">
        <v>900</v>
      </c>
      <c r="G88" t="s">
        <v>900</v>
      </c>
      <c r="H88" s="2" t="s">
        <v>614</v>
      </c>
      <c r="I88" s="6"/>
      <c r="J88" t="s">
        <v>896</v>
      </c>
      <c r="K88" t="s">
        <v>901</v>
      </c>
      <c r="L88" t="s">
        <v>610</v>
      </c>
      <c r="N88" s="60"/>
      <c r="O88" s="60"/>
      <c r="P88" s="61"/>
      <c r="Q88" s="2"/>
      <c r="AC88" s="10"/>
    </row>
    <row r="89" spans="2:29" x14ac:dyDescent="0.2">
      <c r="B89" t="s">
        <v>1030</v>
      </c>
      <c r="C89" s="60" t="s">
        <v>1031</v>
      </c>
      <c r="D89" s="2" t="s">
        <v>96</v>
      </c>
      <c r="E89" t="s">
        <v>606</v>
      </c>
      <c r="F89" t="s">
        <v>894</v>
      </c>
      <c r="G89" t="s">
        <v>894</v>
      </c>
      <c r="H89" s="45">
        <v>96774816</v>
      </c>
      <c r="I89" s="46" t="s">
        <v>1025</v>
      </c>
      <c r="J89" t="s">
        <v>960</v>
      </c>
      <c r="K89" t="s">
        <v>897</v>
      </c>
      <c r="L89" t="s">
        <v>610</v>
      </c>
      <c r="N89" s="60"/>
      <c r="O89" s="60"/>
      <c r="P89" s="61"/>
      <c r="Q89" s="2"/>
      <c r="AC89" s="10"/>
    </row>
    <row r="90" spans="2:29" x14ac:dyDescent="0.2">
      <c r="B90" t="s">
        <v>1032</v>
      </c>
      <c r="C90" s="60" t="s">
        <v>1031</v>
      </c>
      <c r="D90" s="2" t="s">
        <v>96</v>
      </c>
      <c r="E90" t="s">
        <v>899</v>
      </c>
      <c r="F90" t="s">
        <v>900</v>
      </c>
      <c r="G90" t="s">
        <v>900</v>
      </c>
      <c r="H90" s="2">
        <v>98548468</v>
      </c>
      <c r="J90" t="s">
        <v>960</v>
      </c>
      <c r="K90" t="s">
        <v>901</v>
      </c>
      <c r="L90" t="s">
        <v>610</v>
      </c>
      <c r="N90" s="60"/>
      <c r="O90" s="60"/>
      <c r="P90" s="61"/>
      <c r="Q90" s="2"/>
      <c r="AC90" s="10"/>
    </row>
    <row r="91" spans="2:29" x14ac:dyDescent="0.2">
      <c r="B91" t="s">
        <v>1033</v>
      </c>
      <c r="C91" t="s">
        <v>1034</v>
      </c>
      <c r="D91" s="2" t="s">
        <v>96</v>
      </c>
      <c r="E91" t="s">
        <v>606</v>
      </c>
      <c r="F91" t="s">
        <v>894</v>
      </c>
      <c r="G91" t="s">
        <v>894</v>
      </c>
      <c r="H91" s="45">
        <v>96774815</v>
      </c>
      <c r="I91" s="46" t="s">
        <v>934</v>
      </c>
      <c r="J91" t="s">
        <v>896</v>
      </c>
      <c r="K91" t="s">
        <v>897</v>
      </c>
      <c r="L91" t="s">
        <v>610</v>
      </c>
    </row>
    <row r="92" spans="2:29" x14ac:dyDescent="0.2">
      <c r="B92" t="s">
        <v>1035</v>
      </c>
      <c r="C92" t="s">
        <v>1034</v>
      </c>
      <c r="D92" s="2" t="s">
        <v>96</v>
      </c>
      <c r="E92" t="s">
        <v>899</v>
      </c>
      <c r="F92" t="s">
        <v>900</v>
      </c>
      <c r="G92" t="s">
        <v>900</v>
      </c>
      <c r="H92" s="2" t="s">
        <v>614</v>
      </c>
      <c r="I92" s="6"/>
      <c r="J92" t="s">
        <v>896</v>
      </c>
      <c r="K92" t="s">
        <v>901</v>
      </c>
      <c r="L92" t="s">
        <v>610</v>
      </c>
      <c r="N92" s="60"/>
      <c r="O92" s="60"/>
      <c r="P92" s="61"/>
      <c r="Q92" s="2"/>
    </row>
    <row r="93" spans="2:29" x14ac:dyDescent="0.2">
      <c r="B93" t="s">
        <v>1036</v>
      </c>
      <c r="C93" s="60" t="s">
        <v>1037</v>
      </c>
      <c r="D93" s="2" t="s">
        <v>96</v>
      </c>
      <c r="E93" t="s">
        <v>606</v>
      </c>
      <c r="F93" t="s">
        <v>894</v>
      </c>
      <c r="G93" t="s">
        <v>894</v>
      </c>
      <c r="H93" s="45">
        <v>96774816</v>
      </c>
      <c r="I93" s="46" t="s">
        <v>1025</v>
      </c>
      <c r="J93" t="s">
        <v>960</v>
      </c>
      <c r="K93" t="s">
        <v>897</v>
      </c>
      <c r="L93" t="s">
        <v>610</v>
      </c>
    </row>
    <row r="94" spans="2:29" x14ac:dyDescent="0.2">
      <c r="B94" t="s">
        <v>1038</v>
      </c>
      <c r="C94" s="60" t="s">
        <v>1037</v>
      </c>
      <c r="D94" s="2" t="s">
        <v>96</v>
      </c>
      <c r="E94" t="s">
        <v>899</v>
      </c>
      <c r="F94" t="s">
        <v>900</v>
      </c>
      <c r="G94" t="s">
        <v>900</v>
      </c>
      <c r="H94" s="2">
        <v>98548468</v>
      </c>
      <c r="J94" t="s">
        <v>960</v>
      </c>
      <c r="K94" t="s">
        <v>901</v>
      </c>
      <c r="L94" t="s">
        <v>610</v>
      </c>
      <c r="N94" s="60"/>
      <c r="O94" s="60"/>
      <c r="P94" s="61"/>
      <c r="Q94" s="2"/>
    </row>
    <row r="95" spans="2:29" x14ac:dyDescent="0.2">
      <c r="B95" t="s">
        <v>1039</v>
      </c>
      <c r="C95" t="s">
        <v>1040</v>
      </c>
      <c r="D95" s="2" t="s">
        <v>96</v>
      </c>
      <c r="E95" t="s">
        <v>606</v>
      </c>
      <c r="F95" t="s">
        <v>894</v>
      </c>
      <c r="G95" t="s">
        <v>894</v>
      </c>
      <c r="H95" s="45">
        <v>96774815</v>
      </c>
      <c r="I95" s="46" t="s">
        <v>934</v>
      </c>
      <c r="J95" t="s">
        <v>896</v>
      </c>
      <c r="K95" t="s">
        <v>897</v>
      </c>
      <c r="L95" t="s">
        <v>610</v>
      </c>
      <c r="N95" s="60"/>
      <c r="O95" s="60"/>
      <c r="P95" s="61"/>
      <c r="Q95" s="2"/>
    </row>
    <row r="96" spans="2:29" x14ac:dyDescent="0.2">
      <c r="B96" t="s">
        <v>1041</v>
      </c>
      <c r="C96" t="s">
        <v>1040</v>
      </c>
      <c r="D96" s="2" t="s">
        <v>96</v>
      </c>
      <c r="E96" t="s">
        <v>899</v>
      </c>
      <c r="F96" t="s">
        <v>900</v>
      </c>
      <c r="G96" t="s">
        <v>900</v>
      </c>
      <c r="H96" s="2" t="s">
        <v>614</v>
      </c>
      <c r="I96" s="6"/>
      <c r="J96" t="s">
        <v>896</v>
      </c>
      <c r="K96" t="s">
        <v>901</v>
      </c>
      <c r="L96" t="s">
        <v>610</v>
      </c>
    </row>
    <row r="97" spans="1:16" x14ac:dyDescent="0.2">
      <c r="B97" t="s">
        <v>1042</v>
      </c>
      <c r="C97" s="60" t="s">
        <v>1043</v>
      </c>
      <c r="D97" s="2" t="s">
        <v>96</v>
      </c>
      <c r="E97" t="s">
        <v>606</v>
      </c>
      <c r="F97" t="s">
        <v>894</v>
      </c>
      <c r="G97" t="s">
        <v>894</v>
      </c>
      <c r="H97" s="45">
        <v>96774816</v>
      </c>
      <c r="I97" s="46" t="s">
        <v>1025</v>
      </c>
      <c r="J97" t="s">
        <v>960</v>
      </c>
      <c r="K97" t="s">
        <v>897</v>
      </c>
      <c r="L97" t="s">
        <v>610</v>
      </c>
    </row>
    <row r="98" spans="1:16" x14ac:dyDescent="0.2">
      <c r="B98" t="s">
        <v>1044</v>
      </c>
      <c r="C98" s="60" t="s">
        <v>1043</v>
      </c>
      <c r="D98" s="2" t="s">
        <v>96</v>
      </c>
      <c r="E98" t="s">
        <v>899</v>
      </c>
      <c r="F98" t="s">
        <v>900</v>
      </c>
      <c r="G98" t="s">
        <v>900</v>
      </c>
      <c r="H98" s="2">
        <v>98548468</v>
      </c>
      <c r="J98" t="s">
        <v>960</v>
      </c>
      <c r="K98" t="s">
        <v>901</v>
      </c>
      <c r="L98" t="s">
        <v>610</v>
      </c>
    </row>
    <row r="99" spans="1:16" x14ac:dyDescent="0.2">
      <c r="B99" t="s">
        <v>1045</v>
      </c>
      <c r="C99" s="60" t="s">
        <v>1046</v>
      </c>
      <c r="D99" s="2" t="s">
        <v>96</v>
      </c>
      <c r="E99" t="s">
        <v>606</v>
      </c>
      <c r="F99" t="s">
        <v>894</v>
      </c>
      <c r="G99" t="s">
        <v>894</v>
      </c>
      <c r="H99" s="45">
        <v>96774815</v>
      </c>
      <c r="I99" s="46" t="s">
        <v>934</v>
      </c>
      <c r="J99" t="s">
        <v>896</v>
      </c>
      <c r="K99" t="s">
        <v>897</v>
      </c>
      <c r="L99" t="s">
        <v>610</v>
      </c>
    </row>
    <row r="100" spans="1:16" x14ac:dyDescent="0.2">
      <c r="B100" t="s">
        <v>1047</v>
      </c>
      <c r="C100" s="60" t="s">
        <v>1046</v>
      </c>
      <c r="D100" s="2" t="s">
        <v>96</v>
      </c>
      <c r="E100" t="s">
        <v>899</v>
      </c>
      <c r="F100" t="s">
        <v>900</v>
      </c>
      <c r="G100" t="s">
        <v>900</v>
      </c>
      <c r="H100" s="2" t="s">
        <v>614</v>
      </c>
      <c r="I100" s="6"/>
      <c r="J100" t="s">
        <v>896</v>
      </c>
      <c r="K100" t="s">
        <v>901</v>
      </c>
      <c r="L100" t="s">
        <v>610</v>
      </c>
    </row>
    <row r="101" spans="1:16" x14ac:dyDescent="0.2">
      <c r="B101" t="s">
        <v>1048</v>
      </c>
      <c r="C101" s="60" t="s">
        <v>1049</v>
      </c>
      <c r="D101" s="2" t="s">
        <v>96</v>
      </c>
      <c r="E101" t="s">
        <v>606</v>
      </c>
      <c r="F101" t="s">
        <v>894</v>
      </c>
      <c r="G101" t="s">
        <v>894</v>
      </c>
      <c r="H101" s="45">
        <v>96774816</v>
      </c>
      <c r="I101" s="46" t="s">
        <v>1025</v>
      </c>
      <c r="J101" t="s">
        <v>960</v>
      </c>
      <c r="K101" t="s">
        <v>897</v>
      </c>
      <c r="L101" t="s">
        <v>610</v>
      </c>
    </row>
    <row r="102" spans="1:16" x14ac:dyDescent="0.2">
      <c r="B102" t="s">
        <v>1050</v>
      </c>
      <c r="C102" s="60" t="s">
        <v>1049</v>
      </c>
      <c r="D102" s="2" t="s">
        <v>96</v>
      </c>
      <c r="E102" t="s">
        <v>899</v>
      </c>
      <c r="F102" t="s">
        <v>900</v>
      </c>
      <c r="G102" t="s">
        <v>900</v>
      </c>
      <c r="H102" s="2">
        <v>98548468</v>
      </c>
      <c r="J102" t="s">
        <v>960</v>
      </c>
      <c r="K102" t="s">
        <v>901</v>
      </c>
      <c r="L102" t="s">
        <v>610</v>
      </c>
    </row>
    <row r="103" spans="1:16" x14ac:dyDescent="0.2">
      <c r="B103" t="s">
        <v>1051</v>
      </c>
      <c r="C103" s="60" t="s">
        <v>1052</v>
      </c>
      <c r="D103" s="2" t="s">
        <v>96</v>
      </c>
      <c r="E103" t="s">
        <v>606</v>
      </c>
      <c r="F103" t="s">
        <v>894</v>
      </c>
      <c r="G103" t="s">
        <v>894</v>
      </c>
      <c r="H103" s="45">
        <v>96774813</v>
      </c>
      <c r="I103" s="46" t="s">
        <v>913</v>
      </c>
      <c r="J103" t="s">
        <v>896</v>
      </c>
      <c r="K103" t="s">
        <v>897</v>
      </c>
      <c r="L103" t="s">
        <v>610</v>
      </c>
    </row>
    <row r="104" spans="1:16" x14ac:dyDescent="0.2">
      <c r="B104" t="s">
        <v>1053</v>
      </c>
      <c r="C104" s="60" t="s">
        <v>1052</v>
      </c>
      <c r="D104" s="2" t="s">
        <v>96</v>
      </c>
      <c r="E104" t="s">
        <v>899</v>
      </c>
      <c r="F104" t="s">
        <v>900</v>
      </c>
      <c r="G104" t="s">
        <v>900</v>
      </c>
      <c r="H104" s="2" t="s">
        <v>614</v>
      </c>
      <c r="I104" s="6"/>
      <c r="J104" t="s">
        <v>896</v>
      </c>
      <c r="K104" t="s">
        <v>901</v>
      </c>
      <c r="L104" t="s">
        <v>610</v>
      </c>
    </row>
    <row r="105" spans="1:16" x14ac:dyDescent="0.2">
      <c r="B105" t="s">
        <v>1054</v>
      </c>
      <c r="C105" s="60" t="s">
        <v>1055</v>
      </c>
      <c r="D105" s="2" t="s">
        <v>96</v>
      </c>
      <c r="E105" t="s">
        <v>606</v>
      </c>
      <c r="F105" t="s">
        <v>894</v>
      </c>
      <c r="G105" t="s">
        <v>894</v>
      </c>
      <c r="H105" s="45">
        <v>96774813</v>
      </c>
      <c r="I105" s="46" t="s">
        <v>913</v>
      </c>
      <c r="J105" t="s">
        <v>896</v>
      </c>
      <c r="K105" t="s">
        <v>897</v>
      </c>
      <c r="L105" t="s">
        <v>610</v>
      </c>
    </row>
    <row r="106" spans="1:16" x14ac:dyDescent="0.2">
      <c r="B106" t="s">
        <v>1056</v>
      </c>
      <c r="C106" s="60" t="s">
        <v>1055</v>
      </c>
      <c r="D106" s="2" t="s">
        <v>96</v>
      </c>
      <c r="E106" t="s">
        <v>899</v>
      </c>
      <c r="F106" t="s">
        <v>900</v>
      </c>
      <c r="G106" t="s">
        <v>900</v>
      </c>
      <c r="H106" s="2" t="s">
        <v>614</v>
      </c>
      <c r="I106" s="6"/>
      <c r="J106" t="s">
        <v>896</v>
      </c>
      <c r="K106" t="s">
        <v>901</v>
      </c>
      <c r="L106" t="s">
        <v>610</v>
      </c>
    </row>
    <row r="107" spans="1:16" x14ac:dyDescent="0.2">
      <c r="B107" t="s">
        <v>1057</v>
      </c>
      <c r="C107" s="60" t="s">
        <v>823</v>
      </c>
      <c r="D107" s="2" t="s">
        <v>96</v>
      </c>
      <c r="E107" t="s">
        <v>606</v>
      </c>
      <c r="F107" t="s">
        <v>894</v>
      </c>
      <c r="G107" t="s">
        <v>894</v>
      </c>
      <c r="H107" s="45">
        <v>96774816</v>
      </c>
      <c r="I107" s="46" t="s">
        <v>1025</v>
      </c>
      <c r="J107" t="s">
        <v>960</v>
      </c>
      <c r="K107" t="s">
        <v>897</v>
      </c>
      <c r="L107" t="s">
        <v>610</v>
      </c>
    </row>
    <row r="108" spans="1:16" x14ac:dyDescent="0.2">
      <c r="B108" t="s">
        <v>1058</v>
      </c>
      <c r="C108" s="60" t="s">
        <v>823</v>
      </c>
      <c r="D108" s="2" t="s">
        <v>96</v>
      </c>
      <c r="E108" t="s">
        <v>899</v>
      </c>
      <c r="F108" t="s">
        <v>900</v>
      </c>
      <c r="G108" t="s">
        <v>900</v>
      </c>
      <c r="H108" s="2">
        <v>98548468</v>
      </c>
      <c r="J108" t="s">
        <v>960</v>
      </c>
      <c r="K108" t="s">
        <v>901</v>
      </c>
      <c r="L108" t="s">
        <v>610</v>
      </c>
    </row>
    <row r="109" spans="1:16" s="73" customFormat="1" x14ac:dyDescent="0.2">
      <c r="A109" s="101"/>
      <c r="B109" s="73" t="s">
        <v>1059</v>
      </c>
      <c r="C109" s="73" t="s">
        <v>1060</v>
      </c>
      <c r="D109" s="102" t="s">
        <v>45</v>
      </c>
      <c r="E109" s="73" t="s">
        <v>606</v>
      </c>
      <c r="F109" s="73" t="s">
        <v>894</v>
      </c>
      <c r="G109" s="73" t="s">
        <v>894</v>
      </c>
      <c r="H109" s="103">
        <v>96774813</v>
      </c>
      <c r="I109" s="104" t="s">
        <v>913</v>
      </c>
      <c r="J109" s="73" t="s">
        <v>896</v>
      </c>
      <c r="K109" s="73" t="s">
        <v>897</v>
      </c>
      <c r="L109" s="73" t="s">
        <v>610</v>
      </c>
      <c r="N109" s="105"/>
      <c r="O109" s="105"/>
      <c r="P109" s="102"/>
    </row>
    <row r="110" spans="1:16" s="73" customFormat="1" x14ac:dyDescent="0.2">
      <c r="A110" s="101"/>
      <c r="B110" s="73" t="s">
        <v>1061</v>
      </c>
      <c r="C110" s="73" t="s">
        <v>1060</v>
      </c>
      <c r="D110" s="102" t="s">
        <v>45</v>
      </c>
      <c r="E110" s="73" t="s">
        <v>899</v>
      </c>
      <c r="F110" s="73" t="s">
        <v>900</v>
      </c>
      <c r="G110" s="73" t="s">
        <v>900</v>
      </c>
      <c r="H110" s="102" t="s">
        <v>614</v>
      </c>
      <c r="J110" s="73" t="s">
        <v>896</v>
      </c>
      <c r="K110" s="73" t="s">
        <v>901</v>
      </c>
      <c r="L110" s="73" t="s">
        <v>610</v>
      </c>
      <c r="N110" s="105"/>
      <c r="O110" s="105"/>
      <c r="P110" s="102"/>
    </row>
    <row r="111" spans="1:16" s="73" customFormat="1" x14ac:dyDescent="0.2">
      <c r="A111" s="101"/>
      <c r="B111" s="73" t="s">
        <v>1062</v>
      </c>
      <c r="C111" s="73" t="s">
        <v>1063</v>
      </c>
      <c r="D111" s="102" t="s">
        <v>45</v>
      </c>
      <c r="E111" s="73" t="s">
        <v>606</v>
      </c>
      <c r="F111" s="73" t="s">
        <v>894</v>
      </c>
      <c r="G111" s="73" t="s">
        <v>894</v>
      </c>
      <c r="H111" s="103">
        <v>96774814</v>
      </c>
      <c r="I111" s="104" t="s">
        <v>917</v>
      </c>
      <c r="J111" s="73" t="s">
        <v>918</v>
      </c>
      <c r="K111" s="73" t="s">
        <v>897</v>
      </c>
      <c r="L111" s="73" t="s">
        <v>610</v>
      </c>
      <c r="N111" s="105"/>
      <c r="O111" s="105"/>
      <c r="P111" s="102"/>
    </row>
    <row r="112" spans="1:16" s="73" customFormat="1" x14ac:dyDescent="0.2">
      <c r="A112" s="101"/>
      <c r="B112" s="73" t="s">
        <v>1064</v>
      </c>
      <c r="C112" s="73" t="s">
        <v>1063</v>
      </c>
      <c r="D112" s="102" t="s">
        <v>45</v>
      </c>
      <c r="E112" s="73" t="s">
        <v>899</v>
      </c>
      <c r="F112" s="73" t="s">
        <v>900</v>
      </c>
      <c r="G112" s="73" t="s">
        <v>900</v>
      </c>
      <c r="H112" s="102" t="s">
        <v>614</v>
      </c>
      <c r="J112" s="73" t="s">
        <v>918</v>
      </c>
      <c r="K112" s="73" t="s">
        <v>901</v>
      </c>
      <c r="L112" s="73" t="s">
        <v>610</v>
      </c>
      <c r="N112" s="105"/>
      <c r="O112" s="105"/>
      <c r="P112" s="102"/>
    </row>
    <row r="113" spans="1:33" s="73" customFormat="1" x14ac:dyDescent="0.2">
      <c r="A113" s="101"/>
      <c r="B113" s="73" t="s">
        <v>1065</v>
      </c>
      <c r="C113" s="73" t="s">
        <v>1066</v>
      </c>
      <c r="D113" s="102" t="s">
        <v>96</v>
      </c>
      <c r="E113" s="73" t="s">
        <v>606</v>
      </c>
      <c r="F113" s="73" t="s">
        <v>894</v>
      </c>
      <c r="G113" s="73" t="s">
        <v>894</v>
      </c>
      <c r="H113" s="103">
        <v>96774815</v>
      </c>
      <c r="I113" s="104" t="s">
        <v>934</v>
      </c>
      <c r="J113" s="73" t="s">
        <v>896</v>
      </c>
      <c r="K113" s="73" t="s">
        <v>897</v>
      </c>
      <c r="L113" s="73" t="s">
        <v>610</v>
      </c>
      <c r="AC113" s="105"/>
      <c r="AE113" s="105"/>
      <c r="AF113" s="105"/>
      <c r="AG113" s="102"/>
    </row>
    <row r="114" spans="1:33" s="73" customFormat="1" x14ac:dyDescent="0.2">
      <c r="A114" s="101"/>
      <c r="B114" s="73" t="s">
        <v>1067</v>
      </c>
      <c r="C114" s="73" t="s">
        <v>1066</v>
      </c>
      <c r="D114" s="102" t="s">
        <v>96</v>
      </c>
      <c r="E114" s="73" t="s">
        <v>899</v>
      </c>
      <c r="F114" s="73" t="s">
        <v>900</v>
      </c>
      <c r="G114" s="73" t="s">
        <v>900</v>
      </c>
      <c r="H114" s="102" t="s">
        <v>614</v>
      </c>
      <c r="I114" s="91"/>
      <c r="J114" s="73" t="s">
        <v>896</v>
      </c>
      <c r="K114" s="73" t="s">
        <v>901</v>
      </c>
      <c r="L114" s="73" t="s">
        <v>610</v>
      </c>
      <c r="AC114" s="105"/>
      <c r="AE114" s="105"/>
      <c r="AF114" s="105"/>
      <c r="AG114" s="102"/>
    </row>
    <row r="115" spans="1:33" s="73" customFormat="1" x14ac:dyDescent="0.2">
      <c r="A115" s="101"/>
      <c r="B115" s="73" t="s">
        <v>1068</v>
      </c>
      <c r="C115" s="73" t="s">
        <v>1069</v>
      </c>
      <c r="D115" s="102" t="s">
        <v>45</v>
      </c>
      <c r="E115" s="73" t="s">
        <v>606</v>
      </c>
      <c r="F115" s="73" t="s">
        <v>894</v>
      </c>
      <c r="G115" s="73" t="s">
        <v>894</v>
      </c>
      <c r="H115" s="103">
        <v>96774815</v>
      </c>
      <c r="I115" s="104" t="s">
        <v>934</v>
      </c>
      <c r="J115" s="73" t="s">
        <v>896</v>
      </c>
      <c r="K115" s="73" t="s">
        <v>897</v>
      </c>
      <c r="L115" s="73" t="s">
        <v>610</v>
      </c>
      <c r="Q115" s="102"/>
      <c r="AC115" s="105"/>
    </row>
    <row r="116" spans="1:33" s="73" customFormat="1" x14ac:dyDescent="0.2">
      <c r="A116" s="101"/>
      <c r="B116" s="73" t="s">
        <v>1070</v>
      </c>
      <c r="C116" s="73" t="s">
        <v>1069</v>
      </c>
      <c r="D116" s="102" t="s">
        <v>45</v>
      </c>
      <c r="E116" s="73" t="s">
        <v>899</v>
      </c>
      <c r="F116" s="73" t="s">
        <v>900</v>
      </c>
      <c r="G116" s="73" t="s">
        <v>900</v>
      </c>
      <c r="H116" s="102" t="s">
        <v>614</v>
      </c>
      <c r="J116" s="73" t="s">
        <v>896</v>
      </c>
      <c r="K116" s="73" t="s">
        <v>901</v>
      </c>
      <c r="L116" s="73" t="s">
        <v>610</v>
      </c>
      <c r="N116" s="92"/>
      <c r="O116" s="92"/>
      <c r="P116" s="96"/>
      <c r="Q116" s="102"/>
      <c r="AC116" s="105"/>
    </row>
    <row r="117" spans="1:33" s="73" customFormat="1" x14ac:dyDescent="0.2">
      <c r="A117" s="101"/>
      <c r="B117" s="73" t="s">
        <v>1071</v>
      </c>
      <c r="C117" s="73" t="s">
        <v>1072</v>
      </c>
      <c r="D117" s="102" t="s">
        <v>81</v>
      </c>
      <c r="E117" s="73" t="s">
        <v>606</v>
      </c>
      <c r="F117" s="73" t="s">
        <v>894</v>
      </c>
      <c r="G117" s="73" t="s">
        <v>894</v>
      </c>
      <c r="H117" s="103">
        <v>96774813</v>
      </c>
      <c r="I117" s="104" t="s">
        <v>964</v>
      </c>
      <c r="J117" s="73" t="s">
        <v>896</v>
      </c>
      <c r="K117" s="73" t="s">
        <v>897</v>
      </c>
      <c r="L117" s="73" t="s">
        <v>610</v>
      </c>
      <c r="AC117" s="105"/>
      <c r="AE117" s="105"/>
      <c r="AF117" s="105"/>
      <c r="AG117" s="102"/>
    </row>
    <row r="118" spans="1:33" s="73" customFormat="1" x14ac:dyDescent="0.2">
      <c r="A118" s="101"/>
      <c r="B118" s="73" t="s">
        <v>1073</v>
      </c>
      <c r="C118" s="73" t="s">
        <v>1072</v>
      </c>
      <c r="D118" s="102" t="s">
        <v>81</v>
      </c>
      <c r="E118" s="73" t="s">
        <v>899</v>
      </c>
      <c r="F118" s="73" t="s">
        <v>900</v>
      </c>
      <c r="G118" s="73" t="s">
        <v>900</v>
      </c>
      <c r="H118" s="102" t="s">
        <v>614</v>
      </c>
      <c r="I118" s="91"/>
      <c r="J118" s="73" t="s">
        <v>896</v>
      </c>
      <c r="K118" s="73" t="s">
        <v>901</v>
      </c>
      <c r="L118" s="73" t="s">
        <v>610</v>
      </c>
      <c r="AC118" s="105"/>
    </row>
    <row r="119" spans="1:33" s="73" customFormat="1" x14ac:dyDescent="0.2">
      <c r="A119" s="101"/>
      <c r="B119" s="73" t="s">
        <v>1074</v>
      </c>
      <c r="C119" s="73" t="s">
        <v>1075</v>
      </c>
      <c r="D119" s="102" t="s">
        <v>45</v>
      </c>
      <c r="E119" s="73" t="s">
        <v>606</v>
      </c>
      <c r="F119" s="73" t="s">
        <v>894</v>
      </c>
      <c r="G119" s="73" t="s">
        <v>894</v>
      </c>
      <c r="H119" s="103">
        <v>96774813</v>
      </c>
      <c r="I119" s="104" t="s">
        <v>913</v>
      </c>
      <c r="J119" s="73" t="s">
        <v>896</v>
      </c>
      <c r="K119" s="73" t="s">
        <v>897</v>
      </c>
      <c r="L119" s="73" t="s">
        <v>610</v>
      </c>
      <c r="AC119" s="105"/>
      <c r="AE119" s="105"/>
      <c r="AF119" s="105"/>
      <c r="AG119" s="102"/>
    </row>
    <row r="120" spans="1:33" s="73" customFormat="1" x14ac:dyDescent="0.2">
      <c r="A120" s="101"/>
      <c r="B120" s="73" t="s">
        <v>1076</v>
      </c>
      <c r="C120" s="73" t="s">
        <v>1075</v>
      </c>
      <c r="D120" s="102" t="s">
        <v>45</v>
      </c>
      <c r="E120" s="73" t="s">
        <v>899</v>
      </c>
      <c r="F120" s="73" t="s">
        <v>900</v>
      </c>
      <c r="G120" s="73" t="s">
        <v>900</v>
      </c>
      <c r="H120" s="102" t="s">
        <v>614</v>
      </c>
      <c r="J120" s="73" t="s">
        <v>896</v>
      </c>
      <c r="K120" s="73" t="s">
        <v>901</v>
      </c>
      <c r="L120" s="73" t="s">
        <v>610</v>
      </c>
      <c r="AC120" s="105"/>
      <c r="AE120" s="105"/>
      <c r="AF120" s="105"/>
      <c r="AG120" s="102"/>
    </row>
    <row r="121" spans="1:33" s="73" customFormat="1" x14ac:dyDescent="0.2">
      <c r="A121" s="101"/>
      <c r="B121" s="73" t="s">
        <v>1077</v>
      </c>
      <c r="C121" s="73" t="s">
        <v>1078</v>
      </c>
      <c r="D121" s="102" t="s">
        <v>96</v>
      </c>
      <c r="E121" s="73" t="s">
        <v>606</v>
      </c>
      <c r="F121" s="73" t="s">
        <v>894</v>
      </c>
      <c r="G121" s="73" t="s">
        <v>894</v>
      </c>
      <c r="H121" s="103">
        <v>96774815</v>
      </c>
      <c r="I121" s="104" t="s">
        <v>934</v>
      </c>
      <c r="J121" s="73" t="s">
        <v>896</v>
      </c>
      <c r="K121" s="73" t="s">
        <v>897</v>
      </c>
      <c r="L121" s="73" t="s">
        <v>610</v>
      </c>
      <c r="N121" s="92"/>
      <c r="O121" s="92"/>
      <c r="P121" s="96"/>
      <c r="Q121" s="102"/>
    </row>
    <row r="122" spans="1:33" s="73" customFormat="1" x14ac:dyDescent="0.2">
      <c r="A122" s="101"/>
      <c r="B122" s="73" t="s">
        <v>1079</v>
      </c>
      <c r="C122" s="73" t="s">
        <v>1078</v>
      </c>
      <c r="D122" s="102" t="s">
        <v>96</v>
      </c>
      <c r="E122" s="73" t="s">
        <v>899</v>
      </c>
      <c r="F122" s="73" t="s">
        <v>900</v>
      </c>
      <c r="G122" s="73" t="s">
        <v>900</v>
      </c>
      <c r="H122" s="102" t="s">
        <v>614</v>
      </c>
      <c r="I122" s="91"/>
      <c r="J122" s="73" t="s">
        <v>896</v>
      </c>
      <c r="K122" s="73" t="s">
        <v>901</v>
      </c>
      <c r="L122" s="73" t="s">
        <v>610</v>
      </c>
    </row>
    <row r="123" spans="1:33" s="73" customFormat="1" x14ac:dyDescent="0.2">
      <c r="A123" s="101"/>
      <c r="B123" s="73" t="s">
        <v>1080</v>
      </c>
      <c r="C123" s="92" t="s">
        <v>1081</v>
      </c>
      <c r="D123" s="102" t="s">
        <v>96</v>
      </c>
      <c r="E123" s="73" t="s">
        <v>606</v>
      </c>
      <c r="F123" s="73" t="s">
        <v>894</v>
      </c>
      <c r="G123" s="73" t="s">
        <v>894</v>
      </c>
      <c r="H123" s="103">
        <v>96774816</v>
      </c>
      <c r="I123" s="104" t="s">
        <v>1025</v>
      </c>
      <c r="J123" s="73" t="s">
        <v>960</v>
      </c>
      <c r="K123" s="73" t="s">
        <v>897</v>
      </c>
      <c r="L123" s="73" t="s">
        <v>610</v>
      </c>
    </row>
    <row r="124" spans="1:33" s="73" customFormat="1" x14ac:dyDescent="0.2">
      <c r="A124" s="101"/>
      <c r="B124" s="73" t="s">
        <v>1082</v>
      </c>
      <c r="C124" s="92" t="s">
        <v>1081</v>
      </c>
      <c r="D124" s="102" t="s">
        <v>96</v>
      </c>
      <c r="E124" s="73" t="s">
        <v>899</v>
      </c>
      <c r="F124" s="73" t="s">
        <v>900</v>
      </c>
      <c r="G124" s="73" t="s">
        <v>900</v>
      </c>
      <c r="H124" s="102">
        <v>98548468</v>
      </c>
      <c r="J124" s="73" t="s">
        <v>960</v>
      </c>
      <c r="K124" s="73" t="s">
        <v>901</v>
      </c>
      <c r="L124" s="73" t="s">
        <v>610</v>
      </c>
    </row>
    <row r="125" spans="1:33" s="73" customFormat="1" x14ac:dyDescent="0.2">
      <c r="A125" s="101"/>
      <c r="B125" s="73" t="s">
        <v>1083</v>
      </c>
      <c r="C125" s="92" t="s">
        <v>1084</v>
      </c>
      <c r="D125" s="102" t="s">
        <v>96</v>
      </c>
      <c r="E125" s="73" t="s">
        <v>606</v>
      </c>
      <c r="F125" s="73" t="s">
        <v>894</v>
      </c>
      <c r="G125" s="73" t="s">
        <v>894</v>
      </c>
      <c r="H125" s="103">
        <v>96774813</v>
      </c>
      <c r="I125" s="104" t="s">
        <v>913</v>
      </c>
      <c r="J125" s="73" t="s">
        <v>896</v>
      </c>
      <c r="K125" s="73" t="s">
        <v>897</v>
      </c>
      <c r="L125" s="73" t="s">
        <v>610</v>
      </c>
      <c r="N125" s="92"/>
      <c r="O125" s="92"/>
      <c r="P125" s="96"/>
      <c r="Q125" s="102"/>
      <c r="AC125" s="105"/>
    </row>
    <row r="126" spans="1:33" s="73" customFormat="1" x14ac:dyDescent="0.2">
      <c r="A126" s="101"/>
      <c r="B126" s="73" t="s">
        <v>1085</v>
      </c>
      <c r="C126" s="92" t="s">
        <v>1084</v>
      </c>
      <c r="D126" s="102" t="s">
        <v>96</v>
      </c>
      <c r="E126" s="73" t="s">
        <v>899</v>
      </c>
      <c r="F126" s="73" t="s">
        <v>900</v>
      </c>
      <c r="G126" s="73" t="s">
        <v>900</v>
      </c>
      <c r="H126" s="102" t="s">
        <v>614</v>
      </c>
      <c r="I126" s="91"/>
      <c r="J126" s="73" t="s">
        <v>896</v>
      </c>
      <c r="K126" s="73" t="s">
        <v>901</v>
      </c>
      <c r="L126" s="73" t="s">
        <v>610</v>
      </c>
      <c r="N126" s="92"/>
      <c r="O126" s="92"/>
      <c r="P126" s="96"/>
      <c r="Q126" s="102"/>
      <c r="AC126" s="105"/>
    </row>
    <row r="127" spans="1:33" s="73" customFormat="1" x14ac:dyDescent="0.2">
      <c r="A127" s="101"/>
      <c r="B127" s="73" t="s">
        <v>1086</v>
      </c>
      <c r="C127" s="73" t="s">
        <v>1087</v>
      </c>
      <c r="D127" s="102" t="s">
        <v>45</v>
      </c>
      <c r="E127" s="73" t="s">
        <v>606</v>
      </c>
      <c r="F127" s="73" t="s">
        <v>894</v>
      </c>
      <c r="G127" s="73" t="s">
        <v>894</v>
      </c>
      <c r="H127" s="103">
        <v>96774813</v>
      </c>
      <c r="I127" s="104" t="s">
        <v>913</v>
      </c>
      <c r="J127" s="73" t="s">
        <v>896</v>
      </c>
      <c r="K127" s="73" t="s">
        <v>897</v>
      </c>
      <c r="L127" s="73" t="s">
        <v>610</v>
      </c>
      <c r="Q127" s="102"/>
      <c r="AC127" s="105"/>
    </row>
    <row r="128" spans="1:33" s="73" customFormat="1" x14ac:dyDescent="0.2">
      <c r="A128" s="101"/>
      <c r="B128" s="73" t="s">
        <v>1088</v>
      </c>
      <c r="C128" s="73" t="s">
        <v>1087</v>
      </c>
      <c r="D128" s="102" t="s">
        <v>45</v>
      </c>
      <c r="E128" s="73" t="s">
        <v>899</v>
      </c>
      <c r="F128" s="73" t="s">
        <v>900</v>
      </c>
      <c r="G128" s="73" t="s">
        <v>900</v>
      </c>
      <c r="H128" s="102" t="s">
        <v>614</v>
      </c>
      <c r="J128" s="73" t="s">
        <v>896</v>
      </c>
      <c r="K128" s="73" t="s">
        <v>901</v>
      </c>
      <c r="L128" s="73" t="s">
        <v>610</v>
      </c>
      <c r="Q128" s="102"/>
      <c r="AC128" s="105"/>
    </row>
    <row r="129" spans="1:29" s="73" customFormat="1" x14ac:dyDescent="0.2">
      <c r="A129" s="101"/>
      <c r="B129" s="73" t="s">
        <v>1089</v>
      </c>
      <c r="C129" s="73" t="s">
        <v>1090</v>
      </c>
      <c r="D129" s="102" t="s">
        <v>96</v>
      </c>
      <c r="E129" s="73" t="s">
        <v>606</v>
      </c>
      <c r="F129" s="73" t="s">
        <v>894</v>
      </c>
      <c r="G129" s="73" t="s">
        <v>894</v>
      </c>
      <c r="H129" s="103">
        <v>96774815</v>
      </c>
      <c r="I129" s="104" t="s">
        <v>934</v>
      </c>
      <c r="J129" s="73" t="s">
        <v>896</v>
      </c>
      <c r="K129" s="73" t="s">
        <v>897</v>
      </c>
      <c r="L129" s="73" t="s">
        <v>610</v>
      </c>
      <c r="AC129" s="105"/>
    </row>
    <row r="130" spans="1:29" s="73" customFormat="1" x14ac:dyDescent="0.2">
      <c r="A130" s="101"/>
      <c r="B130" s="73" t="s">
        <v>1091</v>
      </c>
      <c r="C130" s="73" t="s">
        <v>1090</v>
      </c>
      <c r="D130" s="102" t="s">
        <v>96</v>
      </c>
      <c r="E130" s="73" t="s">
        <v>899</v>
      </c>
      <c r="F130" s="73" t="s">
        <v>900</v>
      </c>
      <c r="G130" s="73" t="s">
        <v>900</v>
      </c>
      <c r="H130" s="102" t="s">
        <v>614</v>
      </c>
      <c r="I130" s="91"/>
      <c r="J130" s="73" t="s">
        <v>896</v>
      </c>
      <c r="K130" s="73" t="s">
        <v>901</v>
      </c>
      <c r="L130" s="73" t="s">
        <v>610</v>
      </c>
      <c r="N130" s="92"/>
      <c r="O130" s="92"/>
      <c r="P130" s="96"/>
      <c r="Q130" s="102"/>
      <c r="AC130" s="105"/>
    </row>
    <row r="131" spans="1:29" s="73" customFormat="1" x14ac:dyDescent="0.2">
      <c r="A131" s="101"/>
      <c r="B131" s="73" t="s">
        <v>1092</v>
      </c>
      <c r="C131" s="92" t="s">
        <v>1093</v>
      </c>
      <c r="D131" s="102" t="s">
        <v>96</v>
      </c>
      <c r="E131" s="73" t="s">
        <v>606</v>
      </c>
      <c r="F131" s="73" t="s">
        <v>894</v>
      </c>
      <c r="G131" s="73" t="s">
        <v>894</v>
      </c>
      <c r="H131" s="103">
        <v>96774816</v>
      </c>
      <c r="I131" s="104" t="s">
        <v>1025</v>
      </c>
      <c r="J131" s="73" t="s">
        <v>960</v>
      </c>
      <c r="K131" s="73" t="s">
        <v>897</v>
      </c>
      <c r="L131" s="73" t="s">
        <v>610</v>
      </c>
      <c r="N131" s="92"/>
      <c r="O131" s="92"/>
      <c r="P131" s="96"/>
      <c r="Q131" s="102"/>
      <c r="AC131" s="105"/>
    </row>
    <row r="132" spans="1:29" s="73" customFormat="1" x14ac:dyDescent="0.2">
      <c r="A132" s="101"/>
      <c r="B132" s="73" t="s">
        <v>1094</v>
      </c>
      <c r="C132" s="92" t="s">
        <v>1093</v>
      </c>
      <c r="D132" s="102" t="s">
        <v>96</v>
      </c>
      <c r="E132" s="73" t="s">
        <v>899</v>
      </c>
      <c r="F132" s="73" t="s">
        <v>900</v>
      </c>
      <c r="G132" s="73" t="s">
        <v>900</v>
      </c>
      <c r="H132" s="102">
        <v>98548468</v>
      </c>
      <c r="J132" s="73" t="s">
        <v>960</v>
      </c>
      <c r="K132" s="73" t="s">
        <v>901</v>
      </c>
      <c r="L132" s="73" t="s">
        <v>610</v>
      </c>
      <c r="N132" s="92"/>
      <c r="O132" s="92"/>
      <c r="P132" s="96"/>
      <c r="Q132" s="102"/>
      <c r="AC132" s="105"/>
    </row>
    <row r="133" spans="1:29" x14ac:dyDescent="0.2">
      <c r="A133" s="22" t="s">
        <v>213</v>
      </c>
    </row>
    <row r="135" spans="1:29" x14ac:dyDescent="0.2">
      <c r="D135" s="2"/>
      <c r="H135" s="45"/>
      <c r="I135" s="46"/>
    </row>
    <row r="136" spans="1:29" x14ac:dyDescent="0.2">
      <c r="D136" s="2"/>
      <c r="H136" s="2"/>
      <c r="I136" s="6"/>
    </row>
    <row r="137" spans="1:29" x14ac:dyDescent="0.2">
      <c r="D137" s="2"/>
      <c r="H137" s="2"/>
      <c r="I137" s="6"/>
    </row>
    <row r="138" spans="1:29" x14ac:dyDescent="0.2">
      <c r="D138" s="2"/>
      <c r="H138" s="2"/>
    </row>
    <row r="140" spans="1:29" x14ac:dyDescent="0.2">
      <c r="D140" s="2"/>
      <c r="H140" s="2"/>
    </row>
    <row r="141" spans="1:29" x14ac:dyDescent="0.2">
      <c r="D141" s="2"/>
      <c r="H141" s="2"/>
      <c r="I141" s="43"/>
    </row>
    <row r="142" spans="1:29" x14ac:dyDescent="0.2">
      <c r="D142" s="2"/>
      <c r="H142" s="2"/>
      <c r="I142" s="6"/>
    </row>
    <row r="143" spans="1:29" x14ac:dyDescent="0.2">
      <c r="D143" s="2"/>
      <c r="H143" s="2"/>
      <c r="I143" s="6"/>
    </row>
    <row r="146" spans="4:9" x14ac:dyDescent="0.2">
      <c r="D146" s="2"/>
      <c r="H146" s="2"/>
    </row>
    <row r="147" spans="4:9" x14ac:dyDescent="0.2">
      <c r="D147" s="2"/>
      <c r="H147" s="45"/>
      <c r="I147" s="46"/>
    </row>
    <row r="148" spans="4:9" x14ac:dyDescent="0.2">
      <c r="D148" s="2"/>
      <c r="H148" s="2"/>
    </row>
    <row r="149" spans="4:9" x14ac:dyDescent="0.2">
      <c r="D149" s="2"/>
      <c r="H149" s="2"/>
    </row>
    <row r="155" spans="4:9" x14ac:dyDescent="0.2">
      <c r="D155" s="2"/>
      <c r="H155" s="2"/>
      <c r="I155" s="6"/>
    </row>
    <row r="170" spans="4:8" x14ac:dyDescent="0.2">
      <c r="D170" s="2"/>
      <c r="H170" s="2"/>
    </row>
    <row r="171" spans="4:8" x14ac:dyDescent="0.2">
      <c r="D171" s="2"/>
      <c r="H171" s="2"/>
    </row>
    <row r="172" spans="4:8" x14ac:dyDescent="0.2">
      <c r="D172" s="2"/>
      <c r="H172" s="2"/>
    </row>
    <row r="173" spans="4:8" x14ac:dyDescent="0.2">
      <c r="D173" s="2"/>
      <c r="H173" s="2"/>
    </row>
    <row r="174" spans="4:8" x14ac:dyDescent="0.2">
      <c r="D174" s="2"/>
      <c r="H174" s="2"/>
    </row>
    <row r="175" spans="4:8" x14ac:dyDescent="0.2">
      <c r="D175" s="2"/>
      <c r="H175" s="2"/>
    </row>
    <row r="176" spans="4:8" x14ac:dyDescent="0.2">
      <c r="D176" s="2"/>
      <c r="H176" s="2"/>
    </row>
    <row r="177" spans="4:9" x14ac:dyDescent="0.2">
      <c r="D177" s="2"/>
      <c r="H177" s="2"/>
    </row>
    <row r="178" spans="4:9" x14ac:dyDescent="0.2">
      <c r="D178" s="2"/>
      <c r="H178" s="2"/>
    </row>
    <row r="179" spans="4:9" x14ac:dyDescent="0.2">
      <c r="D179" s="2"/>
      <c r="H179" s="2"/>
    </row>
    <row r="180" spans="4:9" x14ac:dyDescent="0.2">
      <c r="D180" s="2"/>
      <c r="H180" s="2"/>
    </row>
    <row r="185" spans="4:9" x14ac:dyDescent="0.2">
      <c r="D185" s="2"/>
      <c r="H185" s="2"/>
      <c r="I185" s="6"/>
    </row>
    <row r="186" spans="4:9" x14ac:dyDescent="0.2">
      <c r="H186" s="2"/>
      <c r="I186" s="46"/>
    </row>
    <row r="187" spans="4:9" x14ac:dyDescent="0.2">
      <c r="D187" s="2"/>
      <c r="H187" s="2"/>
      <c r="I187" s="6"/>
    </row>
    <row r="188" spans="4:9" x14ac:dyDescent="0.2">
      <c r="D188" s="2"/>
      <c r="H188" s="2"/>
      <c r="I188" s="6"/>
    </row>
    <row r="189" spans="4:9" x14ac:dyDescent="0.2">
      <c r="D189" s="2"/>
      <c r="H189" s="2"/>
      <c r="I189" s="6"/>
    </row>
    <row r="190" spans="4:9" x14ac:dyDescent="0.2">
      <c r="D190" s="2"/>
      <c r="H190" s="2"/>
      <c r="I190" s="6"/>
    </row>
    <row r="191" spans="4:9" x14ac:dyDescent="0.2">
      <c r="D191" s="2"/>
      <c r="H191" s="2"/>
      <c r="I191" s="43"/>
    </row>
    <row r="192" spans="4:9" x14ac:dyDescent="0.2">
      <c r="D192" s="2"/>
      <c r="H192" s="2"/>
      <c r="I192" s="6"/>
    </row>
    <row r="193" spans="3:10" x14ac:dyDescent="0.2">
      <c r="D193" s="2"/>
      <c r="H193" s="2"/>
      <c r="I193" s="6"/>
    </row>
    <row r="194" spans="3:10" x14ac:dyDescent="0.2">
      <c r="D194" s="2"/>
      <c r="H194" s="2"/>
      <c r="I194" s="6"/>
    </row>
    <row r="195" spans="3:10" x14ac:dyDescent="0.2">
      <c r="D195" s="2"/>
      <c r="H195" s="2"/>
      <c r="I195" s="6"/>
    </row>
    <row r="196" spans="3:10" x14ac:dyDescent="0.2">
      <c r="D196" s="2"/>
      <c r="H196" s="48"/>
    </row>
    <row r="197" spans="3:10" x14ac:dyDescent="0.2">
      <c r="C197" s="6"/>
      <c r="E197" s="2"/>
      <c r="I197" s="2"/>
    </row>
    <row r="198" spans="3:10" x14ac:dyDescent="0.2">
      <c r="C198" s="6"/>
      <c r="E198" s="2"/>
      <c r="I198" s="2"/>
    </row>
    <row r="199" spans="3:10" x14ac:dyDescent="0.2">
      <c r="C199" s="6"/>
      <c r="E199" s="2"/>
      <c r="I199" s="2"/>
    </row>
    <row r="200" spans="3:10" x14ac:dyDescent="0.2">
      <c r="C200" s="6"/>
      <c r="E200" s="2"/>
      <c r="I200" s="2"/>
    </row>
    <row r="201" spans="3:10" x14ac:dyDescent="0.2">
      <c r="C201" s="6"/>
      <c r="E201" s="2"/>
      <c r="I201" s="2"/>
      <c r="J201" s="6"/>
    </row>
    <row r="202" spans="3:10" x14ac:dyDescent="0.2">
      <c r="C202" s="6"/>
      <c r="E202" s="2"/>
      <c r="I202" s="2"/>
    </row>
    <row r="203" spans="3:10" x14ac:dyDescent="0.2">
      <c r="C203" s="6"/>
      <c r="E203" s="2"/>
      <c r="I203" s="2"/>
    </row>
    <row r="204" spans="3:10" x14ac:dyDescent="0.2">
      <c r="C204" s="6"/>
      <c r="E204" s="2"/>
      <c r="I204" s="2"/>
    </row>
    <row r="205" spans="3:10" x14ac:dyDescent="0.2">
      <c r="C205" s="6"/>
      <c r="E205" s="2"/>
      <c r="I205" s="2"/>
    </row>
    <row r="206" spans="3:10" x14ac:dyDescent="0.2">
      <c r="C206" s="6"/>
      <c r="E206" s="2"/>
      <c r="I206" s="2"/>
    </row>
    <row r="207" spans="3:10" x14ac:dyDescent="0.2">
      <c r="C207" s="6"/>
      <c r="E207" s="2"/>
      <c r="I207" s="2"/>
    </row>
    <row r="208" spans="3:10" x14ac:dyDescent="0.2">
      <c r="C208" s="6"/>
      <c r="E208" s="2"/>
      <c r="I208" s="2"/>
    </row>
    <row r="209" spans="3:10" x14ac:dyDescent="0.2">
      <c r="C209" s="6"/>
      <c r="E209" s="2"/>
      <c r="I209" s="2"/>
    </row>
    <row r="210" spans="3:10" x14ac:dyDescent="0.2">
      <c r="C210" s="6"/>
      <c r="E210" s="2"/>
      <c r="I210" s="2"/>
    </row>
    <row r="211" spans="3:10" x14ac:dyDescent="0.2">
      <c r="C211" s="6"/>
      <c r="E211" s="2"/>
      <c r="I211" s="2"/>
    </row>
    <row r="212" spans="3:10" x14ac:dyDescent="0.2">
      <c r="C212" s="6"/>
      <c r="E212" s="2"/>
      <c r="I212" s="2"/>
    </row>
    <row r="213" spans="3:10" x14ac:dyDescent="0.2">
      <c r="C213" s="6"/>
      <c r="E213" s="2"/>
      <c r="I213" s="2"/>
    </row>
    <row r="214" spans="3:10" x14ac:dyDescent="0.2">
      <c r="C214" s="6"/>
      <c r="E214" s="2"/>
      <c r="I214" s="2"/>
    </row>
    <row r="215" spans="3:10" x14ac:dyDescent="0.2">
      <c r="C215" s="6"/>
      <c r="E215" s="2"/>
      <c r="I215" s="2"/>
    </row>
    <row r="216" spans="3:10" x14ac:dyDescent="0.2">
      <c r="C216" s="6"/>
      <c r="E216" s="2"/>
      <c r="I216" s="2"/>
    </row>
    <row r="217" spans="3:10" x14ac:dyDescent="0.2">
      <c r="C217" s="6"/>
      <c r="E217" s="2"/>
      <c r="I217" s="2"/>
      <c r="J217" s="6"/>
    </row>
    <row r="218" spans="3:10" x14ac:dyDescent="0.2">
      <c r="C218" s="6"/>
      <c r="E218" s="2"/>
      <c r="I218" s="2"/>
      <c r="J218" s="6"/>
    </row>
    <row r="219" spans="3:10" x14ac:dyDescent="0.2">
      <c r="C219" s="6"/>
      <c r="I219" s="2"/>
      <c r="J219" s="46"/>
    </row>
    <row r="220" spans="3:10" x14ac:dyDescent="0.2">
      <c r="C220" s="6"/>
      <c r="E220" s="2"/>
      <c r="I220" s="2"/>
      <c r="J220" s="6"/>
    </row>
    <row r="221" spans="3:10" x14ac:dyDescent="0.2">
      <c r="D221" s="2"/>
      <c r="H221" s="2"/>
      <c r="I221" s="6"/>
    </row>
    <row r="222" spans="3:10" x14ac:dyDescent="0.2">
      <c r="D222" s="2"/>
      <c r="H222" s="2"/>
      <c r="I222" s="6"/>
    </row>
    <row r="223" spans="3:10" x14ac:dyDescent="0.2">
      <c r="D223" s="2"/>
      <c r="H223" s="2"/>
      <c r="I223" s="6"/>
    </row>
    <row r="224" spans="3:10" x14ac:dyDescent="0.2">
      <c r="D224" s="2"/>
      <c r="H224" s="48"/>
    </row>
    <row r="226" spans="4:9" x14ac:dyDescent="0.2">
      <c r="D226" s="2"/>
      <c r="H226" s="2"/>
      <c r="I226" s="6"/>
    </row>
    <row r="249" spans="4:9" x14ac:dyDescent="0.2">
      <c r="D249" s="2"/>
      <c r="H249" s="2"/>
      <c r="I249" s="43"/>
    </row>
    <row r="251" spans="4:9" x14ac:dyDescent="0.2">
      <c r="D251" s="2"/>
      <c r="H251" s="2"/>
      <c r="I251" s="6"/>
    </row>
  </sheetData>
  <autoFilter ref="B6:L245" xr:uid="{00000000-0009-0000-0000-000003000000}"/>
  <dataValidations disablePrompts="1" count="3">
    <dataValidation type="list" allowBlank="1" showInputMessage="1" showErrorMessage="1" errorTitle="Invalid Attribute Type" error="Please select an attribute type from the dropdown list." sqref="C4:E4 H4:I4" xr:uid="{00000000-0002-0000-0300-000000000000}">
      <formula1>"text, double, short, calculation, compatibility rule, string expression, boolean, description, pointer"</formula1>
    </dataValidation>
    <dataValidation type="list" allowBlank="1" showInputMessage="1" showErrorMessage="1" errorTitle="Invalid Attribute Type" error="Please select an attribute type from the dropdown list." sqref="G4" xr:uid="{00000000-0002-0000-0300-000001000000}">
      <formula1>"text, double, calculation, compatibility rule, pointer"</formula1>
    </dataValidation>
    <dataValidation type="list" allowBlank="1" showInputMessage="1" showErrorMessage="1" errorTitle="Invalid Attribute Type" error="Please select an attribute type from the dropdown list" sqref="B4 J4:L4 F4" xr:uid="{00000000-0002-0000-0300-000002000000}">
      <formula1>"text, double, short, calculation, compatibility rule, string expression, boolean, description, pointer, pointer-merge"</formula1>
    </dataValidation>
  </dataValidations>
  <printOptions gridLines="1"/>
  <pageMargins left="0.74791666666666667" right="0.74791666666666667" top="0.98402777777777772" bottom="0.98402777777777772" header="0.51180555555555551" footer="0.51180555555555551"/>
  <pageSetup firstPageNumber="0" orientation="landscape"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8">
    <pageSetUpPr fitToPage="1"/>
  </sheetPr>
  <dimension ref="A1:X247"/>
  <sheetViews>
    <sheetView zoomScaleNormal="108" workbookViewId="0">
      <pane ySplit="6" topLeftCell="A7" activePane="bottomLeft" state="frozen"/>
      <selection activeCell="F69" sqref="F69"/>
      <selection pane="bottomLeft" activeCell="D15" sqref="D15"/>
    </sheetView>
  </sheetViews>
  <sheetFormatPr defaultColWidth="9.140625" defaultRowHeight="12.75" outlineLevelRow="1" x14ac:dyDescent="0.2"/>
  <cols>
    <col min="1" max="1" width="31" style="21" bestFit="1" customWidth="1"/>
    <col min="2" max="2" width="11.42578125" customWidth="1"/>
    <col min="3" max="3" width="33.28515625" bestFit="1" customWidth="1"/>
    <col min="4" max="4" width="79.140625" customWidth="1"/>
    <col min="5" max="5" width="8.85546875" bestFit="1" customWidth="1"/>
    <col min="7" max="7" width="26.42578125" customWidth="1"/>
    <col min="8" max="8" width="19.28515625" customWidth="1"/>
    <col min="9" max="9" width="28.7109375" customWidth="1"/>
    <col min="10" max="10" width="25.28515625" customWidth="1"/>
    <col min="11" max="11" width="11.7109375" bestFit="1" customWidth="1"/>
    <col min="12" max="12" width="10.140625" bestFit="1" customWidth="1"/>
    <col min="13" max="13" width="32.85546875" bestFit="1" customWidth="1"/>
    <col min="16" max="16" width="12.42578125" bestFit="1" customWidth="1"/>
  </cols>
  <sheetData>
    <row r="1" spans="1:24" s="15" customFormat="1" ht="13.5" customHeight="1" thickBot="1" x14ac:dyDescent="0.25">
      <c r="A1" s="12" t="s">
        <v>199</v>
      </c>
      <c r="B1" s="37" t="s">
        <v>1095</v>
      </c>
      <c r="C1" s="31"/>
      <c r="D1" s="14"/>
      <c r="E1" s="14"/>
      <c r="F1" s="14"/>
      <c r="G1" s="14"/>
      <c r="H1" s="14"/>
      <c r="I1" s="14"/>
      <c r="J1" s="14"/>
      <c r="K1" s="14"/>
      <c r="L1" s="14"/>
      <c r="M1" s="14"/>
      <c r="N1" s="14"/>
      <c r="O1" s="14"/>
      <c r="P1" s="14"/>
      <c r="Q1" s="14"/>
      <c r="R1" s="14"/>
      <c r="X1" s="15" t="s">
        <v>201</v>
      </c>
    </row>
    <row r="2" spans="1:24" ht="13.5" customHeight="1" outlineLevel="1" thickTop="1" x14ac:dyDescent="0.2">
      <c r="A2" s="16" t="s">
        <v>1096</v>
      </c>
      <c r="B2" s="41"/>
      <c r="C2" s="27" t="str">
        <f>IF($A$6="Full Data","ID","")</f>
        <v>ID</v>
      </c>
      <c r="D2" s="27" t="str">
        <f>IF($A$6="Full Data","Model","")</f>
        <v>Model</v>
      </c>
      <c r="E2" s="27" t="str">
        <f>IF($A$6="Quick Price","Model","")</f>
        <v/>
      </c>
      <c r="F2" s="27" t="s">
        <v>204</v>
      </c>
      <c r="G2" s="27" t="str">
        <f>IF($A$6="Full Data","CaseMaterialCode","")</f>
        <v>CaseMaterialCode</v>
      </c>
      <c r="H2" s="27"/>
      <c r="I2" s="27"/>
      <c r="J2" s="27" t="str">
        <f>IF($A$6="Full Data","WearRingMaterial","")</f>
        <v>WearRingMaterial</v>
      </c>
      <c r="K2" s="27" t="str">
        <f>IF($A$6="Full Data","PacoMatlCode","")</f>
        <v>PacoMatlCode</v>
      </c>
      <c r="L2" s="27" t="str">
        <f>IF($A$6="Full Data","BOM","")</f>
        <v>BOM</v>
      </c>
      <c r="M2" s="27"/>
      <c r="N2" s="27" t="s">
        <v>205</v>
      </c>
      <c r="O2" s="27"/>
      <c r="P2" s="27"/>
      <c r="Q2" s="27" t="str">
        <f>IF($A$6="Full Data","LeadtimeID","")</f>
        <v>LeadtimeID</v>
      </c>
      <c r="R2" s="27"/>
    </row>
    <row r="3" spans="1:24" outlineLevel="1" x14ac:dyDescent="0.2">
      <c r="A3" s="16" t="str">
        <f>IF($A$6="Full Data", "PumpOptions", "BasicOptionsDynamicDesc")</f>
        <v>PumpOptions</v>
      </c>
      <c r="B3" s="41"/>
      <c r="C3" s="27" t="str">
        <f>IF($A$6="Full Data","PriceList","")</f>
        <v>PriceList</v>
      </c>
      <c r="D3" s="27"/>
      <c r="E3" s="27"/>
      <c r="F3" s="27"/>
      <c r="G3" s="27"/>
      <c r="H3" s="27"/>
      <c r="I3" s="27" t="s">
        <v>203</v>
      </c>
      <c r="J3" s="27"/>
      <c r="K3" s="27"/>
      <c r="L3" s="27"/>
      <c r="M3" s="27"/>
      <c r="N3" s="27"/>
      <c r="O3" s="27"/>
      <c r="P3" s="27"/>
      <c r="Q3" s="27"/>
      <c r="R3" s="27"/>
    </row>
    <row r="4" spans="1:24" s="19" customFormat="1" outlineLevel="1" x14ac:dyDescent="0.2">
      <c r="A4" s="17" t="s">
        <v>209</v>
      </c>
      <c r="B4" s="42"/>
      <c r="C4" s="38" t="str">
        <f>IF($A$6="Full Data","pointer-merge","")</f>
        <v>pointer-merge</v>
      </c>
      <c r="D4" s="38" t="str">
        <f>IF($A$6="Full Data","text","")</f>
        <v>text</v>
      </c>
      <c r="E4" s="38" t="str">
        <f>IF($A$6="Quick Price","text","")</f>
        <v/>
      </c>
      <c r="F4" s="38" t="s">
        <v>211</v>
      </c>
      <c r="G4" s="38" t="str">
        <f>IF($A$6="Full Data","text","")</f>
        <v>text</v>
      </c>
      <c r="H4" s="38"/>
      <c r="I4" s="38" t="s">
        <v>210</v>
      </c>
      <c r="J4" s="38" t="str">
        <f>IF($A$6="Full Data","text","")</f>
        <v>text</v>
      </c>
      <c r="K4" s="38" t="str">
        <f>IF($A$6="Full Data","text","")</f>
        <v>text</v>
      </c>
      <c r="L4" s="38" t="str">
        <f>IF($A$6="Full Data","text","")</f>
        <v>text</v>
      </c>
      <c r="M4" s="38"/>
      <c r="N4" s="38" t="s">
        <v>210</v>
      </c>
      <c r="O4" s="38"/>
      <c r="P4" s="38"/>
      <c r="Q4" s="38" t="str">
        <f>IF($A$6="Full Data","pointer-merge","")</f>
        <v>pointer-merge</v>
      </c>
      <c r="R4" s="38"/>
      <c r="S4" s="18" t="s">
        <v>213</v>
      </c>
    </row>
    <row r="5" spans="1:24" s="15" customFormat="1" ht="13.5" customHeight="1" outlineLevel="1" thickBot="1" x14ac:dyDescent="0.25">
      <c r="A5" s="20" t="s">
        <v>214</v>
      </c>
      <c r="B5" s="40"/>
      <c r="C5" s="39"/>
      <c r="D5" s="39"/>
      <c r="E5" s="39"/>
      <c r="F5" s="39"/>
      <c r="G5" s="39"/>
      <c r="H5" s="39"/>
      <c r="I5" s="39"/>
      <c r="J5" s="39"/>
      <c r="K5" s="39"/>
      <c r="L5" s="39"/>
      <c r="M5" s="39"/>
      <c r="N5" s="39"/>
      <c r="O5" s="39"/>
      <c r="P5" s="39"/>
      <c r="Q5" s="39"/>
      <c r="R5" s="39"/>
    </row>
    <row r="6" spans="1:24" ht="13.5" customHeight="1" thickTop="1" x14ac:dyDescent="0.2">
      <c r="A6" s="21" t="s">
        <v>215</v>
      </c>
      <c r="B6" t="s">
        <v>591</v>
      </c>
      <c r="C6" s="7" t="s">
        <v>203</v>
      </c>
      <c r="D6" s="7" t="s">
        <v>216</v>
      </c>
      <c r="E6" s="7" t="s">
        <v>216</v>
      </c>
      <c r="F6" s="7" t="s">
        <v>204</v>
      </c>
      <c r="G6" s="7" t="s">
        <v>1097</v>
      </c>
      <c r="H6" s="7" t="s">
        <v>592</v>
      </c>
      <c r="I6" s="3" t="s">
        <v>593</v>
      </c>
      <c r="J6" s="7" t="s">
        <v>595</v>
      </c>
      <c r="K6" s="7" t="s">
        <v>1098</v>
      </c>
      <c r="L6" s="7" t="s">
        <v>598</v>
      </c>
      <c r="M6" s="8" t="s">
        <v>3</v>
      </c>
      <c r="N6" s="4" t="s">
        <v>217</v>
      </c>
      <c r="O6" s="11" t="s">
        <v>218</v>
      </c>
      <c r="P6" s="11" t="s">
        <v>1099</v>
      </c>
      <c r="Q6" s="4" t="s">
        <v>219</v>
      </c>
      <c r="R6" s="11" t="s">
        <v>599</v>
      </c>
    </row>
    <row r="7" spans="1:24" x14ac:dyDescent="0.2">
      <c r="A7" s="22" t="s">
        <v>221</v>
      </c>
      <c r="B7" s="10"/>
      <c r="C7" t="s">
        <v>1100</v>
      </c>
      <c r="D7" s="60" t="s">
        <v>601</v>
      </c>
      <c r="E7" s="2"/>
      <c r="F7" s="2" t="s">
        <v>45</v>
      </c>
      <c r="G7" s="2" t="s">
        <v>1101</v>
      </c>
      <c r="H7" s="2" t="s">
        <v>1102</v>
      </c>
      <c r="I7" s="2" t="s">
        <v>1103</v>
      </c>
      <c r="J7" s="6" t="s">
        <v>1104</v>
      </c>
      <c r="K7" s="6" t="s">
        <v>1105</v>
      </c>
      <c r="L7" s="55">
        <v>97526235</v>
      </c>
      <c r="M7" s="6" t="s">
        <v>1106</v>
      </c>
      <c r="N7" t="s">
        <v>1107</v>
      </c>
      <c r="Q7" t="s">
        <v>610</v>
      </c>
      <c r="R7">
        <v>42</v>
      </c>
    </row>
    <row r="8" spans="1:24" x14ac:dyDescent="0.2">
      <c r="B8" s="10"/>
      <c r="C8" t="s">
        <v>1108</v>
      </c>
      <c r="D8" s="60" t="s">
        <v>627</v>
      </c>
      <c r="E8" s="2"/>
      <c r="F8" s="2" t="s">
        <v>45</v>
      </c>
      <c r="G8" s="2" t="s">
        <v>1101</v>
      </c>
      <c r="H8" s="2" t="s">
        <v>1102</v>
      </c>
      <c r="I8" s="2" t="s">
        <v>1103</v>
      </c>
      <c r="J8" s="6" t="s">
        <v>1104</v>
      </c>
      <c r="K8" s="6" t="s">
        <v>1105</v>
      </c>
      <c r="L8" s="44">
        <v>96769293</v>
      </c>
      <c r="M8" s="6" t="s">
        <v>1109</v>
      </c>
      <c r="N8" t="s">
        <v>1110</v>
      </c>
      <c r="Q8" t="s">
        <v>610</v>
      </c>
      <c r="R8">
        <v>42</v>
      </c>
      <c r="U8" s="44"/>
    </row>
    <row r="9" spans="1:24" x14ac:dyDescent="0.2">
      <c r="B9" s="10"/>
      <c r="C9" t="s">
        <v>1111</v>
      </c>
      <c r="D9" s="60" t="s">
        <v>635</v>
      </c>
      <c r="E9" s="2"/>
      <c r="F9" s="2" t="s">
        <v>45</v>
      </c>
      <c r="G9" s="2" t="s">
        <v>1101</v>
      </c>
      <c r="H9" s="2" t="s">
        <v>1102</v>
      </c>
      <c r="I9" s="2" t="s">
        <v>1103</v>
      </c>
      <c r="J9" s="6" t="s">
        <v>1104</v>
      </c>
      <c r="K9" s="6" t="s">
        <v>1105</v>
      </c>
      <c r="L9" s="44">
        <v>96769294</v>
      </c>
      <c r="M9" s="6" t="s">
        <v>1112</v>
      </c>
      <c r="N9" t="s">
        <v>1113</v>
      </c>
      <c r="Q9" t="s">
        <v>610</v>
      </c>
      <c r="R9">
        <v>42</v>
      </c>
    </row>
    <row r="10" spans="1:24" x14ac:dyDescent="0.2">
      <c r="B10" s="10"/>
      <c r="C10" t="s">
        <v>1114</v>
      </c>
      <c r="D10" s="60" t="s">
        <v>642</v>
      </c>
      <c r="E10" s="2"/>
      <c r="F10" s="2" t="s">
        <v>45</v>
      </c>
      <c r="G10" s="2" t="s">
        <v>1101</v>
      </c>
      <c r="H10" s="2" t="s">
        <v>1102</v>
      </c>
      <c r="I10" s="2" t="s">
        <v>1103</v>
      </c>
      <c r="J10" s="6" t="s">
        <v>1104</v>
      </c>
      <c r="K10" s="6" t="s">
        <v>1105</v>
      </c>
      <c r="L10" s="44">
        <v>91842665</v>
      </c>
      <c r="M10" s="6" t="s">
        <v>1115</v>
      </c>
      <c r="N10" t="s">
        <v>1116</v>
      </c>
      <c r="Q10" t="s">
        <v>610</v>
      </c>
      <c r="R10">
        <v>42</v>
      </c>
    </row>
    <row r="11" spans="1:24" x14ac:dyDescent="0.2">
      <c r="B11" s="10"/>
      <c r="C11" t="s">
        <v>1117</v>
      </c>
      <c r="D11" s="60" t="s">
        <v>921</v>
      </c>
      <c r="E11" s="2"/>
      <c r="F11" s="2" t="s">
        <v>45</v>
      </c>
      <c r="G11" s="2" t="s">
        <v>1101</v>
      </c>
      <c r="H11" s="2" t="s">
        <v>1102</v>
      </c>
      <c r="I11" s="2" t="s">
        <v>1103</v>
      </c>
      <c r="J11" s="6" t="s">
        <v>1104</v>
      </c>
      <c r="K11" s="6" t="s">
        <v>1105</v>
      </c>
      <c r="L11" s="44">
        <v>91842665</v>
      </c>
      <c r="M11" s="6" t="s">
        <v>1115</v>
      </c>
      <c r="N11" t="s">
        <v>1116</v>
      </c>
      <c r="Q11" t="s">
        <v>610</v>
      </c>
      <c r="R11">
        <v>42</v>
      </c>
    </row>
    <row r="12" spans="1:24" x14ac:dyDescent="0.2">
      <c r="B12" s="10"/>
      <c r="C12" t="s">
        <v>1118</v>
      </c>
      <c r="D12" s="60" t="s">
        <v>1119</v>
      </c>
      <c r="E12" s="2"/>
      <c r="F12" s="2" t="s">
        <v>81</v>
      </c>
      <c r="G12" s="2" t="s">
        <v>1101</v>
      </c>
      <c r="H12" s="2" t="s">
        <v>1102</v>
      </c>
      <c r="I12" s="2" t="s">
        <v>1103</v>
      </c>
      <c r="J12" s="6" t="s">
        <v>1104</v>
      </c>
      <c r="K12" s="6" t="s">
        <v>1105</v>
      </c>
      <c r="L12" s="44">
        <v>91842665</v>
      </c>
      <c r="M12" s="6" t="s">
        <v>1115</v>
      </c>
      <c r="N12" t="s">
        <v>1116</v>
      </c>
      <c r="Q12" t="s">
        <v>610</v>
      </c>
      <c r="R12">
        <v>42</v>
      </c>
    </row>
    <row r="13" spans="1:24" x14ac:dyDescent="0.2">
      <c r="B13" s="10"/>
      <c r="C13" t="s">
        <v>1120</v>
      </c>
      <c r="D13" s="60" t="s">
        <v>924</v>
      </c>
      <c r="E13" s="2"/>
      <c r="F13" s="2" t="s">
        <v>45</v>
      </c>
      <c r="G13" s="2" t="s">
        <v>1101</v>
      </c>
      <c r="H13" s="2" t="s">
        <v>1102</v>
      </c>
      <c r="I13" s="2" t="s">
        <v>1103</v>
      </c>
      <c r="J13" s="6" t="s">
        <v>1104</v>
      </c>
      <c r="K13" s="6" t="s">
        <v>1105</v>
      </c>
      <c r="L13" s="44">
        <v>96769297</v>
      </c>
      <c r="M13" s="6" t="s">
        <v>1121</v>
      </c>
      <c r="N13" t="s">
        <v>1122</v>
      </c>
      <c r="Q13" t="s">
        <v>610</v>
      </c>
      <c r="R13">
        <v>42</v>
      </c>
    </row>
    <row r="14" spans="1:24" x14ac:dyDescent="0.2">
      <c r="B14" s="10"/>
      <c r="C14" t="s">
        <v>1123</v>
      </c>
      <c r="D14" s="60" t="s">
        <v>1124</v>
      </c>
      <c r="E14" s="2"/>
      <c r="F14" s="2" t="s">
        <v>81</v>
      </c>
      <c r="G14" s="2" t="s">
        <v>1101</v>
      </c>
      <c r="H14" s="2" t="s">
        <v>1102</v>
      </c>
      <c r="I14" s="2" t="s">
        <v>1103</v>
      </c>
      <c r="J14" s="6" t="s">
        <v>1104</v>
      </c>
      <c r="K14" s="6" t="s">
        <v>1105</v>
      </c>
      <c r="L14" s="44">
        <v>96769297</v>
      </c>
      <c r="M14" s="6" t="s">
        <v>1121</v>
      </c>
      <c r="N14" t="s">
        <v>1122</v>
      </c>
      <c r="Q14" t="s">
        <v>610</v>
      </c>
      <c r="R14">
        <v>42</v>
      </c>
    </row>
    <row r="15" spans="1:24" x14ac:dyDescent="0.2">
      <c r="B15" s="10"/>
      <c r="C15" t="s">
        <v>1125</v>
      </c>
      <c r="D15" s="60" t="s">
        <v>1126</v>
      </c>
      <c r="E15" s="2"/>
      <c r="F15" s="2" t="s">
        <v>45</v>
      </c>
      <c r="G15" s="2" t="s">
        <v>1101</v>
      </c>
      <c r="H15" s="2" t="s">
        <v>1102</v>
      </c>
      <c r="I15" s="2" t="s">
        <v>1103</v>
      </c>
      <c r="J15" s="6" t="s">
        <v>1104</v>
      </c>
      <c r="K15" s="6" t="s">
        <v>1105</v>
      </c>
      <c r="L15" s="44">
        <v>97526231</v>
      </c>
      <c r="M15" s="6" t="s">
        <v>1127</v>
      </c>
      <c r="N15" t="s">
        <v>1128</v>
      </c>
      <c r="Q15" t="s">
        <v>610</v>
      </c>
      <c r="R15">
        <v>42</v>
      </c>
    </row>
    <row r="16" spans="1:24" x14ac:dyDescent="0.2">
      <c r="B16" s="10"/>
      <c r="C16" s="6" t="s">
        <v>1129</v>
      </c>
      <c r="D16" s="60" t="s">
        <v>1130</v>
      </c>
      <c r="E16" s="2"/>
      <c r="F16" s="2" t="s">
        <v>81</v>
      </c>
      <c r="G16" s="2" t="s">
        <v>1101</v>
      </c>
      <c r="H16" s="2" t="s">
        <v>1102</v>
      </c>
      <c r="I16" s="2" t="s">
        <v>1103</v>
      </c>
      <c r="J16" s="6" t="s">
        <v>1104</v>
      </c>
      <c r="K16" s="6" t="s">
        <v>1105</v>
      </c>
      <c r="L16" s="44">
        <v>97526231</v>
      </c>
      <c r="M16" s="6" t="s">
        <v>1127</v>
      </c>
      <c r="N16" t="s">
        <v>1128</v>
      </c>
      <c r="Q16" t="s">
        <v>610</v>
      </c>
      <c r="R16">
        <v>42</v>
      </c>
    </row>
    <row r="17" spans="2:21" x14ac:dyDescent="0.2">
      <c r="B17" s="10"/>
      <c r="C17" t="s">
        <v>1131</v>
      </c>
      <c r="D17" s="60" t="s">
        <v>927</v>
      </c>
      <c r="E17" s="2"/>
      <c r="F17" s="2" t="s">
        <v>45</v>
      </c>
      <c r="G17" s="2" t="s">
        <v>1101</v>
      </c>
      <c r="H17" s="2" t="s">
        <v>1102</v>
      </c>
      <c r="I17" s="2" t="s">
        <v>1103</v>
      </c>
      <c r="J17" s="6" t="s">
        <v>1104</v>
      </c>
      <c r="K17" s="6" t="s">
        <v>1105</v>
      </c>
      <c r="L17" s="44">
        <v>97526231</v>
      </c>
      <c r="M17" s="6" t="s">
        <v>1127</v>
      </c>
      <c r="N17" t="s">
        <v>1128</v>
      </c>
      <c r="Q17" t="s">
        <v>610</v>
      </c>
      <c r="R17">
        <v>42</v>
      </c>
    </row>
    <row r="18" spans="2:21" x14ac:dyDescent="0.2">
      <c r="B18" s="10"/>
      <c r="C18" t="s">
        <v>1132</v>
      </c>
      <c r="D18" s="60" t="s">
        <v>1133</v>
      </c>
      <c r="E18" s="2"/>
      <c r="F18" s="2" t="s">
        <v>81</v>
      </c>
      <c r="G18" s="2" t="s">
        <v>1101</v>
      </c>
      <c r="H18" s="2" t="s">
        <v>1102</v>
      </c>
      <c r="I18" s="2" t="s">
        <v>1103</v>
      </c>
      <c r="J18" s="6" t="s">
        <v>1104</v>
      </c>
      <c r="K18" s="6" t="s">
        <v>1105</v>
      </c>
      <c r="L18" s="44">
        <v>97526231</v>
      </c>
      <c r="M18" s="6" t="s">
        <v>1127</v>
      </c>
      <c r="N18" t="s">
        <v>1128</v>
      </c>
      <c r="Q18" t="s">
        <v>610</v>
      </c>
      <c r="R18">
        <v>42</v>
      </c>
      <c r="U18" s="44"/>
    </row>
    <row r="19" spans="2:21" x14ac:dyDescent="0.2">
      <c r="B19" s="10"/>
      <c r="C19" t="s">
        <v>1134</v>
      </c>
      <c r="D19" s="60" t="s">
        <v>933</v>
      </c>
      <c r="E19" s="2"/>
      <c r="F19" s="2" t="s">
        <v>45</v>
      </c>
      <c r="G19" s="2" t="s">
        <v>1101</v>
      </c>
      <c r="H19" s="2" t="s">
        <v>1102</v>
      </c>
      <c r="I19" s="2" t="s">
        <v>1103</v>
      </c>
      <c r="J19" s="6" t="s">
        <v>1104</v>
      </c>
      <c r="K19" s="6" t="s">
        <v>1105</v>
      </c>
      <c r="L19" s="44">
        <v>97526231</v>
      </c>
      <c r="M19" s="6" t="s">
        <v>1127</v>
      </c>
      <c r="N19" t="s">
        <v>1128</v>
      </c>
      <c r="Q19" t="s">
        <v>610</v>
      </c>
      <c r="R19">
        <v>42</v>
      </c>
    </row>
    <row r="20" spans="2:21" x14ac:dyDescent="0.2">
      <c r="B20" s="10"/>
      <c r="C20" t="s">
        <v>1135</v>
      </c>
      <c r="D20" s="60" t="s">
        <v>982</v>
      </c>
      <c r="E20" s="2"/>
      <c r="F20" s="2" t="s">
        <v>96</v>
      </c>
      <c r="G20" s="2" t="s">
        <v>1101</v>
      </c>
      <c r="H20" s="2" t="s">
        <v>1102</v>
      </c>
      <c r="I20" s="2" t="s">
        <v>1103</v>
      </c>
      <c r="J20" s="6" t="s">
        <v>1104</v>
      </c>
      <c r="K20" s="6" t="s">
        <v>1105</v>
      </c>
      <c r="L20" s="44">
        <v>97526231</v>
      </c>
      <c r="M20" s="6" t="s">
        <v>1127</v>
      </c>
      <c r="N20" t="s">
        <v>1128</v>
      </c>
      <c r="Q20" t="s">
        <v>610</v>
      </c>
      <c r="R20">
        <v>42</v>
      </c>
    </row>
    <row r="21" spans="2:21" x14ac:dyDescent="0.2">
      <c r="B21" s="10"/>
      <c r="C21" t="s">
        <v>1136</v>
      </c>
      <c r="D21" s="60" t="s">
        <v>940</v>
      </c>
      <c r="E21" s="2"/>
      <c r="F21" s="2" t="s">
        <v>45</v>
      </c>
      <c r="G21" s="2" t="s">
        <v>1101</v>
      </c>
      <c r="H21" s="2" t="s">
        <v>1102</v>
      </c>
      <c r="I21" s="2" t="s">
        <v>1103</v>
      </c>
      <c r="J21" s="6" t="s">
        <v>1104</v>
      </c>
      <c r="K21" s="6" t="s">
        <v>1105</v>
      </c>
      <c r="L21" s="44">
        <v>91842656</v>
      </c>
      <c r="M21" s="6" t="s">
        <v>1137</v>
      </c>
      <c r="N21" t="s">
        <v>1138</v>
      </c>
      <c r="Q21" t="s">
        <v>610</v>
      </c>
      <c r="R21">
        <v>42</v>
      </c>
    </row>
    <row r="22" spans="2:21" x14ac:dyDescent="0.2">
      <c r="B22" s="10"/>
      <c r="C22" t="s">
        <v>1139</v>
      </c>
      <c r="D22" s="60" t="s">
        <v>1140</v>
      </c>
      <c r="E22" s="2"/>
      <c r="F22" s="2" t="s">
        <v>81</v>
      </c>
      <c r="G22" s="2" t="s">
        <v>1101</v>
      </c>
      <c r="H22" s="2" t="s">
        <v>1102</v>
      </c>
      <c r="I22" s="2" t="s">
        <v>1103</v>
      </c>
      <c r="J22" s="6" t="s">
        <v>1104</v>
      </c>
      <c r="K22" s="6" t="s">
        <v>1105</v>
      </c>
      <c r="L22" s="44">
        <v>91842656</v>
      </c>
      <c r="M22" s="6" t="s">
        <v>1137</v>
      </c>
      <c r="N22" t="s">
        <v>1138</v>
      </c>
      <c r="Q22" t="s">
        <v>610</v>
      </c>
      <c r="R22">
        <v>42</v>
      </c>
    </row>
    <row r="23" spans="2:21" x14ac:dyDescent="0.2">
      <c r="B23" s="10"/>
      <c r="C23" t="s">
        <v>1141</v>
      </c>
      <c r="D23" s="60" t="s">
        <v>949</v>
      </c>
      <c r="E23" s="2"/>
      <c r="F23" s="2" t="s">
        <v>45</v>
      </c>
      <c r="G23" s="2" t="s">
        <v>1101</v>
      </c>
      <c r="H23" s="2" t="s">
        <v>1102</v>
      </c>
      <c r="I23" s="2" t="s">
        <v>1103</v>
      </c>
      <c r="J23" s="6" t="s">
        <v>1104</v>
      </c>
      <c r="K23" s="6" t="s">
        <v>1105</v>
      </c>
      <c r="L23" s="44">
        <v>91842656</v>
      </c>
      <c r="M23" s="6" t="s">
        <v>1137</v>
      </c>
      <c r="N23" t="s">
        <v>1138</v>
      </c>
      <c r="Q23" t="s">
        <v>610</v>
      </c>
      <c r="R23">
        <v>42</v>
      </c>
      <c r="U23" s="44"/>
    </row>
    <row r="24" spans="2:21" x14ac:dyDescent="0.2">
      <c r="B24" s="10"/>
      <c r="C24" t="s">
        <v>1142</v>
      </c>
      <c r="D24" s="60" t="s">
        <v>1143</v>
      </c>
      <c r="E24" s="2"/>
      <c r="F24" s="2" t="s">
        <v>81</v>
      </c>
      <c r="G24" s="2" t="s">
        <v>1101</v>
      </c>
      <c r="H24" s="2" t="s">
        <v>1102</v>
      </c>
      <c r="I24" s="2" t="s">
        <v>1103</v>
      </c>
      <c r="J24" s="6" t="s">
        <v>1104</v>
      </c>
      <c r="K24" s="6" t="s">
        <v>1105</v>
      </c>
      <c r="L24" s="44">
        <v>91842656</v>
      </c>
      <c r="M24" s="6" t="s">
        <v>1137</v>
      </c>
      <c r="N24" t="s">
        <v>1138</v>
      </c>
      <c r="Q24" t="s">
        <v>610</v>
      </c>
      <c r="R24">
        <v>42</v>
      </c>
    </row>
    <row r="25" spans="2:21" x14ac:dyDescent="0.2">
      <c r="B25" s="10"/>
      <c r="C25" t="s">
        <v>1144</v>
      </c>
      <c r="D25" s="60" t="s">
        <v>937</v>
      </c>
      <c r="E25" s="2"/>
      <c r="F25" s="2" t="s">
        <v>45</v>
      </c>
      <c r="G25" s="2" t="s">
        <v>1101</v>
      </c>
      <c r="H25" s="2" t="s">
        <v>1102</v>
      </c>
      <c r="I25" s="2" t="s">
        <v>1103</v>
      </c>
      <c r="J25" s="6" t="s">
        <v>1104</v>
      </c>
      <c r="K25" s="6" t="s">
        <v>1105</v>
      </c>
      <c r="L25" s="44">
        <v>91842656</v>
      </c>
      <c r="M25" s="6" t="s">
        <v>1137</v>
      </c>
      <c r="N25" t="s">
        <v>1138</v>
      </c>
      <c r="Q25" t="s">
        <v>610</v>
      </c>
      <c r="R25">
        <v>42</v>
      </c>
    </row>
    <row r="26" spans="2:21" x14ac:dyDescent="0.2">
      <c r="B26" s="10"/>
      <c r="C26" t="s">
        <v>1145</v>
      </c>
      <c r="D26" s="60" t="s">
        <v>997</v>
      </c>
      <c r="E26" s="2"/>
      <c r="F26" s="2" t="s">
        <v>96</v>
      </c>
      <c r="G26" s="2" t="s">
        <v>1101</v>
      </c>
      <c r="H26" s="2" t="s">
        <v>1102</v>
      </c>
      <c r="I26" s="2" t="s">
        <v>1103</v>
      </c>
      <c r="J26" s="6" t="s">
        <v>1104</v>
      </c>
      <c r="K26" s="6" t="s">
        <v>1105</v>
      </c>
      <c r="L26" s="44">
        <v>91842656</v>
      </c>
      <c r="M26" s="6" t="s">
        <v>1137</v>
      </c>
      <c r="N26" t="s">
        <v>1138</v>
      </c>
      <c r="Q26" t="s">
        <v>610</v>
      </c>
      <c r="R26">
        <v>42</v>
      </c>
    </row>
    <row r="27" spans="2:21" x14ac:dyDescent="0.2">
      <c r="B27" s="10"/>
      <c r="C27" t="s">
        <v>1146</v>
      </c>
      <c r="D27" s="60" t="s">
        <v>943</v>
      </c>
      <c r="E27" s="2"/>
      <c r="F27" s="2" t="s">
        <v>45</v>
      </c>
      <c r="G27" s="2" t="s">
        <v>1101</v>
      </c>
      <c r="H27" s="2" t="s">
        <v>1102</v>
      </c>
      <c r="I27" s="2" t="s">
        <v>1103</v>
      </c>
      <c r="J27" s="6" t="s">
        <v>1104</v>
      </c>
      <c r="K27" s="6" t="s">
        <v>1105</v>
      </c>
      <c r="L27" s="44">
        <v>96921179</v>
      </c>
      <c r="M27" s="6" t="s">
        <v>1147</v>
      </c>
      <c r="N27" t="s">
        <v>1148</v>
      </c>
      <c r="Q27" t="s">
        <v>610</v>
      </c>
      <c r="R27">
        <v>42</v>
      </c>
    </row>
    <row r="28" spans="2:21" x14ac:dyDescent="0.2">
      <c r="B28" s="10"/>
      <c r="C28" t="s">
        <v>1149</v>
      </c>
      <c r="D28" s="60" t="s">
        <v>1150</v>
      </c>
      <c r="E28" s="2"/>
      <c r="F28" s="2" t="s">
        <v>81</v>
      </c>
      <c r="G28" s="2" t="s">
        <v>1101</v>
      </c>
      <c r="H28" s="2" t="s">
        <v>1102</v>
      </c>
      <c r="I28" s="2" t="s">
        <v>1103</v>
      </c>
      <c r="J28" s="6" t="s">
        <v>1104</v>
      </c>
      <c r="K28" s="6" t="s">
        <v>1105</v>
      </c>
      <c r="L28" s="44">
        <v>96921179</v>
      </c>
      <c r="M28" s="6" t="s">
        <v>1147</v>
      </c>
      <c r="N28" t="s">
        <v>1148</v>
      </c>
      <c r="Q28" t="s">
        <v>610</v>
      </c>
      <c r="R28">
        <v>42</v>
      </c>
      <c r="U28" s="44"/>
    </row>
    <row r="29" spans="2:21" x14ac:dyDescent="0.2">
      <c r="B29" s="10"/>
      <c r="C29" t="s">
        <v>1151</v>
      </c>
      <c r="D29" s="60" t="s">
        <v>930</v>
      </c>
      <c r="E29" s="2"/>
      <c r="F29" s="2" t="s">
        <v>45</v>
      </c>
      <c r="G29" s="2" t="s">
        <v>1101</v>
      </c>
      <c r="H29" s="2" t="s">
        <v>1102</v>
      </c>
      <c r="I29" s="2" t="s">
        <v>1103</v>
      </c>
      <c r="J29" s="6" t="s">
        <v>1104</v>
      </c>
      <c r="K29" s="6" t="s">
        <v>1105</v>
      </c>
      <c r="L29" s="44">
        <v>96769307</v>
      </c>
      <c r="M29" s="6" t="s">
        <v>1152</v>
      </c>
      <c r="N29" t="s">
        <v>1153</v>
      </c>
      <c r="Q29" t="s">
        <v>610</v>
      </c>
      <c r="R29">
        <v>42</v>
      </c>
    </row>
    <row r="30" spans="2:21" x14ac:dyDescent="0.2">
      <c r="B30" s="10"/>
      <c r="C30" t="s">
        <v>1154</v>
      </c>
      <c r="D30" s="60" t="s">
        <v>1018</v>
      </c>
      <c r="E30" s="2"/>
      <c r="F30" s="2" t="s">
        <v>96</v>
      </c>
      <c r="G30" s="2" t="s">
        <v>1101</v>
      </c>
      <c r="H30" s="2" t="s">
        <v>1102</v>
      </c>
      <c r="I30" s="2" t="s">
        <v>1103</v>
      </c>
      <c r="J30" s="6" t="s">
        <v>1104</v>
      </c>
      <c r="K30" s="6" t="s">
        <v>1105</v>
      </c>
      <c r="L30" s="44">
        <v>97746562</v>
      </c>
      <c r="M30" s="6" t="s">
        <v>1155</v>
      </c>
      <c r="N30" t="s">
        <v>1156</v>
      </c>
      <c r="Q30" t="s">
        <v>610</v>
      </c>
      <c r="R30">
        <v>42</v>
      </c>
    </row>
    <row r="31" spans="2:21" x14ac:dyDescent="0.2">
      <c r="B31" s="10"/>
      <c r="C31" t="s">
        <v>1157</v>
      </c>
      <c r="D31" s="60" t="s">
        <v>740</v>
      </c>
      <c r="E31" s="2"/>
      <c r="F31" s="2" t="s">
        <v>96</v>
      </c>
      <c r="G31" s="2" t="s">
        <v>1101</v>
      </c>
      <c r="H31" s="2" t="s">
        <v>1102</v>
      </c>
      <c r="I31" s="2" t="s">
        <v>1103</v>
      </c>
      <c r="J31" s="6" t="s">
        <v>1104</v>
      </c>
      <c r="K31" s="6" t="s">
        <v>1105</v>
      </c>
      <c r="L31" s="44">
        <v>96769311</v>
      </c>
      <c r="M31" s="6" t="s">
        <v>1158</v>
      </c>
      <c r="N31" t="s">
        <v>1159</v>
      </c>
      <c r="Q31" t="s">
        <v>610</v>
      </c>
      <c r="R31">
        <v>42</v>
      </c>
    </row>
    <row r="32" spans="2:21" x14ac:dyDescent="0.2">
      <c r="B32" s="10"/>
      <c r="C32" t="s">
        <v>1160</v>
      </c>
      <c r="D32" s="60" t="s">
        <v>750</v>
      </c>
      <c r="E32" s="2"/>
      <c r="F32" s="2" t="s">
        <v>96</v>
      </c>
      <c r="G32" s="2" t="s">
        <v>1101</v>
      </c>
      <c r="H32" s="2" t="s">
        <v>1102</v>
      </c>
      <c r="I32" s="2" t="s">
        <v>1103</v>
      </c>
      <c r="J32" s="6" t="s">
        <v>1104</v>
      </c>
      <c r="K32" s="6" t="s">
        <v>1105</v>
      </c>
      <c r="L32" s="44">
        <v>96769335</v>
      </c>
      <c r="M32" s="6" t="s">
        <v>1161</v>
      </c>
      <c r="N32" t="s">
        <v>1162</v>
      </c>
      <c r="Q32" t="s">
        <v>610</v>
      </c>
      <c r="R32">
        <v>42</v>
      </c>
    </row>
    <row r="33" spans="2:21" x14ac:dyDescent="0.2">
      <c r="B33" s="10"/>
      <c r="C33" t="s">
        <v>1163</v>
      </c>
      <c r="D33" s="60" t="s">
        <v>946</v>
      </c>
      <c r="E33" s="2"/>
      <c r="F33" s="2" t="s">
        <v>45</v>
      </c>
      <c r="G33" s="2" t="s">
        <v>1101</v>
      </c>
      <c r="H33" s="2" t="s">
        <v>1102</v>
      </c>
      <c r="I33" s="2" t="s">
        <v>1103</v>
      </c>
      <c r="J33" s="6" t="s">
        <v>1104</v>
      </c>
      <c r="K33" s="6" t="s">
        <v>1105</v>
      </c>
      <c r="L33" s="44">
        <v>97526557</v>
      </c>
      <c r="M33" s="6" t="s">
        <v>1164</v>
      </c>
      <c r="N33" t="s">
        <v>1165</v>
      </c>
      <c r="Q33" t="s">
        <v>610</v>
      </c>
      <c r="R33">
        <v>42</v>
      </c>
      <c r="U33" s="44"/>
    </row>
    <row r="34" spans="2:21" x14ac:dyDescent="0.2">
      <c r="B34" s="10"/>
      <c r="C34" t="s">
        <v>1166</v>
      </c>
      <c r="D34" s="60" t="s">
        <v>1006</v>
      </c>
      <c r="E34" s="2"/>
      <c r="F34" s="2" t="s">
        <v>81</v>
      </c>
      <c r="G34" s="2" t="s">
        <v>1101</v>
      </c>
      <c r="H34" s="2" t="s">
        <v>1102</v>
      </c>
      <c r="I34" s="2" t="s">
        <v>1103</v>
      </c>
      <c r="J34" s="6" t="s">
        <v>1104</v>
      </c>
      <c r="K34" s="6" t="s">
        <v>1105</v>
      </c>
      <c r="L34" s="44" t="s">
        <v>614</v>
      </c>
      <c r="M34" s="6"/>
      <c r="N34" t="s">
        <v>1167</v>
      </c>
      <c r="Q34" t="s">
        <v>610</v>
      </c>
      <c r="R34">
        <v>42</v>
      </c>
    </row>
    <row r="35" spans="2:21" x14ac:dyDescent="0.2">
      <c r="B35" s="10"/>
      <c r="C35" t="s">
        <v>1168</v>
      </c>
      <c r="D35" s="60" t="s">
        <v>952</v>
      </c>
      <c r="E35" s="2"/>
      <c r="F35" s="2" t="s">
        <v>45</v>
      </c>
      <c r="G35" s="2" t="s">
        <v>1101</v>
      </c>
      <c r="H35" s="2" t="s">
        <v>1102</v>
      </c>
      <c r="I35" s="2" t="s">
        <v>1103</v>
      </c>
      <c r="J35" s="6" t="s">
        <v>1104</v>
      </c>
      <c r="K35" s="6" t="s">
        <v>1105</v>
      </c>
      <c r="L35" s="44">
        <v>96769321</v>
      </c>
      <c r="M35" s="6" t="s">
        <v>1169</v>
      </c>
      <c r="N35" t="s">
        <v>1170</v>
      </c>
      <c r="Q35" t="s">
        <v>610</v>
      </c>
    </row>
    <row r="36" spans="2:21" x14ac:dyDescent="0.2">
      <c r="B36" s="10"/>
      <c r="C36" t="s">
        <v>1171</v>
      </c>
      <c r="D36" s="60" t="s">
        <v>1009</v>
      </c>
      <c r="E36" s="2"/>
      <c r="F36" s="2" t="s">
        <v>81</v>
      </c>
      <c r="G36" s="2" t="s">
        <v>1101</v>
      </c>
      <c r="H36" s="2" t="s">
        <v>1102</v>
      </c>
      <c r="I36" s="2" t="s">
        <v>1103</v>
      </c>
      <c r="J36" s="6" t="s">
        <v>1104</v>
      </c>
      <c r="K36" s="6" t="s">
        <v>1105</v>
      </c>
      <c r="L36" s="44">
        <v>96769321</v>
      </c>
      <c r="M36" s="6" t="s">
        <v>1169</v>
      </c>
      <c r="N36" t="s">
        <v>1170</v>
      </c>
      <c r="Q36" t="s">
        <v>610</v>
      </c>
    </row>
    <row r="37" spans="2:21" x14ac:dyDescent="0.2">
      <c r="B37" s="10"/>
      <c r="C37" t="s">
        <v>1172</v>
      </c>
      <c r="D37" s="60" t="s">
        <v>786</v>
      </c>
      <c r="E37" s="2"/>
      <c r="F37" s="2" t="s">
        <v>96</v>
      </c>
      <c r="G37" s="2" t="s">
        <v>1101</v>
      </c>
      <c r="H37" s="2" t="s">
        <v>1102</v>
      </c>
      <c r="I37" s="2" t="s">
        <v>1103</v>
      </c>
      <c r="J37" s="6" t="s">
        <v>1104</v>
      </c>
      <c r="K37" s="6" t="s">
        <v>1105</v>
      </c>
      <c r="L37" s="44">
        <v>96769323</v>
      </c>
      <c r="M37" s="6" t="s">
        <v>1173</v>
      </c>
      <c r="N37" t="s">
        <v>1174</v>
      </c>
      <c r="Q37" t="s">
        <v>610</v>
      </c>
      <c r="R37">
        <v>42</v>
      </c>
    </row>
    <row r="38" spans="2:21" x14ac:dyDescent="0.2">
      <c r="B38" s="10"/>
      <c r="C38" t="s">
        <v>1175</v>
      </c>
      <c r="D38" s="60" t="s">
        <v>777</v>
      </c>
      <c r="E38" s="2"/>
      <c r="F38" s="2" t="s">
        <v>96</v>
      </c>
      <c r="G38" s="2" t="s">
        <v>1101</v>
      </c>
      <c r="H38" s="2" t="s">
        <v>1102</v>
      </c>
      <c r="I38" s="2" t="s">
        <v>1103</v>
      </c>
      <c r="J38" s="6" t="s">
        <v>1104</v>
      </c>
      <c r="K38" s="6" t="s">
        <v>1105</v>
      </c>
      <c r="L38" s="44">
        <v>96769323</v>
      </c>
      <c r="M38" s="6" t="s">
        <v>1173</v>
      </c>
      <c r="N38" t="s">
        <v>1174</v>
      </c>
      <c r="Q38" t="s">
        <v>610</v>
      </c>
      <c r="R38">
        <v>42</v>
      </c>
      <c r="U38" s="44"/>
    </row>
    <row r="39" spans="2:21" x14ac:dyDescent="0.2">
      <c r="B39" s="10"/>
      <c r="C39" t="s">
        <v>1176</v>
      </c>
      <c r="D39" s="60" t="s">
        <v>795</v>
      </c>
      <c r="E39" s="2"/>
      <c r="F39" s="2" t="s">
        <v>81</v>
      </c>
      <c r="G39" s="2" t="s">
        <v>1101</v>
      </c>
      <c r="H39" s="2" t="s">
        <v>1102</v>
      </c>
      <c r="I39" s="2" t="s">
        <v>1103</v>
      </c>
      <c r="J39" s="6" t="s">
        <v>1104</v>
      </c>
      <c r="K39" s="6" t="s">
        <v>1105</v>
      </c>
      <c r="L39" s="44">
        <v>96769300</v>
      </c>
      <c r="M39" s="6"/>
      <c r="N39" t="s">
        <v>1177</v>
      </c>
      <c r="Q39" t="s">
        <v>610</v>
      </c>
      <c r="R39">
        <v>42</v>
      </c>
    </row>
    <row r="40" spans="2:21" x14ac:dyDescent="0.2">
      <c r="B40" s="10"/>
      <c r="C40" t="s">
        <v>1178</v>
      </c>
      <c r="D40" s="60" t="s">
        <v>805</v>
      </c>
      <c r="E40" s="2"/>
      <c r="F40" s="2" t="s">
        <v>96</v>
      </c>
      <c r="G40" s="2" t="s">
        <v>1101</v>
      </c>
      <c r="H40" s="2" t="s">
        <v>1102</v>
      </c>
      <c r="I40" s="2" t="s">
        <v>1103</v>
      </c>
      <c r="J40" s="6" t="s">
        <v>1104</v>
      </c>
      <c r="K40" s="6" t="s">
        <v>1105</v>
      </c>
      <c r="L40" s="44">
        <v>97746565</v>
      </c>
      <c r="M40" s="6" t="s">
        <v>1179</v>
      </c>
      <c r="N40" t="s">
        <v>1180</v>
      </c>
      <c r="Q40" t="s">
        <v>610</v>
      </c>
      <c r="R40">
        <v>42</v>
      </c>
    </row>
    <row r="41" spans="2:21" x14ac:dyDescent="0.2">
      <c r="B41" s="10"/>
      <c r="C41" t="s">
        <v>1181</v>
      </c>
      <c r="D41" s="60" t="s">
        <v>814</v>
      </c>
      <c r="E41" s="2"/>
      <c r="F41" s="2" t="s">
        <v>96</v>
      </c>
      <c r="G41" s="2" t="s">
        <v>1101</v>
      </c>
      <c r="H41" s="2" t="s">
        <v>1102</v>
      </c>
      <c r="I41" s="2" t="s">
        <v>1103</v>
      </c>
      <c r="J41" s="6" t="s">
        <v>1104</v>
      </c>
      <c r="K41" s="6" t="s">
        <v>1105</v>
      </c>
      <c r="L41" s="44">
        <v>97746568</v>
      </c>
      <c r="M41" s="6" t="s">
        <v>1182</v>
      </c>
      <c r="N41" t="s">
        <v>1183</v>
      </c>
      <c r="Q41" t="s">
        <v>610</v>
      </c>
      <c r="R41">
        <v>42</v>
      </c>
    </row>
    <row r="42" spans="2:21" x14ac:dyDescent="0.2">
      <c r="B42" s="10"/>
      <c r="C42" t="s">
        <v>1184</v>
      </c>
      <c r="D42" s="60" t="s">
        <v>823</v>
      </c>
      <c r="E42" s="2"/>
      <c r="F42" s="2" t="s">
        <v>96</v>
      </c>
      <c r="G42" s="2" t="s">
        <v>1101</v>
      </c>
      <c r="H42" s="2" t="s">
        <v>1102</v>
      </c>
      <c r="I42" s="2" t="s">
        <v>1103</v>
      </c>
      <c r="J42" s="6" t="s">
        <v>1104</v>
      </c>
      <c r="K42" s="6" t="s">
        <v>1105</v>
      </c>
      <c r="L42" s="44">
        <v>96769320</v>
      </c>
      <c r="M42" s="6" t="s">
        <v>1185</v>
      </c>
      <c r="N42" t="s">
        <v>1186</v>
      </c>
      <c r="Q42" t="s">
        <v>610</v>
      </c>
      <c r="R42">
        <v>42</v>
      </c>
    </row>
    <row r="43" spans="2:21" x14ac:dyDescent="0.2">
      <c r="B43" s="10"/>
      <c r="C43" t="s">
        <v>1187</v>
      </c>
      <c r="D43" s="60" t="s">
        <v>601</v>
      </c>
      <c r="F43" s="2" t="s">
        <v>45</v>
      </c>
      <c r="G43" s="2" t="s">
        <v>1101</v>
      </c>
      <c r="H43" s="2" t="s">
        <v>1102</v>
      </c>
      <c r="I43" t="s">
        <v>1188</v>
      </c>
      <c r="J43" t="s">
        <v>1189</v>
      </c>
      <c r="K43" s="6" t="s">
        <v>1190</v>
      </c>
      <c r="L43" s="6">
        <v>98567016</v>
      </c>
      <c r="M43" s="6" t="s">
        <v>1191</v>
      </c>
      <c r="N43" t="s">
        <v>1167</v>
      </c>
      <c r="Q43" s="6" t="s">
        <v>610</v>
      </c>
      <c r="R43">
        <v>0</v>
      </c>
      <c r="U43" s="44"/>
    </row>
    <row r="44" spans="2:21" x14ac:dyDescent="0.2">
      <c r="B44" s="10"/>
      <c r="C44" t="s">
        <v>1192</v>
      </c>
      <c r="D44" s="60" t="s">
        <v>627</v>
      </c>
      <c r="F44" s="2" t="s">
        <v>45</v>
      </c>
      <c r="G44" s="2" t="s">
        <v>1101</v>
      </c>
      <c r="H44" s="2" t="s">
        <v>1102</v>
      </c>
      <c r="I44" t="s">
        <v>1188</v>
      </c>
      <c r="J44" t="s">
        <v>1189</v>
      </c>
      <c r="K44" s="6" t="s">
        <v>1190</v>
      </c>
      <c r="L44" s="6">
        <v>98567018</v>
      </c>
      <c r="M44" s="6" t="s">
        <v>1193</v>
      </c>
      <c r="N44" t="s">
        <v>1167</v>
      </c>
      <c r="Q44" t="s">
        <v>610</v>
      </c>
      <c r="R44">
        <v>0</v>
      </c>
    </row>
    <row r="45" spans="2:21" x14ac:dyDescent="0.2">
      <c r="B45" s="10"/>
      <c r="C45" t="s">
        <v>1194</v>
      </c>
      <c r="D45" s="60" t="s">
        <v>635</v>
      </c>
      <c r="F45" s="2" t="s">
        <v>45</v>
      </c>
      <c r="G45" s="2" t="s">
        <v>1101</v>
      </c>
      <c r="H45" s="2" t="s">
        <v>1102</v>
      </c>
      <c r="I45" t="s">
        <v>1188</v>
      </c>
      <c r="J45" t="s">
        <v>1189</v>
      </c>
      <c r="K45" s="6" t="s">
        <v>1190</v>
      </c>
      <c r="L45" s="6">
        <v>98567019</v>
      </c>
      <c r="M45" s="6" t="s">
        <v>1195</v>
      </c>
      <c r="N45" t="s">
        <v>1167</v>
      </c>
      <c r="Q45" t="s">
        <v>610</v>
      </c>
      <c r="R45">
        <v>0</v>
      </c>
    </row>
    <row r="46" spans="2:21" x14ac:dyDescent="0.2">
      <c r="B46" s="10"/>
      <c r="C46" t="s">
        <v>1196</v>
      </c>
      <c r="D46" s="60" t="s">
        <v>642</v>
      </c>
      <c r="F46" s="2" t="s">
        <v>45</v>
      </c>
      <c r="G46" s="2" t="s">
        <v>1101</v>
      </c>
      <c r="H46" s="2" t="s">
        <v>1102</v>
      </c>
      <c r="I46" t="s">
        <v>1188</v>
      </c>
      <c r="J46" t="s">
        <v>1189</v>
      </c>
      <c r="K46" s="6" t="s">
        <v>1190</v>
      </c>
      <c r="L46" s="6">
        <v>98567019</v>
      </c>
      <c r="M46" s="6" t="s">
        <v>1195</v>
      </c>
      <c r="N46" t="s">
        <v>1167</v>
      </c>
      <c r="Q46" t="s">
        <v>610</v>
      </c>
      <c r="R46">
        <v>0</v>
      </c>
      <c r="U46" s="44"/>
    </row>
    <row r="47" spans="2:21" x14ac:dyDescent="0.2">
      <c r="B47" s="10"/>
      <c r="C47" t="s">
        <v>1197</v>
      </c>
      <c r="D47" s="60" t="s">
        <v>921</v>
      </c>
      <c r="F47" s="2" t="s">
        <v>45</v>
      </c>
      <c r="G47" s="2" t="s">
        <v>1101</v>
      </c>
      <c r="H47" s="2" t="s">
        <v>1102</v>
      </c>
      <c r="I47" t="s">
        <v>1188</v>
      </c>
      <c r="J47" t="s">
        <v>1189</v>
      </c>
      <c r="K47" s="6" t="s">
        <v>1190</v>
      </c>
      <c r="L47" s="6">
        <v>98567019</v>
      </c>
      <c r="M47" s="6" t="s">
        <v>1195</v>
      </c>
      <c r="N47" t="s">
        <v>1167</v>
      </c>
      <c r="Q47" t="s">
        <v>610</v>
      </c>
      <c r="R47">
        <v>0</v>
      </c>
      <c r="U47" s="44"/>
    </row>
    <row r="48" spans="2:21" x14ac:dyDescent="0.2">
      <c r="B48" s="10"/>
      <c r="C48" t="s">
        <v>1198</v>
      </c>
      <c r="D48" s="60" t="s">
        <v>1119</v>
      </c>
      <c r="F48" s="2" t="s">
        <v>81</v>
      </c>
      <c r="G48" s="2" t="s">
        <v>1101</v>
      </c>
      <c r="H48" s="2" t="s">
        <v>1102</v>
      </c>
      <c r="I48" t="s">
        <v>1188</v>
      </c>
      <c r="J48" t="s">
        <v>1189</v>
      </c>
      <c r="K48" s="6" t="s">
        <v>1190</v>
      </c>
      <c r="L48" s="6">
        <v>98567019</v>
      </c>
      <c r="M48" s="6" t="s">
        <v>1195</v>
      </c>
      <c r="N48" t="s">
        <v>1167</v>
      </c>
      <c r="Q48" t="s">
        <v>610</v>
      </c>
      <c r="R48">
        <v>0</v>
      </c>
    </row>
    <row r="49" spans="2:21" x14ac:dyDescent="0.2">
      <c r="B49" s="10"/>
      <c r="C49" t="s">
        <v>1199</v>
      </c>
      <c r="D49" s="60" t="s">
        <v>924</v>
      </c>
      <c r="F49" s="2" t="s">
        <v>45</v>
      </c>
      <c r="G49" s="2" t="s">
        <v>1101</v>
      </c>
      <c r="H49" s="2" t="s">
        <v>1102</v>
      </c>
      <c r="I49" t="s">
        <v>1188</v>
      </c>
      <c r="J49" t="s">
        <v>1189</v>
      </c>
      <c r="K49" s="6" t="s">
        <v>1190</v>
      </c>
      <c r="L49" s="6">
        <v>98567031</v>
      </c>
      <c r="M49" s="6" t="s">
        <v>1200</v>
      </c>
      <c r="N49" t="s">
        <v>1167</v>
      </c>
      <c r="Q49" t="s">
        <v>610</v>
      </c>
      <c r="R49">
        <v>0</v>
      </c>
    </row>
    <row r="50" spans="2:21" x14ac:dyDescent="0.2">
      <c r="B50" s="10"/>
      <c r="C50" t="s">
        <v>1201</v>
      </c>
      <c r="D50" s="60" t="s">
        <v>1124</v>
      </c>
      <c r="F50" s="2" t="s">
        <v>81</v>
      </c>
      <c r="G50" s="2" t="s">
        <v>1101</v>
      </c>
      <c r="H50" s="2" t="s">
        <v>1102</v>
      </c>
      <c r="I50" t="s">
        <v>1188</v>
      </c>
      <c r="J50" t="s">
        <v>1189</v>
      </c>
      <c r="K50" s="6" t="s">
        <v>1190</v>
      </c>
      <c r="L50" s="6">
        <v>98567031</v>
      </c>
      <c r="M50" s="6" t="s">
        <v>1200</v>
      </c>
      <c r="N50" t="s">
        <v>1167</v>
      </c>
      <c r="Q50" t="s">
        <v>610</v>
      </c>
      <c r="R50">
        <v>0</v>
      </c>
    </row>
    <row r="51" spans="2:21" x14ac:dyDescent="0.2">
      <c r="B51" s="10"/>
      <c r="C51" t="s">
        <v>1202</v>
      </c>
      <c r="D51" s="60" t="s">
        <v>1126</v>
      </c>
      <c r="F51" s="2" t="s">
        <v>45</v>
      </c>
      <c r="G51" s="2" t="s">
        <v>1101</v>
      </c>
      <c r="H51" s="2" t="s">
        <v>1102</v>
      </c>
      <c r="I51" t="s">
        <v>1188</v>
      </c>
      <c r="J51" t="s">
        <v>1189</v>
      </c>
      <c r="K51" s="6" t="s">
        <v>1190</v>
      </c>
      <c r="L51" s="6">
        <v>98567032</v>
      </c>
      <c r="M51" s="6" t="s">
        <v>1203</v>
      </c>
      <c r="N51" t="s">
        <v>1167</v>
      </c>
      <c r="Q51" t="s">
        <v>610</v>
      </c>
      <c r="R51">
        <v>0</v>
      </c>
    </row>
    <row r="52" spans="2:21" x14ac:dyDescent="0.2">
      <c r="B52" s="10"/>
      <c r="C52" t="s">
        <v>1204</v>
      </c>
      <c r="D52" s="60" t="s">
        <v>1130</v>
      </c>
      <c r="F52" s="2" t="s">
        <v>81</v>
      </c>
      <c r="G52" s="2" t="s">
        <v>1101</v>
      </c>
      <c r="H52" s="2" t="s">
        <v>1102</v>
      </c>
      <c r="I52" t="s">
        <v>1188</v>
      </c>
      <c r="J52" t="s">
        <v>1189</v>
      </c>
      <c r="K52" s="6" t="s">
        <v>1190</v>
      </c>
      <c r="L52" s="6">
        <v>98567032</v>
      </c>
      <c r="M52" s="6" t="s">
        <v>1203</v>
      </c>
      <c r="N52" t="s">
        <v>1167</v>
      </c>
      <c r="Q52" t="s">
        <v>610</v>
      </c>
      <c r="R52">
        <v>0</v>
      </c>
    </row>
    <row r="53" spans="2:21" x14ac:dyDescent="0.2">
      <c r="B53" s="10"/>
      <c r="C53" t="s">
        <v>1205</v>
      </c>
      <c r="D53" s="60" t="s">
        <v>927</v>
      </c>
      <c r="F53" s="2" t="s">
        <v>45</v>
      </c>
      <c r="G53" s="2" t="s">
        <v>1101</v>
      </c>
      <c r="H53" s="2" t="s">
        <v>1102</v>
      </c>
      <c r="I53" t="s">
        <v>1188</v>
      </c>
      <c r="J53" t="s">
        <v>1189</v>
      </c>
      <c r="K53" s="6" t="s">
        <v>1190</v>
      </c>
      <c r="L53" s="6">
        <v>98567032</v>
      </c>
      <c r="M53" s="6" t="s">
        <v>1203</v>
      </c>
      <c r="N53" t="s">
        <v>1167</v>
      </c>
      <c r="Q53" s="6" t="s">
        <v>610</v>
      </c>
      <c r="R53">
        <v>0</v>
      </c>
      <c r="U53" s="44"/>
    </row>
    <row r="54" spans="2:21" x14ac:dyDescent="0.2">
      <c r="B54" s="10"/>
      <c r="C54" t="s">
        <v>1206</v>
      </c>
      <c r="D54" s="60" t="s">
        <v>1133</v>
      </c>
      <c r="F54" s="2" t="s">
        <v>81</v>
      </c>
      <c r="G54" s="2" t="s">
        <v>1101</v>
      </c>
      <c r="H54" s="2" t="s">
        <v>1102</v>
      </c>
      <c r="I54" t="s">
        <v>1188</v>
      </c>
      <c r="J54" t="s">
        <v>1189</v>
      </c>
      <c r="K54" s="6" t="s">
        <v>1190</v>
      </c>
      <c r="L54" s="6">
        <v>98567032</v>
      </c>
      <c r="M54" s="6" t="s">
        <v>1203</v>
      </c>
      <c r="N54" t="s">
        <v>1167</v>
      </c>
      <c r="Q54" s="6" t="s">
        <v>610</v>
      </c>
      <c r="R54">
        <v>0</v>
      </c>
    </row>
    <row r="55" spans="2:21" x14ac:dyDescent="0.2">
      <c r="B55" s="10"/>
      <c r="C55" t="s">
        <v>1207</v>
      </c>
      <c r="D55" s="60" t="s">
        <v>933</v>
      </c>
      <c r="F55" s="2" t="s">
        <v>45</v>
      </c>
      <c r="G55" s="2" t="s">
        <v>1101</v>
      </c>
      <c r="H55" s="2" t="s">
        <v>1102</v>
      </c>
      <c r="I55" t="s">
        <v>1188</v>
      </c>
      <c r="J55" t="s">
        <v>1189</v>
      </c>
      <c r="K55" s="6" t="s">
        <v>1190</v>
      </c>
      <c r="L55" s="6">
        <v>98567032</v>
      </c>
      <c r="M55" s="6" t="s">
        <v>1203</v>
      </c>
      <c r="N55" t="s">
        <v>1167</v>
      </c>
      <c r="Q55" t="s">
        <v>610</v>
      </c>
      <c r="R55">
        <v>0</v>
      </c>
    </row>
    <row r="56" spans="2:21" x14ac:dyDescent="0.2">
      <c r="B56" s="10"/>
      <c r="C56" t="s">
        <v>1208</v>
      </c>
      <c r="D56" s="60" t="s">
        <v>982</v>
      </c>
      <c r="F56" s="2" t="s">
        <v>96</v>
      </c>
      <c r="G56" s="2" t="s">
        <v>1101</v>
      </c>
      <c r="H56" s="2" t="s">
        <v>1102</v>
      </c>
      <c r="I56" t="s">
        <v>1188</v>
      </c>
      <c r="J56" t="s">
        <v>1189</v>
      </c>
      <c r="K56" s="6" t="s">
        <v>1190</v>
      </c>
      <c r="L56" s="6">
        <v>98567032</v>
      </c>
      <c r="M56" s="6" t="s">
        <v>1203</v>
      </c>
      <c r="N56" t="s">
        <v>1167</v>
      </c>
      <c r="Q56" t="s">
        <v>610</v>
      </c>
      <c r="R56">
        <v>0</v>
      </c>
    </row>
    <row r="57" spans="2:21" x14ac:dyDescent="0.2">
      <c r="B57" s="10"/>
      <c r="C57" t="s">
        <v>1209</v>
      </c>
      <c r="D57" s="60" t="s">
        <v>940</v>
      </c>
      <c r="E57" s="2"/>
      <c r="F57" s="2" t="s">
        <v>45</v>
      </c>
      <c r="G57" s="2" t="s">
        <v>1101</v>
      </c>
      <c r="H57" s="2" t="s">
        <v>1102</v>
      </c>
      <c r="I57" t="s">
        <v>1188</v>
      </c>
      <c r="J57" t="s">
        <v>1189</v>
      </c>
      <c r="K57" s="6" t="s">
        <v>1190</v>
      </c>
      <c r="L57" s="6">
        <v>98567033</v>
      </c>
      <c r="M57" s="6" t="s">
        <v>1210</v>
      </c>
      <c r="N57" t="s">
        <v>1167</v>
      </c>
      <c r="Q57" t="s">
        <v>610</v>
      </c>
      <c r="R57">
        <v>0</v>
      </c>
    </row>
    <row r="58" spans="2:21" x14ac:dyDescent="0.2">
      <c r="B58" s="10"/>
      <c r="C58" t="s">
        <v>1211</v>
      </c>
      <c r="D58" s="60" t="s">
        <v>1140</v>
      </c>
      <c r="E58" s="2"/>
      <c r="F58" s="2" t="s">
        <v>81</v>
      </c>
      <c r="G58" s="2" t="s">
        <v>1101</v>
      </c>
      <c r="H58" s="2" t="s">
        <v>1102</v>
      </c>
      <c r="I58" t="s">
        <v>1188</v>
      </c>
      <c r="J58" t="s">
        <v>1189</v>
      </c>
      <c r="K58" s="6" t="s">
        <v>1190</v>
      </c>
      <c r="L58" s="6">
        <v>98567033</v>
      </c>
      <c r="M58" s="6" t="s">
        <v>1210</v>
      </c>
      <c r="N58" t="s">
        <v>1167</v>
      </c>
      <c r="Q58" t="s">
        <v>610</v>
      </c>
      <c r="R58">
        <v>0</v>
      </c>
      <c r="U58" s="44"/>
    </row>
    <row r="59" spans="2:21" x14ac:dyDescent="0.2">
      <c r="B59" s="10"/>
      <c r="C59" t="s">
        <v>1212</v>
      </c>
      <c r="D59" s="60" t="s">
        <v>949</v>
      </c>
      <c r="F59" s="2" t="s">
        <v>45</v>
      </c>
      <c r="G59" s="2" t="s">
        <v>1101</v>
      </c>
      <c r="H59" s="2" t="s">
        <v>1102</v>
      </c>
      <c r="I59" t="s">
        <v>1188</v>
      </c>
      <c r="J59" t="s">
        <v>1189</v>
      </c>
      <c r="K59" s="6" t="s">
        <v>1190</v>
      </c>
      <c r="L59" s="6">
        <v>98567033</v>
      </c>
      <c r="M59" s="6" t="s">
        <v>1210</v>
      </c>
      <c r="N59" t="s">
        <v>1167</v>
      </c>
      <c r="Q59" t="s">
        <v>610</v>
      </c>
      <c r="R59">
        <v>0</v>
      </c>
      <c r="U59" s="44"/>
    </row>
    <row r="60" spans="2:21" x14ac:dyDescent="0.2">
      <c r="B60" s="10"/>
      <c r="C60" t="s">
        <v>1213</v>
      </c>
      <c r="D60" s="60" t="s">
        <v>1143</v>
      </c>
      <c r="F60" s="2" t="s">
        <v>81</v>
      </c>
      <c r="G60" s="2" t="s">
        <v>1101</v>
      </c>
      <c r="H60" s="2" t="s">
        <v>1102</v>
      </c>
      <c r="I60" t="s">
        <v>1188</v>
      </c>
      <c r="J60" t="s">
        <v>1189</v>
      </c>
      <c r="K60" s="6" t="s">
        <v>1190</v>
      </c>
      <c r="L60" s="6">
        <v>98567033</v>
      </c>
      <c r="M60" s="6" t="s">
        <v>1210</v>
      </c>
      <c r="N60" t="s">
        <v>1167</v>
      </c>
      <c r="Q60" t="s">
        <v>610</v>
      </c>
      <c r="R60">
        <v>0</v>
      </c>
    </row>
    <row r="61" spans="2:21" x14ac:dyDescent="0.2">
      <c r="B61" s="10"/>
      <c r="C61" t="s">
        <v>1214</v>
      </c>
      <c r="D61" s="60" t="s">
        <v>937</v>
      </c>
      <c r="F61" s="2" t="s">
        <v>45</v>
      </c>
      <c r="G61" s="2" t="s">
        <v>1101</v>
      </c>
      <c r="H61" s="2" t="s">
        <v>1102</v>
      </c>
      <c r="I61" t="s">
        <v>1188</v>
      </c>
      <c r="J61" t="s">
        <v>1189</v>
      </c>
      <c r="K61" s="6" t="s">
        <v>1190</v>
      </c>
      <c r="L61" s="6">
        <v>98567033</v>
      </c>
      <c r="M61" s="6" t="s">
        <v>1210</v>
      </c>
      <c r="N61" t="s">
        <v>1167</v>
      </c>
      <c r="Q61" t="s">
        <v>610</v>
      </c>
      <c r="R61">
        <v>0</v>
      </c>
    </row>
    <row r="62" spans="2:21" x14ac:dyDescent="0.2">
      <c r="B62" s="10"/>
      <c r="C62" t="s">
        <v>1215</v>
      </c>
      <c r="D62" s="60" t="s">
        <v>997</v>
      </c>
      <c r="F62" s="2" t="s">
        <v>96</v>
      </c>
      <c r="G62" s="2" t="s">
        <v>1101</v>
      </c>
      <c r="H62" s="2" t="s">
        <v>1102</v>
      </c>
      <c r="I62" t="s">
        <v>1188</v>
      </c>
      <c r="J62" t="s">
        <v>1189</v>
      </c>
      <c r="K62" s="6" t="s">
        <v>1190</v>
      </c>
      <c r="L62" s="6">
        <v>98567033</v>
      </c>
      <c r="M62" s="6" t="s">
        <v>1210</v>
      </c>
      <c r="N62" t="s">
        <v>1167</v>
      </c>
      <c r="Q62" t="s">
        <v>610</v>
      </c>
      <c r="R62">
        <v>0</v>
      </c>
    </row>
    <row r="63" spans="2:21" x14ac:dyDescent="0.2">
      <c r="B63" s="10"/>
      <c r="C63" t="s">
        <v>1216</v>
      </c>
      <c r="D63" s="60" t="s">
        <v>943</v>
      </c>
      <c r="F63" s="2" t="s">
        <v>45</v>
      </c>
      <c r="G63" s="2" t="s">
        <v>1101</v>
      </c>
      <c r="H63" s="2" t="s">
        <v>1102</v>
      </c>
      <c r="I63" t="s">
        <v>1188</v>
      </c>
      <c r="J63" t="s">
        <v>1189</v>
      </c>
      <c r="K63" s="6" t="s">
        <v>1190</v>
      </c>
      <c r="L63" s="6">
        <v>98567035</v>
      </c>
      <c r="M63" s="6" t="s">
        <v>1217</v>
      </c>
      <c r="N63" t="s">
        <v>1167</v>
      </c>
      <c r="Q63" t="s">
        <v>610</v>
      </c>
      <c r="R63">
        <v>0</v>
      </c>
      <c r="U63" s="44"/>
    </row>
    <row r="64" spans="2:21" x14ac:dyDescent="0.2">
      <c r="B64" s="10"/>
      <c r="C64" t="s">
        <v>1218</v>
      </c>
      <c r="D64" s="60" t="s">
        <v>1150</v>
      </c>
      <c r="F64" s="2" t="s">
        <v>81</v>
      </c>
      <c r="G64" s="2" t="s">
        <v>1101</v>
      </c>
      <c r="H64" s="2" t="s">
        <v>1102</v>
      </c>
      <c r="I64" t="s">
        <v>1188</v>
      </c>
      <c r="J64" t="s">
        <v>1189</v>
      </c>
      <c r="K64" s="6" t="s">
        <v>1190</v>
      </c>
      <c r="L64" s="6">
        <v>98567035</v>
      </c>
      <c r="M64" s="6" t="s">
        <v>1217</v>
      </c>
      <c r="N64" t="s">
        <v>1167</v>
      </c>
      <c r="Q64" t="s">
        <v>610</v>
      </c>
      <c r="R64">
        <v>0</v>
      </c>
    </row>
    <row r="65" spans="1:21" x14ac:dyDescent="0.2">
      <c r="B65" s="10"/>
      <c r="C65" t="s">
        <v>1219</v>
      </c>
      <c r="D65" s="60" t="s">
        <v>930</v>
      </c>
      <c r="F65" s="2" t="s">
        <v>45</v>
      </c>
      <c r="G65" s="2" t="s">
        <v>1101</v>
      </c>
      <c r="H65" s="2" t="s">
        <v>1102</v>
      </c>
      <c r="I65" t="s">
        <v>1188</v>
      </c>
      <c r="J65" t="s">
        <v>1189</v>
      </c>
      <c r="K65" s="6" t="s">
        <v>1190</v>
      </c>
      <c r="L65" s="6">
        <v>98567034</v>
      </c>
      <c r="M65" s="6" t="s">
        <v>1220</v>
      </c>
      <c r="N65" t="s">
        <v>1167</v>
      </c>
      <c r="Q65" t="s">
        <v>610</v>
      </c>
      <c r="R65">
        <v>0</v>
      </c>
    </row>
    <row r="66" spans="1:21" x14ac:dyDescent="0.2">
      <c r="B66" s="10"/>
      <c r="C66" t="s">
        <v>1221</v>
      </c>
      <c r="D66" s="60" t="s">
        <v>1018</v>
      </c>
      <c r="F66" s="2" t="s">
        <v>96</v>
      </c>
      <c r="G66" s="2" t="s">
        <v>1101</v>
      </c>
      <c r="H66" s="2" t="s">
        <v>1102</v>
      </c>
      <c r="I66" t="s">
        <v>1188</v>
      </c>
      <c r="J66" t="s">
        <v>1189</v>
      </c>
      <c r="K66" s="6" t="s">
        <v>1190</v>
      </c>
      <c r="L66" s="6">
        <v>96769174</v>
      </c>
      <c r="M66" s="6" t="s">
        <v>1222</v>
      </c>
      <c r="N66" t="s">
        <v>1167</v>
      </c>
      <c r="Q66" t="s">
        <v>610</v>
      </c>
      <c r="R66">
        <v>0</v>
      </c>
    </row>
    <row r="67" spans="1:21" x14ac:dyDescent="0.2">
      <c r="B67" s="10"/>
      <c r="C67" t="s">
        <v>1223</v>
      </c>
      <c r="D67" s="60" t="s">
        <v>740</v>
      </c>
      <c r="F67" s="2" t="s">
        <v>96</v>
      </c>
      <c r="G67" s="2" t="s">
        <v>1101</v>
      </c>
      <c r="H67" s="2" t="s">
        <v>1102</v>
      </c>
      <c r="I67" t="s">
        <v>1188</v>
      </c>
      <c r="J67" t="s">
        <v>1189</v>
      </c>
      <c r="K67" s="6" t="s">
        <v>1190</v>
      </c>
      <c r="L67" s="6">
        <v>96769186</v>
      </c>
      <c r="M67" s="6" t="s">
        <v>1224</v>
      </c>
      <c r="N67" t="s">
        <v>1167</v>
      </c>
      <c r="Q67" t="s">
        <v>610</v>
      </c>
      <c r="R67">
        <v>0</v>
      </c>
    </row>
    <row r="68" spans="1:21" x14ac:dyDescent="0.2">
      <c r="B68" s="10"/>
      <c r="C68" t="s">
        <v>1225</v>
      </c>
      <c r="D68" s="60" t="s">
        <v>750</v>
      </c>
      <c r="F68" s="2" t="s">
        <v>96</v>
      </c>
      <c r="G68" s="2" t="s">
        <v>1101</v>
      </c>
      <c r="H68" s="2" t="s">
        <v>1102</v>
      </c>
      <c r="I68" t="s">
        <v>1188</v>
      </c>
      <c r="J68" t="s">
        <v>1189</v>
      </c>
      <c r="K68" s="6" t="s">
        <v>1190</v>
      </c>
      <c r="L68" s="6">
        <v>96769186</v>
      </c>
      <c r="M68" s="6" t="s">
        <v>1224</v>
      </c>
      <c r="N68" t="s">
        <v>1167</v>
      </c>
      <c r="Q68" t="s">
        <v>610</v>
      </c>
      <c r="R68">
        <v>0</v>
      </c>
    </row>
    <row r="69" spans="1:21" x14ac:dyDescent="0.2">
      <c r="B69" s="10"/>
      <c r="C69" t="s">
        <v>1226</v>
      </c>
      <c r="D69" s="60" t="s">
        <v>946</v>
      </c>
      <c r="F69" s="2" t="s">
        <v>45</v>
      </c>
      <c r="G69" s="2" t="s">
        <v>1101</v>
      </c>
      <c r="H69" s="2" t="s">
        <v>1102</v>
      </c>
      <c r="I69" t="s">
        <v>1188</v>
      </c>
      <c r="J69" t="s">
        <v>1189</v>
      </c>
      <c r="K69" s="6" t="s">
        <v>1190</v>
      </c>
      <c r="L69" s="6">
        <v>98567037</v>
      </c>
      <c r="M69" s="6" t="s">
        <v>1227</v>
      </c>
      <c r="N69" t="s">
        <v>1167</v>
      </c>
      <c r="Q69" t="s">
        <v>610</v>
      </c>
      <c r="R69">
        <v>0</v>
      </c>
    </row>
    <row r="70" spans="1:21" x14ac:dyDescent="0.2">
      <c r="B70" s="10"/>
      <c r="C70" t="s">
        <v>1228</v>
      </c>
      <c r="D70" s="60" t="s">
        <v>1006</v>
      </c>
      <c r="F70" s="2" t="s">
        <v>81</v>
      </c>
      <c r="G70" s="2" t="s">
        <v>1101</v>
      </c>
      <c r="H70" s="2" t="s">
        <v>1102</v>
      </c>
      <c r="I70" t="s">
        <v>1188</v>
      </c>
      <c r="J70" t="s">
        <v>1189</v>
      </c>
      <c r="K70" s="6" t="s">
        <v>1190</v>
      </c>
      <c r="L70" s="6">
        <v>96699322</v>
      </c>
      <c r="M70" s="6" t="s">
        <v>1229</v>
      </c>
      <c r="N70" t="s">
        <v>1167</v>
      </c>
      <c r="Q70" t="s">
        <v>610</v>
      </c>
      <c r="R70">
        <v>0</v>
      </c>
    </row>
    <row r="71" spans="1:21" x14ac:dyDescent="0.2">
      <c r="B71" s="10"/>
      <c r="C71" t="s">
        <v>1230</v>
      </c>
      <c r="D71" s="60" t="s">
        <v>952</v>
      </c>
      <c r="E71" s="2"/>
      <c r="F71" s="2" t="s">
        <v>45</v>
      </c>
      <c r="G71" s="2" t="s">
        <v>1101</v>
      </c>
      <c r="H71" s="2" t="s">
        <v>1102</v>
      </c>
      <c r="I71" t="s">
        <v>1188</v>
      </c>
      <c r="J71" t="s">
        <v>1189</v>
      </c>
      <c r="K71" s="6" t="s">
        <v>1190</v>
      </c>
      <c r="L71" s="6">
        <v>96769177</v>
      </c>
      <c r="M71" s="6" t="s">
        <v>1231</v>
      </c>
      <c r="N71" t="s">
        <v>1167</v>
      </c>
      <c r="Q71" t="s">
        <v>610</v>
      </c>
      <c r="R71">
        <v>0</v>
      </c>
      <c r="U71" s="44"/>
    </row>
    <row r="72" spans="1:21" x14ac:dyDescent="0.2">
      <c r="B72" s="10"/>
      <c r="C72" t="s">
        <v>1232</v>
      </c>
      <c r="D72" s="60" t="s">
        <v>1009</v>
      </c>
      <c r="E72" s="2"/>
      <c r="F72" s="2" t="s">
        <v>81</v>
      </c>
      <c r="G72" s="2" t="s">
        <v>1101</v>
      </c>
      <c r="H72" s="2" t="s">
        <v>1102</v>
      </c>
      <c r="I72" t="s">
        <v>1188</v>
      </c>
      <c r="J72" t="s">
        <v>1189</v>
      </c>
      <c r="K72" s="6" t="s">
        <v>1190</v>
      </c>
      <c r="L72" s="6">
        <v>96769177</v>
      </c>
      <c r="M72" s="6" t="s">
        <v>1231</v>
      </c>
      <c r="N72" t="s">
        <v>1167</v>
      </c>
      <c r="Q72" t="s">
        <v>610</v>
      </c>
      <c r="R72">
        <v>0</v>
      </c>
    </row>
    <row r="73" spans="1:21" x14ac:dyDescent="0.2">
      <c r="B73" s="10"/>
      <c r="C73" t="s">
        <v>1233</v>
      </c>
      <c r="D73" s="60" t="s">
        <v>786</v>
      </c>
      <c r="E73" s="2"/>
      <c r="F73" s="2" t="s">
        <v>96</v>
      </c>
      <c r="G73" s="2" t="s">
        <v>1101</v>
      </c>
      <c r="H73" s="2" t="s">
        <v>1102</v>
      </c>
      <c r="I73" t="s">
        <v>1188</v>
      </c>
      <c r="J73" t="s">
        <v>1189</v>
      </c>
      <c r="K73" s="6" t="s">
        <v>1190</v>
      </c>
      <c r="L73" s="6">
        <v>96769189</v>
      </c>
      <c r="M73" s="6" t="s">
        <v>1234</v>
      </c>
      <c r="N73" t="s">
        <v>1167</v>
      </c>
      <c r="Q73" t="s">
        <v>610</v>
      </c>
      <c r="R73">
        <v>0</v>
      </c>
      <c r="U73" s="44"/>
    </row>
    <row r="74" spans="1:21" x14ac:dyDescent="0.2">
      <c r="B74" s="10"/>
      <c r="C74" t="s">
        <v>1235</v>
      </c>
      <c r="D74" s="60" t="s">
        <v>777</v>
      </c>
      <c r="E74" s="2"/>
      <c r="F74" s="2" t="s">
        <v>96</v>
      </c>
      <c r="G74" s="2" t="s">
        <v>1101</v>
      </c>
      <c r="H74" s="2" t="s">
        <v>1102</v>
      </c>
      <c r="I74" t="s">
        <v>1188</v>
      </c>
      <c r="J74" t="s">
        <v>1189</v>
      </c>
      <c r="K74" s="6" t="s">
        <v>1190</v>
      </c>
      <c r="L74" s="6">
        <v>96769189</v>
      </c>
      <c r="M74" s="6" t="s">
        <v>1234</v>
      </c>
      <c r="N74" t="s">
        <v>1167</v>
      </c>
      <c r="Q74" t="s">
        <v>610</v>
      </c>
      <c r="R74">
        <v>0</v>
      </c>
    </row>
    <row r="75" spans="1:21" x14ac:dyDescent="0.2">
      <c r="B75" s="10"/>
      <c r="C75" t="s">
        <v>1236</v>
      </c>
      <c r="D75" s="60" t="s">
        <v>795</v>
      </c>
      <c r="E75" s="2"/>
      <c r="F75" s="2" t="s">
        <v>81</v>
      </c>
      <c r="G75" s="2" t="s">
        <v>1101</v>
      </c>
      <c r="H75" s="2" t="s">
        <v>1102</v>
      </c>
      <c r="I75" t="s">
        <v>1188</v>
      </c>
      <c r="J75" t="s">
        <v>1189</v>
      </c>
      <c r="K75" s="6" t="s">
        <v>1190</v>
      </c>
      <c r="L75" s="6">
        <v>96769180</v>
      </c>
      <c r="M75" s="6" t="s">
        <v>1237</v>
      </c>
      <c r="N75" t="s">
        <v>1167</v>
      </c>
      <c r="Q75" t="s">
        <v>610</v>
      </c>
      <c r="R75">
        <v>0</v>
      </c>
    </row>
    <row r="76" spans="1:21" x14ac:dyDescent="0.2">
      <c r="B76" s="10"/>
      <c r="C76" t="s">
        <v>1238</v>
      </c>
      <c r="D76" s="60" t="s">
        <v>805</v>
      </c>
      <c r="E76" s="2"/>
      <c r="F76" s="2" t="s">
        <v>96</v>
      </c>
      <c r="G76" s="2" t="s">
        <v>1101</v>
      </c>
      <c r="H76" s="2" t="s">
        <v>1102</v>
      </c>
      <c r="I76" t="s">
        <v>1188</v>
      </c>
      <c r="J76" t="s">
        <v>1189</v>
      </c>
      <c r="K76" s="6" t="s">
        <v>1190</v>
      </c>
      <c r="L76" s="6">
        <v>96769192</v>
      </c>
      <c r="M76" s="6" t="s">
        <v>1239</v>
      </c>
      <c r="N76" t="s">
        <v>1167</v>
      </c>
      <c r="Q76" t="s">
        <v>610</v>
      </c>
      <c r="R76">
        <v>0</v>
      </c>
    </row>
    <row r="77" spans="1:21" x14ac:dyDescent="0.2">
      <c r="B77" s="10"/>
      <c r="C77" t="s">
        <v>1240</v>
      </c>
      <c r="D77" s="60" t="s">
        <v>814</v>
      </c>
      <c r="F77" s="2" t="s">
        <v>96</v>
      </c>
      <c r="G77" s="2" t="s">
        <v>1101</v>
      </c>
      <c r="H77" s="2" t="s">
        <v>1102</v>
      </c>
      <c r="I77" t="s">
        <v>1188</v>
      </c>
      <c r="J77" t="s">
        <v>1189</v>
      </c>
      <c r="K77" s="6" t="s">
        <v>1190</v>
      </c>
      <c r="L77" s="6">
        <v>96769183</v>
      </c>
      <c r="M77" s="6" t="s">
        <v>1241</v>
      </c>
      <c r="N77" t="s">
        <v>1167</v>
      </c>
      <c r="Q77" t="s">
        <v>610</v>
      </c>
      <c r="R77">
        <v>0</v>
      </c>
    </row>
    <row r="78" spans="1:21" x14ac:dyDescent="0.2">
      <c r="B78" s="10"/>
      <c r="C78" t="s">
        <v>1242</v>
      </c>
      <c r="D78" s="60" t="s">
        <v>823</v>
      </c>
      <c r="E78" s="2"/>
      <c r="F78" s="2" t="s">
        <v>96</v>
      </c>
      <c r="G78" s="2" t="s">
        <v>1101</v>
      </c>
      <c r="H78" s="2" t="s">
        <v>1102</v>
      </c>
      <c r="I78" t="s">
        <v>1188</v>
      </c>
      <c r="J78" t="s">
        <v>1189</v>
      </c>
      <c r="K78" s="6" t="s">
        <v>1190</v>
      </c>
      <c r="L78" s="6">
        <v>96769195</v>
      </c>
      <c r="M78" s="6" t="s">
        <v>1243</v>
      </c>
      <c r="N78" t="s">
        <v>1167</v>
      </c>
      <c r="Q78" t="s">
        <v>610</v>
      </c>
      <c r="R78">
        <v>0</v>
      </c>
    </row>
    <row r="79" spans="1:21" s="73" customFormat="1" x14ac:dyDescent="0.2">
      <c r="A79" s="101"/>
      <c r="B79" s="105"/>
      <c r="C79" s="73" t="s">
        <v>1244</v>
      </c>
      <c r="D79" s="92" t="s">
        <v>875</v>
      </c>
      <c r="E79" s="102"/>
      <c r="F79" s="102" t="s">
        <v>96</v>
      </c>
      <c r="G79" s="102" t="s">
        <v>1101</v>
      </c>
      <c r="H79" s="102" t="s">
        <v>1102</v>
      </c>
      <c r="I79" s="102" t="s">
        <v>1103</v>
      </c>
      <c r="J79" s="91" t="s">
        <v>1104</v>
      </c>
      <c r="K79" s="91" t="s">
        <v>1105</v>
      </c>
      <c r="L79" s="93">
        <v>96769335</v>
      </c>
      <c r="M79" s="91" t="s">
        <v>1161</v>
      </c>
      <c r="N79" s="73" t="s">
        <v>1162</v>
      </c>
      <c r="Q79" s="73" t="s">
        <v>610</v>
      </c>
      <c r="R79" s="73">
        <v>42</v>
      </c>
    </row>
    <row r="80" spans="1:21" s="73" customFormat="1" x14ac:dyDescent="0.2">
      <c r="A80" s="101"/>
      <c r="B80" s="105"/>
      <c r="C80" s="73" t="s">
        <v>1245</v>
      </c>
      <c r="D80" s="92" t="s">
        <v>875</v>
      </c>
      <c r="F80" s="102" t="s">
        <v>96</v>
      </c>
      <c r="G80" s="102" t="s">
        <v>1101</v>
      </c>
      <c r="H80" s="102" t="s">
        <v>1102</v>
      </c>
      <c r="I80" s="73" t="s">
        <v>1188</v>
      </c>
      <c r="J80" s="73" t="s">
        <v>1189</v>
      </c>
      <c r="K80" s="91" t="s">
        <v>1190</v>
      </c>
      <c r="L80" s="91">
        <v>96769186</v>
      </c>
      <c r="M80" s="91" t="s">
        <v>1224</v>
      </c>
      <c r="N80" s="73" t="s">
        <v>1167</v>
      </c>
      <c r="Q80" s="73" t="s">
        <v>610</v>
      </c>
      <c r="R80" s="73">
        <v>0</v>
      </c>
    </row>
    <row r="81" spans="1:21" s="73" customFormat="1" x14ac:dyDescent="0.2">
      <c r="A81" s="101"/>
      <c r="B81" s="105"/>
      <c r="C81" s="73" t="s">
        <v>1246</v>
      </c>
      <c r="D81" s="92" t="s">
        <v>1087</v>
      </c>
      <c r="E81" s="102"/>
      <c r="F81" s="102" t="s">
        <v>45</v>
      </c>
      <c r="G81" s="102" t="s">
        <v>1101</v>
      </c>
      <c r="H81" s="102" t="s">
        <v>1102</v>
      </c>
      <c r="I81" s="102" t="s">
        <v>1103</v>
      </c>
      <c r="J81" s="91" t="s">
        <v>1104</v>
      </c>
      <c r="K81" s="91" t="s">
        <v>1105</v>
      </c>
      <c r="L81" s="93">
        <v>96769307</v>
      </c>
      <c r="M81" s="91" t="s">
        <v>1152</v>
      </c>
      <c r="N81" s="73" t="s">
        <v>1153</v>
      </c>
      <c r="Q81" s="73" t="s">
        <v>610</v>
      </c>
      <c r="R81" s="73">
        <v>42</v>
      </c>
    </row>
    <row r="82" spans="1:21" s="73" customFormat="1" x14ac:dyDescent="0.2">
      <c r="A82" s="101"/>
      <c r="B82" s="105"/>
      <c r="C82" s="73" t="s">
        <v>1247</v>
      </c>
      <c r="D82" s="92" t="s">
        <v>1084</v>
      </c>
      <c r="E82" s="102"/>
      <c r="F82" s="102" t="s">
        <v>96</v>
      </c>
      <c r="G82" s="102" t="s">
        <v>1101</v>
      </c>
      <c r="H82" s="102" t="s">
        <v>1102</v>
      </c>
      <c r="I82" s="102" t="s">
        <v>1103</v>
      </c>
      <c r="J82" s="91" t="s">
        <v>1104</v>
      </c>
      <c r="K82" s="91" t="s">
        <v>1105</v>
      </c>
      <c r="L82" s="93">
        <v>97746562</v>
      </c>
      <c r="M82" s="91" t="s">
        <v>1155</v>
      </c>
      <c r="N82" s="73" t="s">
        <v>1156</v>
      </c>
      <c r="Q82" s="73" t="s">
        <v>610</v>
      </c>
      <c r="R82" s="73">
        <v>42</v>
      </c>
    </row>
    <row r="83" spans="1:21" s="73" customFormat="1" x14ac:dyDescent="0.2">
      <c r="A83" s="101"/>
      <c r="B83" s="105"/>
      <c r="C83" s="73" t="s">
        <v>1248</v>
      </c>
      <c r="D83" s="92" t="s">
        <v>1087</v>
      </c>
      <c r="F83" s="102" t="s">
        <v>45</v>
      </c>
      <c r="G83" s="102" t="s">
        <v>1101</v>
      </c>
      <c r="H83" s="102" t="s">
        <v>1102</v>
      </c>
      <c r="I83" s="73" t="s">
        <v>1188</v>
      </c>
      <c r="J83" s="73" t="s">
        <v>1189</v>
      </c>
      <c r="K83" s="91" t="s">
        <v>1190</v>
      </c>
      <c r="L83" s="91">
        <v>98567034</v>
      </c>
      <c r="M83" s="91" t="s">
        <v>1220</v>
      </c>
      <c r="N83" s="73" t="s">
        <v>1167</v>
      </c>
      <c r="Q83" s="73" t="s">
        <v>610</v>
      </c>
      <c r="R83" s="73">
        <v>0</v>
      </c>
    </row>
    <row r="84" spans="1:21" s="73" customFormat="1" x14ac:dyDescent="0.2">
      <c r="A84" s="101"/>
      <c r="B84" s="105"/>
      <c r="C84" s="73" t="s">
        <v>1249</v>
      </c>
      <c r="D84" s="92" t="s">
        <v>1084</v>
      </c>
      <c r="F84" s="102" t="s">
        <v>96</v>
      </c>
      <c r="G84" s="102" t="s">
        <v>1101</v>
      </c>
      <c r="H84" s="102" t="s">
        <v>1102</v>
      </c>
      <c r="I84" s="73" t="s">
        <v>1188</v>
      </c>
      <c r="J84" s="73" t="s">
        <v>1189</v>
      </c>
      <c r="K84" s="91" t="s">
        <v>1190</v>
      </c>
      <c r="L84" s="91">
        <v>96769174</v>
      </c>
      <c r="M84" s="91" t="s">
        <v>1222</v>
      </c>
      <c r="N84" s="73" t="s">
        <v>1167</v>
      </c>
      <c r="Q84" s="73" t="s">
        <v>610</v>
      </c>
      <c r="R84" s="73">
        <v>0</v>
      </c>
    </row>
    <row r="85" spans="1:21" s="73" customFormat="1" x14ac:dyDescent="0.2">
      <c r="A85" s="101"/>
      <c r="B85" s="105"/>
      <c r="C85" s="73" t="s">
        <v>1250</v>
      </c>
      <c r="D85" s="92" t="s">
        <v>856</v>
      </c>
      <c r="E85" s="102"/>
      <c r="F85" s="102" t="s">
        <v>96</v>
      </c>
      <c r="G85" s="102" t="s">
        <v>1101</v>
      </c>
      <c r="H85" s="102" t="s">
        <v>1102</v>
      </c>
      <c r="I85" s="102" t="s">
        <v>1103</v>
      </c>
      <c r="J85" s="91" t="s">
        <v>1104</v>
      </c>
      <c r="K85" s="91" t="s">
        <v>1105</v>
      </c>
      <c r="L85" s="93">
        <v>96769323</v>
      </c>
      <c r="M85" s="91" t="s">
        <v>1173</v>
      </c>
      <c r="N85" s="73" t="s">
        <v>1174</v>
      </c>
      <c r="Q85" s="73" t="s">
        <v>610</v>
      </c>
      <c r="R85" s="73">
        <v>42</v>
      </c>
      <c r="U85" s="93"/>
    </row>
    <row r="86" spans="1:21" s="73" customFormat="1" x14ac:dyDescent="0.2">
      <c r="A86" s="101"/>
      <c r="B86" s="105"/>
      <c r="C86" s="73" t="s">
        <v>1251</v>
      </c>
      <c r="D86" s="92" t="s">
        <v>856</v>
      </c>
      <c r="E86" s="102"/>
      <c r="F86" s="102" t="s">
        <v>96</v>
      </c>
      <c r="G86" s="102" t="s">
        <v>1101</v>
      </c>
      <c r="H86" s="102" t="s">
        <v>1102</v>
      </c>
      <c r="I86" s="73" t="s">
        <v>1188</v>
      </c>
      <c r="J86" s="73" t="s">
        <v>1189</v>
      </c>
      <c r="K86" s="91" t="s">
        <v>1190</v>
      </c>
      <c r="L86" s="91">
        <v>96769189</v>
      </c>
      <c r="M86" s="91" t="s">
        <v>1234</v>
      </c>
      <c r="N86" s="73" t="s">
        <v>1167</v>
      </c>
      <c r="Q86" s="73" t="s">
        <v>610</v>
      </c>
      <c r="R86" s="73">
        <v>0</v>
      </c>
    </row>
    <row r="87" spans="1:21" s="73" customFormat="1" x14ac:dyDescent="0.2">
      <c r="A87" s="101"/>
      <c r="B87" s="105"/>
      <c r="C87" s="73" t="s">
        <v>1252</v>
      </c>
      <c r="D87" s="92" t="s">
        <v>1075</v>
      </c>
      <c r="E87" s="102"/>
      <c r="F87" s="102" t="s">
        <v>45</v>
      </c>
      <c r="G87" s="102" t="s">
        <v>1101</v>
      </c>
      <c r="H87" s="102" t="s">
        <v>1102</v>
      </c>
      <c r="I87" s="102" t="s">
        <v>1103</v>
      </c>
      <c r="J87" s="91" t="s">
        <v>1104</v>
      </c>
      <c r="K87" s="91" t="s">
        <v>1105</v>
      </c>
      <c r="L87" s="93">
        <v>96769321</v>
      </c>
      <c r="M87" s="91" t="s">
        <v>1169</v>
      </c>
      <c r="N87" s="73" t="s">
        <v>1170</v>
      </c>
      <c r="Q87" s="73" t="s">
        <v>610</v>
      </c>
    </row>
    <row r="88" spans="1:21" s="73" customFormat="1" x14ac:dyDescent="0.2">
      <c r="A88" s="101"/>
      <c r="B88" s="105"/>
      <c r="C88" s="73" t="s">
        <v>1253</v>
      </c>
      <c r="D88" s="92" t="s">
        <v>1072</v>
      </c>
      <c r="E88" s="102"/>
      <c r="F88" s="102" t="s">
        <v>81</v>
      </c>
      <c r="G88" s="102" t="s">
        <v>1101</v>
      </c>
      <c r="H88" s="102" t="s">
        <v>1102</v>
      </c>
      <c r="I88" s="102" t="s">
        <v>1103</v>
      </c>
      <c r="J88" s="91" t="s">
        <v>1104</v>
      </c>
      <c r="K88" s="91" t="s">
        <v>1105</v>
      </c>
      <c r="L88" s="93">
        <v>96769321</v>
      </c>
      <c r="M88" s="91" t="s">
        <v>1169</v>
      </c>
      <c r="N88" s="73" t="s">
        <v>1170</v>
      </c>
      <c r="Q88" s="73" t="s">
        <v>610</v>
      </c>
    </row>
    <row r="89" spans="1:21" s="73" customFormat="1" x14ac:dyDescent="0.2">
      <c r="A89" s="101"/>
      <c r="B89" s="105"/>
      <c r="C89" s="73" t="s">
        <v>1254</v>
      </c>
      <c r="D89" s="92" t="s">
        <v>1075</v>
      </c>
      <c r="E89" s="102"/>
      <c r="F89" s="102" t="s">
        <v>45</v>
      </c>
      <c r="G89" s="102" t="s">
        <v>1101</v>
      </c>
      <c r="H89" s="102" t="s">
        <v>1102</v>
      </c>
      <c r="I89" s="73" t="s">
        <v>1188</v>
      </c>
      <c r="J89" s="73" t="s">
        <v>1189</v>
      </c>
      <c r="K89" s="91" t="s">
        <v>1190</v>
      </c>
      <c r="L89" s="91">
        <v>96769177</v>
      </c>
      <c r="M89" s="91" t="s">
        <v>1231</v>
      </c>
      <c r="N89" s="73" t="s">
        <v>1167</v>
      </c>
      <c r="Q89" s="73" t="s">
        <v>610</v>
      </c>
      <c r="R89" s="73">
        <v>0</v>
      </c>
      <c r="U89" s="93"/>
    </row>
    <row r="90" spans="1:21" s="73" customFormat="1" x14ac:dyDescent="0.2">
      <c r="A90" s="101"/>
      <c r="B90" s="105"/>
      <c r="C90" s="73" t="s">
        <v>1255</v>
      </c>
      <c r="D90" s="92" t="s">
        <v>1072</v>
      </c>
      <c r="E90" s="102"/>
      <c r="F90" s="102" t="s">
        <v>81</v>
      </c>
      <c r="G90" s="102" t="s">
        <v>1101</v>
      </c>
      <c r="H90" s="102" t="s">
        <v>1102</v>
      </c>
      <c r="I90" s="73" t="s">
        <v>1188</v>
      </c>
      <c r="J90" s="73" t="s">
        <v>1189</v>
      </c>
      <c r="K90" s="91" t="s">
        <v>1190</v>
      </c>
      <c r="L90" s="91">
        <v>96769177</v>
      </c>
      <c r="M90" s="91" t="s">
        <v>1231</v>
      </c>
      <c r="N90" s="73" t="s">
        <v>1167</v>
      </c>
      <c r="Q90" s="73" t="s">
        <v>610</v>
      </c>
      <c r="R90" s="73">
        <v>0</v>
      </c>
    </row>
    <row r="91" spans="1:21" s="73" customFormat="1" x14ac:dyDescent="0.2">
      <c r="A91" s="101"/>
      <c r="B91" s="105"/>
      <c r="C91" s="73" t="s">
        <v>1256</v>
      </c>
      <c r="D91" s="92" t="s">
        <v>1069</v>
      </c>
      <c r="E91" s="102"/>
      <c r="F91" s="102" t="s">
        <v>45</v>
      </c>
      <c r="G91" s="102" t="s">
        <v>1101</v>
      </c>
      <c r="H91" s="102" t="s">
        <v>1102</v>
      </c>
      <c r="I91" s="102" t="s">
        <v>1103</v>
      </c>
      <c r="J91" s="91" t="s">
        <v>1104</v>
      </c>
      <c r="K91" s="91" t="s">
        <v>1105</v>
      </c>
      <c r="L91" s="93">
        <v>91842656</v>
      </c>
      <c r="M91" s="91" t="s">
        <v>1137</v>
      </c>
      <c r="N91" s="73" t="s">
        <v>1138</v>
      </c>
      <c r="Q91" s="73" t="s">
        <v>610</v>
      </c>
      <c r="R91" s="73">
        <v>42</v>
      </c>
    </row>
    <row r="92" spans="1:21" s="73" customFormat="1" x14ac:dyDescent="0.2">
      <c r="A92" s="101"/>
      <c r="B92" s="105"/>
      <c r="C92" s="73" t="s">
        <v>1257</v>
      </c>
      <c r="D92" s="92" t="s">
        <v>1066</v>
      </c>
      <c r="E92" s="102"/>
      <c r="F92" s="102" t="s">
        <v>96</v>
      </c>
      <c r="G92" s="102" t="s">
        <v>1101</v>
      </c>
      <c r="H92" s="102" t="s">
        <v>1102</v>
      </c>
      <c r="I92" s="102" t="s">
        <v>1103</v>
      </c>
      <c r="J92" s="91" t="s">
        <v>1104</v>
      </c>
      <c r="K92" s="91" t="s">
        <v>1105</v>
      </c>
      <c r="L92" s="93">
        <v>91842656</v>
      </c>
      <c r="M92" s="91" t="s">
        <v>1137</v>
      </c>
      <c r="N92" s="73" t="s">
        <v>1138</v>
      </c>
      <c r="Q92" s="73" t="s">
        <v>610</v>
      </c>
      <c r="R92" s="73">
        <v>42</v>
      </c>
    </row>
    <row r="93" spans="1:21" s="73" customFormat="1" x14ac:dyDescent="0.2">
      <c r="A93" s="101"/>
      <c r="B93" s="105"/>
      <c r="C93" s="73" t="s">
        <v>1258</v>
      </c>
      <c r="D93" s="92" t="s">
        <v>1069</v>
      </c>
      <c r="F93" s="102" t="s">
        <v>45</v>
      </c>
      <c r="G93" s="102" t="s">
        <v>1101</v>
      </c>
      <c r="H93" s="102" t="s">
        <v>1102</v>
      </c>
      <c r="I93" s="73" t="s">
        <v>1188</v>
      </c>
      <c r="J93" s="73" t="s">
        <v>1189</v>
      </c>
      <c r="K93" s="91" t="s">
        <v>1190</v>
      </c>
      <c r="L93" s="91">
        <v>98567033</v>
      </c>
      <c r="M93" s="91" t="s">
        <v>1210</v>
      </c>
      <c r="N93" s="73" t="s">
        <v>1167</v>
      </c>
      <c r="Q93" s="73" t="s">
        <v>610</v>
      </c>
      <c r="R93" s="73">
        <v>0</v>
      </c>
    </row>
    <row r="94" spans="1:21" s="73" customFormat="1" x14ac:dyDescent="0.2">
      <c r="A94" s="101"/>
      <c r="B94" s="105"/>
      <c r="C94" s="73" t="s">
        <v>1259</v>
      </c>
      <c r="D94" s="92" t="s">
        <v>1066</v>
      </c>
      <c r="F94" s="102" t="s">
        <v>96</v>
      </c>
      <c r="G94" s="102" t="s">
        <v>1101</v>
      </c>
      <c r="H94" s="102" t="s">
        <v>1102</v>
      </c>
      <c r="I94" s="73" t="s">
        <v>1188</v>
      </c>
      <c r="J94" s="73" t="s">
        <v>1189</v>
      </c>
      <c r="K94" s="91" t="s">
        <v>1190</v>
      </c>
      <c r="L94" s="91">
        <v>98567033</v>
      </c>
      <c r="M94" s="91" t="s">
        <v>1210</v>
      </c>
      <c r="N94" s="73" t="s">
        <v>1167</v>
      </c>
      <c r="Q94" s="73" t="s">
        <v>610</v>
      </c>
      <c r="R94" s="73">
        <v>0</v>
      </c>
    </row>
    <row r="95" spans="1:21" s="73" customFormat="1" x14ac:dyDescent="0.2">
      <c r="A95" s="101"/>
      <c r="B95" s="105"/>
      <c r="C95" s="73" t="s">
        <v>1260</v>
      </c>
      <c r="D95" s="92" t="s">
        <v>831</v>
      </c>
      <c r="E95" s="102"/>
      <c r="F95" s="102" t="s">
        <v>45</v>
      </c>
      <c r="G95" s="102" t="s">
        <v>1101</v>
      </c>
      <c r="H95" s="102" t="s">
        <v>1102</v>
      </c>
      <c r="I95" s="102" t="s">
        <v>1103</v>
      </c>
      <c r="J95" s="91" t="s">
        <v>1104</v>
      </c>
      <c r="K95" s="91" t="s">
        <v>1105</v>
      </c>
      <c r="L95" s="93">
        <v>91842665</v>
      </c>
      <c r="M95" s="91" t="s">
        <v>1115</v>
      </c>
      <c r="N95" s="73" t="s">
        <v>1116</v>
      </c>
      <c r="Q95" s="73" t="s">
        <v>610</v>
      </c>
      <c r="R95" s="73">
        <v>42</v>
      </c>
    </row>
    <row r="96" spans="1:21" s="73" customFormat="1" x14ac:dyDescent="0.2">
      <c r="A96" s="101"/>
      <c r="B96" s="105"/>
      <c r="C96" s="73" t="s">
        <v>1261</v>
      </c>
      <c r="D96" s="92" t="s">
        <v>831</v>
      </c>
      <c r="F96" s="102" t="s">
        <v>45</v>
      </c>
      <c r="G96" s="102" t="s">
        <v>1101</v>
      </c>
      <c r="H96" s="102" t="s">
        <v>1102</v>
      </c>
      <c r="I96" s="73" t="s">
        <v>1188</v>
      </c>
      <c r="J96" s="73" t="s">
        <v>1189</v>
      </c>
      <c r="K96" s="91" t="s">
        <v>1190</v>
      </c>
      <c r="L96" s="91">
        <v>98567019</v>
      </c>
      <c r="M96" s="91" t="s">
        <v>1195</v>
      </c>
      <c r="N96" s="73" t="s">
        <v>1167</v>
      </c>
      <c r="Q96" s="73" t="s">
        <v>610</v>
      </c>
      <c r="R96" s="73">
        <v>0</v>
      </c>
      <c r="U96" s="93"/>
    </row>
    <row r="97" spans="1:21" x14ac:dyDescent="0.2">
      <c r="A97" s="22" t="s">
        <v>213</v>
      </c>
      <c r="B97" s="10"/>
      <c r="F97" s="2"/>
      <c r="G97" s="2"/>
      <c r="H97" s="2"/>
      <c r="I97" s="2"/>
      <c r="J97" s="6"/>
      <c r="K97" s="6"/>
      <c r="L97" s="44"/>
      <c r="M97" s="6"/>
      <c r="P97" s="44"/>
      <c r="Q97" s="6"/>
      <c r="R97" s="6"/>
    </row>
    <row r="98" spans="1:21" x14ac:dyDescent="0.2">
      <c r="B98" s="10"/>
    </row>
    <row r="99" spans="1:21" x14ac:dyDescent="0.2">
      <c r="B99" s="10"/>
    </row>
    <row r="100" spans="1:21" x14ac:dyDescent="0.2">
      <c r="B100" s="10"/>
    </row>
    <row r="101" spans="1:21" x14ac:dyDescent="0.2">
      <c r="B101" s="10"/>
      <c r="U101" s="44"/>
    </row>
    <row r="102" spans="1:21" x14ac:dyDescent="0.2">
      <c r="B102" s="10"/>
      <c r="F102" s="2"/>
      <c r="G102" s="2"/>
      <c r="H102" s="2"/>
      <c r="I102" s="2"/>
      <c r="J102" s="6"/>
      <c r="K102" s="6"/>
      <c r="L102" s="44"/>
      <c r="M102" s="6"/>
      <c r="P102" s="6"/>
      <c r="Q102" s="6"/>
      <c r="R102" s="6"/>
    </row>
    <row r="103" spans="1:21" x14ac:dyDescent="0.2">
      <c r="B103" s="10"/>
    </row>
    <row r="104" spans="1:21" x14ac:dyDescent="0.2">
      <c r="B104" s="10"/>
      <c r="F104" s="2"/>
      <c r="G104" s="2"/>
      <c r="H104" s="2"/>
      <c r="I104" s="2"/>
      <c r="J104" s="6"/>
      <c r="K104" s="6"/>
      <c r="L104" s="44"/>
      <c r="M104" s="6"/>
    </row>
    <row r="105" spans="1:21" x14ac:dyDescent="0.2">
      <c r="B105" s="10"/>
      <c r="U105" s="44"/>
    </row>
    <row r="106" spans="1:21" x14ac:dyDescent="0.2">
      <c r="B106" s="10"/>
      <c r="F106" s="2"/>
      <c r="G106" s="2"/>
      <c r="H106" s="2"/>
      <c r="I106" s="2"/>
      <c r="J106" s="6"/>
      <c r="K106" s="6"/>
      <c r="L106" s="44"/>
      <c r="M106" s="6"/>
      <c r="P106" s="44"/>
      <c r="Q106" s="6"/>
      <c r="R106" s="6"/>
    </row>
    <row r="107" spans="1:21" x14ac:dyDescent="0.2">
      <c r="B107" s="10"/>
    </row>
    <row r="108" spans="1:21" x14ac:dyDescent="0.2">
      <c r="B108" s="10"/>
      <c r="F108" s="2"/>
      <c r="G108" s="2"/>
      <c r="H108" s="2"/>
      <c r="I108" s="2"/>
      <c r="J108" s="6"/>
      <c r="K108" s="6"/>
      <c r="L108" s="6"/>
      <c r="M108" s="6"/>
    </row>
    <row r="109" spans="1:21" x14ac:dyDescent="0.2">
      <c r="B109" s="10"/>
      <c r="F109" s="2"/>
      <c r="G109" s="2"/>
      <c r="H109" s="2"/>
      <c r="I109" s="2"/>
      <c r="J109" s="6"/>
      <c r="K109" s="6"/>
      <c r="L109" s="6"/>
      <c r="M109" s="6"/>
    </row>
    <row r="110" spans="1:21" x14ac:dyDescent="0.2">
      <c r="B110" s="10"/>
      <c r="F110" s="2"/>
      <c r="G110" s="2"/>
      <c r="H110" s="2"/>
      <c r="I110" s="2"/>
      <c r="J110" s="6"/>
      <c r="K110" s="6"/>
      <c r="L110" s="6"/>
      <c r="M110" s="6"/>
      <c r="U110" s="44"/>
    </row>
    <row r="111" spans="1:21" x14ac:dyDescent="0.2">
      <c r="B111" s="10"/>
      <c r="F111" s="2"/>
      <c r="G111" s="2"/>
      <c r="H111" s="2"/>
      <c r="I111" s="2"/>
      <c r="J111" s="6"/>
      <c r="K111" s="6"/>
      <c r="L111" s="6"/>
      <c r="M111" s="6"/>
      <c r="U111" s="44"/>
    </row>
    <row r="112" spans="1:21" x14ac:dyDescent="0.2">
      <c r="B112" s="10"/>
      <c r="F112" s="2"/>
      <c r="G112" s="2"/>
      <c r="H112" s="2"/>
      <c r="I112" s="2"/>
      <c r="J112" s="6"/>
      <c r="K112" s="6"/>
      <c r="L112" s="6"/>
      <c r="M112" s="6"/>
      <c r="U112" s="44"/>
    </row>
    <row r="113" spans="2:21" x14ac:dyDescent="0.2">
      <c r="B113" s="10"/>
      <c r="F113" s="2"/>
      <c r="G113" s="2"/>
      <c r="H113" s="2"/>
      <c r="I113" s="2"/>
      <c r="J113" s="6"/>
      <c r="K113" s="6"/>
      <c r="L113" s="6"/>
      <c r="M113" s="6"/>
      <c r="U113" s="44"/>
    </row>
    <row r="114" spans="2:21" x14ac:dyDescent="0.2">
      <c r="B114" s="10"/>
      <c r="F114" s="2"/>
      <c r="G114" s="2"/>
      <c r="H114" s="2"/>
      <c r="I114" s="2"/>
      <c r="J114" s="6"/>
      <c r="K114" s="6"/>
      <c r="L114" s="6"/>
      <c r="M114" s="6"/>
      <c r="U114" s="44"/>
    </row>
    <row r="115" spans="2:21" x14ac:dyDescent="0.2">
      <c r="B115" s="10"/>
      <c r="F115" s="2"/>
      <c r="G115" s="2"/>
      <c r="H115" s="2"/>
      <c r="I115" s="2"/>
      <c r="J115" s="6"/>
      <c r="K115" s="6"/>
      <c r="L115" s="6"/>
      <c r="M115" s="6"/>
      <c r="U115" s="44"/>
    </row>
    <row r="116" spans="2:21" x14ac:dyDescent="0.2">
      <c r="B116" s="10"/>
      <c r="F116" s="2"/>
      <c r="G116" s="2"/>
      <c r="H116" s="2"/>
      <c r="I116" s="2"/>
      <c r="J116" s="6"/>
      <c r="K116" s="6"/>
      <c r="L116" s="6"/>
      <c r="M116" s="6"/>
      <c r="U116" s="44"/>
    </row>
    <row r="117" spans="2:21" x14ac:dyDescent="0.2">
      <c r="B117" s="10"/>
      <c r="F117" s="2"/>
      <c r="G117" s="2"/>
      <c r="H117" s="2"/>
      <c r="I117" s="2"/>
      <c r="J117" s="6"/>
      <c r="K117" s="6"/>
      <c r="L117" s="6"/>
      <c r="M117" s="6"/>
      <c r="U117" s="44"/>
    </row>
    <row r="118" spans="2:21" x14ac:dyDescent="0.2">
      <c r="B118" s="10"/>
      <c r="F118" s="2"/>
      <c r="G118" s="2"/>
      <c r="H118" s="2"/>
      <c r="I118" s="2"/>
      <c r="J118" s="6"/>
      <c r="K118" s="6"/>
      <c r="L118" s="2"/>
      <c r="M118" s="6"/>
      <c r="U118" s="44"/>
    </row>
    <row r="119" spans="2:21" x14ac:dyDescent="0.2">
      <c r="B119" s="10"/>
      <c r="F119" s="2"/>
      <c r="G119" s="2"/>
      <c r="H119" s="2"/>
      <c r="I119" s="2"/>
      <c r="J119" s="6"/>
      <c r="K119" s="6"/>
      <c r="L119" s="6"/>
      <c r="M119" s="6"/>
      <c r="U119" s="44"/>
    </row>
    <row r="120" spans="2:21" x14ac:dyDescent="0.2">
      <c r="B120" s="10"/>
      <c r="F120" s="2"/>
      <c r="G120" s="2"/>
      <c r="H120" s="2"/>
      <c r="I120" s="2"/>
      <c r="J120" s="6"/>
      <c r="K120" s="6"/>
      <c r="L120" s="2"/>
      <c r="M120" s="6"/>
      <c r="U120" s="44"/>
    </row>
    <row r="121" spans="2:21" x14ac:dyDescent="0.2">
      <c r="B121" s="10"/>
      <c r="F121" s="2"/>
      <c r="G121" s="2"/>
      <c r="H121" s="2"/>
      <c r="I121" s="2"/>
      <c r="J121" s="6"/>
      <c r="K121" s="6"/>
      <c r="L121" s="2"/>
      <c r="M121" s="6"/>
      <c r="U121" s="44"/>
    </row>
    <row r="122" spans="2:21" x14ac:dyDescent="0.2">
      <c r="B122" s="10"/>
      <c r="F122" s="2"/>
      <c r="G122" s="2"/>
      <c r="H122" s="2"/>
      <c r="I122" s="2"/>
      <c r="J122" s="6"/>
      <c r="K122" s="6"/>
      <c r="L122" s="6"/>
      <c r="M122" s="6"/>
      <c r="U122" s="44"/>
    </row>
    <row r="123" spans="2:21" x14ac:dyDescent="0.2">
      <c r="B123" s="10"/>
      <c r="F123" s="2"/>
      <c r="G123" s="2"/>
      <c r="H123" s="2"/>
      <c r="I123" s="2"/>
      <c r="J123" s="6"/>
      <c r="K123" s="6"/>
      <c r="L123" s="2"/>
      <c r="M123" s="6"/>
      <c r="U123" s="44"/>
    </row>
    <row r="124" spans="2:21" x14ac:dyDescent="0.2">
      <c r="B124" s="10"/>
      <c r="F124" s="2"/>
      <c r="G124" s="2"/>
      <c r="H124" s="2"/>
      <c r="I124" s="2"/>
      <c r="J124" s="6"/>
      <c r="K124" s="6"/>
      <c r="L124" s="2"/>
      <c r="M124" s="6"/>
      <c r="U124" s="44"/>
    </row>
    <row r="125" spans="2:21" x14ac:dyDescent="0.2">
      <c r="B125" s="10"/>
      <c r="F125" s="2"/>
      <c r="G125" s="2"/>
      <c r="H125" s="2"/>
      <c r="I125" s="2"/>
      <c r="J125" s="6"/>
      <c r="K125" s="6"/>
      <c r="L125" s="2"/>
      <c r="M125" s="6"/>
      <c r="U125" s="44"/>
    </row>
    <row r="126" spans="2:21" x14ac:dyDescent="0.2">
      <c r="B126" s="10"/>
      <c r="G126" s="2"/>
      <c r="H126" s="2"/>
      <c r="I126" s="2"/>
      <c r="J126" s="6"/>
      <c r="K126" s="6"/>
      <c r="L126" s="6"/>
      <c r="M126" s="6"/>
      <c r="U126" s="44"/>
    </row>
    <row r="127" spans="2:21" x14ac:dyDescent="0.2">
      <c r="B127" s="10"/>
      <c r="G127" s="2"/>
      <c r="H127" s="2"/>
      <c r="I127" s="2"/>
      <c r="J127" s="6"/>
      <c r="K127" s="6"/>
      <c r="L127" s="6"/>
      <c r="M127" s="6"/>
      <c r="U127" s="44"/>
    </row>
    <row r="128" spans="2:21" x14ac:dyDescent="0.2">
      <c r="B128" s="10"/>
      <c r="G128" s="2"/>
      <c r="H128" s="2"/>
      <c r="I128" s="2"/>
      <c r="J128" s="6"/>
      <c r="K128" s="6"/>
      <c r="L128" s="6"/>
      <c r="M128" s="6"/>
      <c r="U128" s="44"/>
    </row>
    <row r="129" spans="2:21" x14ac:dyDescent="0.2">
      <c r="B129" s="10"/>
      <c r="G129" s="2"/>
      <c r="H129" s="2"/>
      <c r="I129" s="2"/>
      <c r="J129" s="6"/>
      <c r="K129" s="6"/>
      <c r="L129" s="6"/>
      <c r="M129" s="6"/>
      <c r="U129" s="44"/>
    </row>
    <row r="130" spans="2:21" x14ac:dyDescent="0.2">
      <c r="B130" s="10"/>
      <c r="G130" s="2"/>
      <c r="H130" s="2"/>
      <c r="I130" s="2"/>
      <c r="J130" s="6"/>
      <c r="K130" s="6"/>
      <c r="L130" s="6"/>
      <c r="M130" s="6"/>
      <c r="U130" s="44"/>
    </row>
    <row r="131" spans="2:21" x14ac:dyDescent="0.2">
      <c r="B131" s="10"/>
      <c r="G131" s="2"/>
      <c r="H131" s="2"/>
      <c r="I131" s="2"/>
      <c r="J131" s="6"/>
      <c r="K131" s="6"/>
      <c r="L131" s="6"/>
      <c r="M131" s="6"/>
      <c r="U131" s="6"/>
    </row>
    <row r="132" spans="2:21" x14ac:dyDescent="0.2">
      <c r="B132" s="10"/>
      <c r="F132" s="2"/>
      <c r="G132" s="2"/>
      <c r="H132" s="2"/>
      <c r="I132" s="2"/>
      <c r="J132" s="6"/>
      <c r="K132" s="6"/>
      <c r="L132" s="6"/>
      <c r="M132" s="6"/>
      <c r="U132" s="44"/>
    </row>
    <row r="133" spans="2:21" x14ac:dyDescent="0.2">
      <c r="B133" s="10"/>
      <c r="F133" s="2"/>
      <c r="G133" s="2"/>
      <c r="H133" s="2"/>
      <c r="I133" s="2"/>
      <c r="J133" s="6"/>
      <c r="K133" s="6"/>
      <c r="L133" s="6"/>
      <c r="M133" s="6"/>
      <c r="U133" s="44"/>
    </row>
    <row r="134" spans="2:21" x14ac:dyDescent="0.2">
      <c r="B134" s="10"/>
      <c r="F134" s="2"/>
      <c r="G134" s="2"/>
      <c r="H134" s="2"/>
      <c r="I134" s="2"/>
      <c r="J134" s="6"/>
      <c r="K134" s="6"/>
      <c r="L134" s="6"/>
      <c r="M134" s="6"/>
      <c r="U134" s="44"/>
    </row>
    <row r="135" spans="2:21" x14ac:dyDescent="0.2">
      <c r="B135" s="10"/>
      <c r="F135" s="2"/>
      <c r="G135" s="2"/>
      <c r="H135" s="2"/>
      <c r="I135" s="2"/>
      <c r="J135" s="6"/>
      <c r="K135" s="6"/>
      <c r="L135" s="6"/>
      <c r="M135" s="6"/>
    </row>
    <row r="136" spans="2:21" x14ac:dyDescent="0.2">
      <c r="B136" s="10"/>
      <c r="F136" s="2"/>
      <c r="G136" s="2"/>
      <c r="H136" s="2"/>
      <c r="I136" s="2"/>
      <c r="J136" s="6"/>
      <c r="K136" s="6"/>
      <c r="L136" s="6"/>
      <c r="M136" s="6"/>
      <c r="U136" s="6"/>
    </row>
    <row r="137" spans="2:21" x14ac:dyDescent="0.2">
      <c r="B137" s="10"/>
      <c r="F137" s="2"/>
      <c r="G137" s="2"/>
      <c r="H137" s="2"/>
      <c r="I137" s="2"/>
      <c r="J137" s="6"/>
      <c r="K137" s="6"/>
      <c r="L137" s="6"/>
      <c r="M137" s="6"/>
      <c r="U137" s="44"/>
    </row>
    <row r="138" spans="2:21" x14ac:dyDescent="0.2">
      <c r="B138" s="10"/>
      <c r="F138" s="2"/>
      <c r="G138" s="2"/>
      <c r="H138" s="2"/>
      <c r="I138" s="2"/>
      <c r="J138" s="6"/>
      <c r="K138" s="6"/>
      <c r="L138" s="6"/>
      <c r="M138" s="6"/>
      <c r="U138" s="44"/>
    </row>
    <row r="139" spans="2:21" x14ac:dyDescent="0.2">
      <c r="B139" s="10"/>
      <c r="F139" s="2"/>
      <c r="G139" s="2"/>
      <c r="H139" s="2"/>
      <c r="I139" s="2"/>
      <c r="J139" s="6"/>
      <c r="K139" s="6"/>
      <c r="L139" s="6"/>
      <c r="M139" s="6"/>
      <c r="U139" s="44"/>
    </row>
    <row r="140" spans="2:21" x14ac:dyDescent="0.2">
      <c r="B140" s="10"/>
      <c r="F140" s="2"/>
      <c r="G140" s="2"/>
      <c r="H140" s="2"/>
      <c r="I140" s="2"/>
      <c r="J140" s="6"/>
      <c r="K140" s="6"/>
      <c r="L140" s="6"/>
      <c r="M140" s="6"/>
    </row>
    <row r="141" spans="2:21" x14ac:dyDescent="0.2">
      <c r="B141" s="10"/>
      <c r="F141" s="2"/>
      <c r="G141" s="2"/>
      <c r="H141" s="2"/>
      <c r="I141" s="2"/>
      <c r="J141" s="6"/>
      <c r="L141" s="6"/>
      <c r="P141" s="44"/>
      <c r="Q141" s="6"/>
      <c r="R141" s="6"/>
      <c r="U141" s="44"/>
    </row>
    <row r="142" spans="2:21" x14ac:dyDescent="0.2">
      <c r="B142" s="10"/>
    </row>
    <row r="143" spans="2:21" x14ac:dyDescent="0.2">
      <c r="L143" s="6"/>
      <c r="U143" s="44"/>
    </row>
    <row r="144" spans="2:21" x14ac:dyDescent="0.2">
      <c r="U144" s="44"/>
    </row>
    <row r="146" spans="2:21" x14ac:dyDescent="0.2">
      <c r="D146" s="32"/>
      <c r="E146" s="32"/>
      <c r="F146" s="32"/>
      <c r="P146" s="44"/>
      <c r="Q146" s="6"/>
      <c r="R146" s="6"/>
      <c r="U146" s="44"/>
    </row>
    <row r="147" spans="2:21" x14ac:dyDescent="0.2">
      <c r="D147" s="32"/>
      <c r="E147" s="32"/>
      <c r="F147" s="32"/>
      <c r="P147" s="44"/>
      <c r="Q147" s="6"/>
      <c r="R147" s="6"/>
      <c r="U147" s="44"/>
    </row>
    <row r="148" spans="2:21" x14ac:dyDescent="0.2">
      <c r="D148" s="32"/>
      <c r="E148" s="32"/>
      <c r="F148" s="32"/>
      <c r="P148" s="44"/>
      <c r="Q148" s="6"/>
      <c r="R148" s="6"/>
      <c r="U148" s="44"/>
    </row>
    <row r="149" spans="2:21" x14ac:dyDescent="0.2">
      <c r="P149" s="44"/>
      <c r="Q149" s="6"/>
      <c r="R149" s="6"/>
      <c r="U149" s="44"/>
    </row>
    <row r="150" spans="2:21" x14ac:dyDescent="0.2">
      <c r="B150" s="10"/>
      <c r="D150" s="60" t="s">
        <v>875</v>
      </c>
      <c r="E150" s="2"/>
      <c r="F150" s="2" t="s">
        <v>96</v>
      </c>
      <c r="G150" s="2" t="s">
        <v>1101</v>
      </c>
      <c r="H150" s="2" t="s">
        <v>1102</v>
      </c>
      <c r="I150" s="2" t="s">
        <v>1103</v>
      </c>
      <c r="J150" s="6" t="s">
        <v>1104</v>
      </c>
      <c r="K150" s="6" t="s">
        <v>1105</v>
      </c>
      <c r="L150" s="44">
        <v>96769335</v>
      </c>
      <c r="M150" s="6" t="s">
        <v>1161</v>
      </c>
      <c r="N150" t="s">
        <v>1162</v>
      </c>
      <c r="Q150" t="s">
        <v>610</v>
      </c>
      <c r="R150">
        <v>42</v>
      </c>
    </row>
    <row r="151" spans="2:21" x14ac:dyDescent="0.2">
      <c r="B151" s="10"/>
      <c r="D151" s="60" t="s">
        <v>875</v>
      </c>
      <c r="F151" s="2" t="s">
        <v>96</v>
      </c>
      <c r="G151" s="2" t="s">
        <v>1101</v>
      </c>
      <c r="H151" s="2" t="s">
        <v>1102</v>
      </c>
      <c r="I151" t="s">
        <v>1188</v>
      </c>
      <c r="J151" t="s">
        <v>1189</v>
      </c>
      <c r="K151" s="6" t="s">
        <v>1190</v>
      </c>
      <c r="L151" s="6">
        <v>96769186</v>
      </c>
      <c r="M151" s="6" t="s">
        <v>1224</v>
      </c>
      <c r="N151" t="s">
        <v>1167</v>
      </c>
      <c r="Q151" t="s">
        <v>610</v>
      </c>
      <c r="R151">
        <v>0</v>
      </c>
    </row>
    <row r="152" spans="2:21" x14ac:dyDescent="0.2">
      <c r="B152" s="10"/>
      <c r="D152" s="60" t="s">
        <v>1087</v>
      </c>
      <c r="E152" s="2"/>
      <c r="F152" s="2" t="s">
        <v>45</v>
      </c>
      <c r="G152" s="2" t="s">
        <v>1101</v>
      </c>
      <c r="H152" s="2" t="s">
        <v>1102</v>
      </c>
      <c r="I152" s="2" t="s">
        <v>1103</v>
      </c>
      <c r="J152" s="6" t="s">
        <v>1104</v>
      </c>
      <c r="K152" s="6" t="s">
        <v>1105</v>
      </c>
      <c r="L152" s="44">
        <v>96769307</v>
      </c>
      <c r="M152" s="6" t="s">
        <v>1152</v>
      </c>
      <c r="N152" t="s">
        <v>1153</v>
      </c>
      <c r="Q152" t="s">
        <v>610</v>
      </c>
      <c r="R152">
        <v>42</v>
      </c>
    </row>
    <row r="153" spans="2:21" x14ac:dyDescent="0.2">
      <c r="B153" s="10"/>
      <c r="D153" s="60" t="s">
        <v>1084</v>
      </c>
      <c r="E153" s="2"/>
      <c r="F153" s="2" t="s">
        <v>96</v>
      </c>
      <c r="G153" s="2" t="s">
        <v>1101</v>
      </c>
      <c r="H153" s="2" t="s">
        <v>1102</v>
      </c>
      <c r="I153" s="2" t="s">
        <v>1103</v>
      </c>
      <c r="J153" s="6" t="s">
        <v>1104</v>
      </c>
      <c r="K153" s="6" t="s">
        <v>1105</v>
      </c>
      <c r="L153" s="44">
        <v>97746562</v>
      </c>
      <c r="M153" s="6" t="s">
        <v>1155</v>
      </c>
      <c r="N153" t="s">
        <v>1156</v>
      </c>
      <c r="Q153" t="s">
        <v>610</v>
      </c>
      <c r="R153">
        <v>42</v>
      </c>
    </row>
    <row r="154" spans="2:21" x14ac:dyDescent="0.2">
      <c r="B154" s="10"/>
      <c r="D154" s="60" t="s">
        <v>1087</v>
      </c>
      <c r="F154" s="2" t="s">
        <v>45</v>
      </c>
      <c r="G154" s="2" t="s">
        <v>1101</v>
      </c>
      <c r="H154" s="2" t="s">
        <v>1102</v>
      </c>
      <c r="I154" t="s">
        <v>1188</v>
      </c>
      <c r="J154" t="s">
        <v>1189</v>
      </c>
      <c r="K154" s="6" t="s">
        <v>1190</v>
      </c>
      <c r="L154" s="6">
        <v>98567034</v>
      </c>
      <c r="M154" s="6" t="s">
        <v>1220</v>
      </c>
      <c r="N154" t="s">
        <v>1167</v>
      </c>
      <c r="Q154" t="s">
        <v>610</v>
      </c>
      <c r="R154">
        <v>0</v>
      </c>
    </row>
    <row r="155" spans="2:21" x14ac:dyDescent="0.2">
      <c r="B155" s="10"/>
      <c r="D155" s="60" t="s">
        <v>1084</v>
      </c>
      <c r="F155" s="2" t="s">
        <v>96</v>
      </c>
      <c r="G155" s="2" t="s">
        <v>1101</v>
      </c>
      <c r="H155" s="2" t="s">
        <v>1102</v>
      </c>
      <c r="I155" t="s">
        <v>1188</v>
      </c>
      <c r="J155" t="s">
        <v>1189</v>
      </c>
      <c r="K155" s="6" t="s">
        <v>1190</v>
      </c>
      <c r="L155" s="6">
        <v>96769174</v>
      </c>
      <c r="M155" s="6" t="s">
        <v>1222</v>
      </c>
      <c r="N155" t="s">
        <v>1167</v>
      </c>
      <c r="Q155" t="s">
        <v>610</v>
      </c>
      <c r="R155">
        <v>0</v>
      </c>
    </row>
    <row r="156" spans="2:21" x14ac:dyDescent="0.2">
      <c r="B156" s="10"/>
      <c r="D156" s="60" t="s">
        <v>856</v>
      </c>
      <c r="E156" s="2"/>
      <c r="F156" s="2" t="s">
        <v>96</v>
      </c>
      <c r="G156" s="2" t="s">
        <v>1101</v>
      </c>
      <c r="H156" s="2" t="s">
        <v>1102</v>
      </c>
      <c r="I156" s="2" t="s">
        <v>1103</v>
      </c>
      <c r="J156" s="6" t="s">
        <v>1104</v>
      </c>
      <c r="K156" s="6" t="s">
        <v>1105</v>
      </c>
      <c r="L156" s="44">
        <v>96769323</v>
      </c>
      <c r="M156" s="6" t="s">
        <v>1173</v>
      </c>
      <c r="N156" t="s">
        <v>1174</v>
      </c>
      <c r="Q156" t="s">
        <v>610</v>
      </c>
      <c r="R156">
        <v>42</v>
      </c>
      <c r="U156" s="44"/>
    </row>
    <row r="157" spans="2:21" x14ac:dyDescent="0.2">
      <c r="B157" s="10"/>
      <c r="D157" s="60" t="s">
        <v>856</v>
      </c>
      <c r="E157" s="2"/>
      <c r="F157" s="2" t="s">
        <v>96</v>
      </c>
      <c r="G157" s="2" t="s">
        <v>1101</v>
      </c>
      <c r="H157" s="2" t="s">
        <v>1102</v>
      </c>
      <c r="I157" t="s">
        <v>1188</v>
      </c>
      <c r="J157" t="s">
        <v>1189</v>
      </c>
      <c r="K157" s="6" t="s">
        <v>1190</v>
      </c>
      <c r="L157" s="6">
        <v>96769189</v>
      </c>
      <c r="M157" s="6" t="s">
        <v>1234</v>
      </c>
      <c r="N157" t="s">
        <v>1167</v>
      </c>
      <c r="Q157" t="s">
        <v>610</v>
      </c>
      <c r="R157">
        <v>0</v>
      </c>
    </row>
    <row r="158" spans="2:21" x14ac:dyDescent="0.2">
      <c r="B158" s="10"/>
      <c r="D158" s="60" t="s">
        <v>1075</v>
      </c>
      <c r="E158" s="2"/>
      <c r="F158" s="2" t="s">
        <v>45</v>
      </c>
      <c r="G158" s="2" t="s">
        <v>1101</v>
      </c>
      <c r="H158" s="2" t="s">
        <v>1102</v>
      </c>
      <c r="I158" s="2" t="s">
        <v>1103</v>
      </c>
      <c r="J158" s="6" t="s">
        <v>1104</v>
      </c>
      <c r="K158" s="6" t="s">
        <v>1105</v>
      </c>
      <c r="L158" s="44">
        <v>96769321</v>
      </c>
      <c r="M158" s="6" t="s">
        <v>1169</v>
      </c>
      <c r="N158" t="s">
        <v>1170</v>
      </c>
      <c r="Q158" t="s">
        <v>610</v>
      </c>
    </row>
    <row r="159" spans="2:21" x14ac:dyDescent="0.2">
      <c r="B159" s="10"/>
      <c r="D159" s="60" t="s">
        <v>1072</v>
      </c>
      <c r="E159" s="2"/>
      <c r="F159" s="2" t="s">
        <v>81</v>
      </c>
      <c r="G159" s="2" t="s">
        <v>1101</v>
      </c>
      <c r="H159" s="2" t="s">
        <v>1102</v>
      </c>
      <c r="I159" s="2" t="s">
        <v>1103</v>
      </c>
      <c r="J159" s="6" t="s">
        <v>1104</v>
      </c>
      <c r="K159" s="6" t="s">
        <v>1105</v>
      </c>
      <c r="L159" s="44">
        <v>96769321</v>
      </c>
      <c r="M159" s="6" t="s">
        <v>1169</v>
      </c>
      <c r="N159" t="s">
        <v>1170</v>
      </c>
      <c r="Q159" t="s">
        <v>610</v>
      </c>
    </row>
    <row r="160" spans="2:21" x14ac:dyDescent="0.2">
      <c r="B160" s="10"/>
      <c r="D160" s="60" t="s">
        <v>1075</v>
      </c>
      <c r="E160" s="2"/>
      <c r="F160" s="2" t="s">
        <v>45</v>
      </c>
      <c r="G160" s="2" t="s">
        <v>1101</v>
      </c>
      <c r="H160" s="2" t="s">
        <v>1102</v>
      </c>
      <c r="I160" t="s">
        <v>1188</v>
      </c>
      <c r="J160" t="s">
        <v>1189</v>
      </c>
      <c r="K160" s="6" t="s">
        <v>1190</v>
      </c>
      <c r="L160" s="6">
        <v>96769177</v>
      </c>
      <c r="M160" s="6" t="s">
        <v>1231</v>
      </c>
      <c r="N160" t="s">
        <v>1167</v>
      </c>
      <c r="Q160" t="s">
        <v>610</v>
      </c>
      <c r="R160">
        <v>0</v>
      </c>
      <c r="U160" s="44"/>
    </row>
    <row r="161" spans="2:21" x14ac:dyDescent="0.2">
      <c r="B161" s="10"/>
      <c r="D161" s="60" t="s">
        <v>1072</v>
      </c>
      <c r="E161" s="2"/>
      <c r="F161" s="2" t="s">
        <v>81</v>
      </c>
      <c r="G161" s="2" t="s">
        <v>1101</v>
      </c>
      <c r="H161" s="2" t="s">
        <v>1102</v>
      </c>
      <c r="I161" t="s">
        <v>1188</v>
      </c>
      <c r="J161" t="s">
        <v>1189</v>
      </c>
      <c r="K161" s="6" t="s">
        <v>1190</v>
      </c>
      <c r="L161" s="6">
        <v>96769177</v>
      </c>
      <c r="M161" s="6" t="s">
        <v>1231</v>
      </c>
      <c r="N161" t="s">
        <v>1167</v>
      </c>
      <c r="Q161" t="s">
        <v>610</v>
      </c>
      <c r="R161">
        <v>0</v>
      </c>
    </row>
    <row r="162" spans="2:21" x14ac:dyDescent="0.2">
      <c r="B162" s="10"/>
      <c r="D162" s="60" t="s">
        <v>1069</v>
      </c>
      <c r="E162" s="2"/>
      <c r="F162" s="2" t="s">
        <v>45</v>
      </c>
      <c r="G162" s="2" t="s">
        <v>1101</v>
      </c>
      <c r="H162" s="2" t="s">
        <v>1102</v>
      </c>
      <c r="I162" s="2" t="s">
        <v>1103</v>
      </c>
      <c r="J162" s="6" t="s">
        <v>1104</v>
      </c>
      <c r="K162" s="6" t="s">
        <v>1105</v>
      </c>
      <c r="L162" s="44">
        <v>91842656</v>
      </c>
      <c r="M162" s="6" t="s">
        <v>1137</v>
      </c>
      <c r="N162" t="s">
        <v>1138</v>
      </c>
      <c r="Q162" t="s">
        <v>610</v>
      </c>
      <c r="R162">
        <v>42</v>
      </c>
    </row>
    <row r="163" spans="2:21" x14ac:dyDescent="0.2">
      <c r="B163" s="10"/>
      <c r="D163" s="60" t="s">
        <v>1066</v>
      </c>
      <c r="E163" s="2"/>
      <c r="F163" s="2" t="s">
        <v>96</v>
      </c>
      <c r="G163" s="2" t="s">
        <v>1101</v>
      </c>
      <c r="H163" s="2" t="s">
        <v>1102</v>
      </c>
      <c r="I163" s="2" t="s">
        <v>1103</v>
      </c>
      <c r="J163" s="6" t="s">
        <v>1104</v>
      </c>
      <c r="K163" s="6" t="s">
        <v>1105</v>
      </c>
      <c r="L163" s="44">
        <v>91842656</v>
      </c>
      <c r="M163" s="6" t="s">
        <v>1137</v>
      </c>
      <c r="N163" t="s">
        <v>1138</v>
      </c>
      <c r="Q163" t="s">
        <v>610</v>
      </c>
      <c r="R163">
        <v>42</v>
      </c>
    </row>
    <row r="164" spans="2:21" x14ac:dyDescent="0.2">
      <c r="B164" s="10"/>
      <c r="D164" s="60" t="s">
        <v>1069</v>
      </c>
      <c r="F164" s="2" t="s">
        <v>45</v>
      </c>
      <c r="G164" s="2" t="s">
        <v>1101</v>
      </c>
      <c r="H164" s="2" t="s">
        <v>1102</v>
      </c>
      <c r="I164" t="s">
        <v>1188</v>
      </c>
      <c r="J164" t="s">
        <v>1189</v>
      </c>
      <c r="K164" s="6" t="s">
        <v>1190</v>
      </c>
      <c r="L164" s="6">
        <v>98567033</v>
      </c>
      <c r="M164" s="6" t="s">
        <v>1210</v>
      </c>
      <c r="N164" t="s">
        <v>1167</v>
      </c>
      <c r="Q164" t="s">
        <v>610</v>
      </c>
      <c r="R164">
        <v>0</v>
      </c>
    </row>
    <row r="165" spans="2:21" x14ac:dyDescent="0.2">
      <c r="B165" s="10"/>
      <c r="D165" s="60" t="s">
        <v>1066</v>
      </c>
      <c r="F165" s="2" t="s">
        <v>96</v>
      </c>
      <c r="G165" s="2" t="s">
        <v>1101</v>
      </c>
      <c r="H165" s="2" t="s">
        <v>1102</v>
      </c>
      <c r="I165" t="s">
        <v>1188</v>
      </c>
      <c r="J165" t="s">
        <v>1189</v>
      </c>
      <c r="K165" s="6" t="s">
        <v>1190</v>
      </c>
      <c r="L165" s="6">
        <v>98567033</v>
      </c>
      <c r="M165" s="6" t="s">
        <v>1210</v>
      </c>
      <c r="N165" t="s">
        <v>1167</v>
      </c>
      <c r="Q165" t="s">
        <v>610</v>
      </c>
      <c r="R165">
        <v>0</v>
      </c>
    </row>
    <row r="166" spans="2:21" x14ac:dyDescent="0.2">
      <c r="B166" s="10"/>
      <c r="D166" s="60" t="s">
        <v>831</v>
      </c>
      <c r="E166" s="2"/>
      <c r="F166" s="2" t="s">
        <v>45</v>
      </c>
      <c r="G166" s="2" t="s">
        <v>1101</v>
      </c>
      <c r="H166" s="2" t="s">
        <v>1102</v>
      </c>
      <c r="I166" s="2" t="s">
        <v>1103</v>
      </c>
      <c r="J166" s="6" t="s">
        <v>1104</v>
      </c>
      <c r="K166" s="6" t="s">
        <v>1105</v>
      </c>
      <c r="L166" s="44">
        <v>91842665</v>
      </c>
      <c r="M166" s="6" t="s">
        <v>1115</v>
      </c>
      <c r="N166" t="s">
        <v>1116</v>
      </c>
      <c r="Q166" t="s">
        <v>610</v>
      </c>
      <c r="R166">
        <v>42</v>
      </c>
    </row>
    <row r="167" spans="2:21" x14ac:dyDescent="0.2">
      <c r="B167" s="10"/>
      <c r="D167" s="60" t="s">
        <v>831</v>
      </c>
      <c r="F167" s="2" t="s">
        <v>45</v>
      </c>
      <c r="G167" s="2" t="s">
        <v>1101</v>
      </c>
      <c r="H167" s="2" t="s">
        <v>1102</v>
      </c>
      <c r="I167" t="s">
        <v>1188</v>
      </c>
      <c r="J167" t="s">
        <v>1189</v>
      </c>
      <c r="K167" s="6" t="s">
        <v>1190</v>
      </c>
      <c r="L167" s="6">
        <v>98567019</v>
      </c>
      <c r="M167" s="6" t="s">
        <v>1195</v>
      </c>
      <c r="N167" t="s">
        <v>1167</v>
      </c>
      <c r="Q167" t="s">
        <v>610</v>
      </c>
      <c r="R167">
        <v>0</v>
      </c>
      <c r="U167" s="44"/>
    </row>
    <row r="168" spans="2:21" x14ac:dyDescent="0.2">
      <c r="P168" s="44"/>
      <c r="Q168" s="6"/>
      <c r="R168" s="6"/>
      <c r="U168" s="44"/>
    </row>
    <row r="169" spans="2:21" x14ac:dyDescent="0.2">
      <c r="P169" s="44"/>
      <c r="Q169" s="6"/>
      <c r="R169" s="6"/>
      <c r="U169" s="44"/>
    </row>
    <row r="170" spans="2:21" x14ac:dyDescent="0.2">
      <c r="P170" s="44"/>
      <c r="Q170" s="6"/>
      <c r="R170" s="6"/>
      <c r="U170" s="44"/>
    </row>
    <row r="171" spans="2:21" x14ac:dyDescent="0.2">
      <c r="P171" s="44"/>
      <c r="Q171" s="6"/>
      <c r="R171" s="6"/>
      <c r="U171" s="44"/>
    </row>
    <row r="172" spans="2:21" x14ac:dyDescent="0.2">
      <c r="P172" s="44"/>
      <c r="Q172" s="6"/>
      <c r="R172" s="6"/>
      <c r="U172" s="44"/>
    </row>
    <row r="173" spans="2:21" x14ac:dyDescent="0.2">
      <c r="P173" s="44"/>
      <c r="Q173" s="6"/>
      <c r="R173" s="6"/>
      <c r="U173" s="44"/>
    </row>
    <row r="174" spans="2:21" x14ac:dyDescent="0.2">
      <c r="P174" s="44"/>
      <c r="Q174" s="6"/>
      <c r="R174" s="6"/>
      <c r="U174" s="44"/>
    </row>
    <row r="175" spans="2:21" x14ac:dyDescent="0.2">
      <c r="Q175" s="6"/>
      <c r="R175" s="6"/>
    </row>
    <row r="176" spans="2:21" x14ac:dyDescent="0.2">
      <c r="P176" s="6"/>
      <c r="Q176" s="6"/>
      <c r="R176" s="6"/>
      <c r="U176" s="6"/>
    </row>
    <row r="177" spans="16:21" x14ac:dyDescent="0.2">
      <c r="P177" s="44"/>
      <c r="Q177" s="6"/>
      <c r="R177" s="6"/>
      <c r="U177" s="44"/>
    </row>
    <row r="178" spans="16:21" x14ac:dyDescent="0.2">
      <c r="P178" s="44"/>
      <c r="Q178" s="6"/>
      <c r="R178" s="6"/>
      <c r="U178" s="44"/>
    </row>
    <row r="179" spans="16:21" x14ac:dyDescent="0.2">
      <c r="P179" s="44"/>
      <c r="Q179" s="6"/>
      <c r="R179" s="6"/>
      <c r="U179" s="44"/>
    </row>
    <row r="180" spans="16:21" x14ac:dyDescent="0.2">
      <c r="P180" s="44"/>
      <c r="Q180" s="6"/>
      <c r="R180" s="6"/>
      <c r="U180" s="44"/>
    </row>
    <row r="181" spans="16:21" x14ac:dyDescent="0.2">
      <c r="P181" s="44"/>
      <c r="Q181" s="6"/>
      <c r="R181" s="6"/>
      <c r="U181" s="44"/>
    </row>
    <row r="182" spans="16:21" x14ac:dyDescent="0.2">
      <c r="P182" s="44"/>
      <c r="Q182" s="6"/>
      <c r="R182" s="6"/>
      <c r="U182" s="44"/>
    </row>
    <row r="183" spans="16:21" x14ac:dyDescent="0.2">
      <c r="P183" s="44"/>
      <c r="Q183" s="6"/>
      <c r="R183" s="6"/>
      <c r="U183" s="44"/>
    </row>
    <row r="184" spans="16:21" x14ac:dyDescent="0.2">
      <c r="P184" s="44"/>
      <c r="Q184" s="6"/>
      <c r="R184" s="6"/>
      <c r="U184" s="44"/>
    </row>
    <row r="185" spans="16:21" x14ac:dyDescent="0.2">
      <c r="P185" s="44"/>
      <c r="Q185" s="6"/>
      <c r="R185" s="6"/>
      <c r="U185" s="44"/>
    </row>
    <row r="186" spans="16:21" x14ac:dyDescent="0.2">
      <c r="Q186" s="6"/>
      <c r="R186" s="6"/>
    </row>
    <row r="187" spans="16:21" x14ac:dyDescent="0.2">
      <c r="P187" s="44"/>
      <c r="Q187" s="6"/>
      <c r="R187" s="6"/>
      <c r="U187" s="44"/>
    </row>
    <row r="188" spans="16:21" x14ac:dyDescent="0.2">
      <c r="P188" s="44"/>
      <c r="Q188" s="6"/>
      <c r="R188" s="6"/>
      <c r="U188" s="44"/>
    </row>
    <row r="189" spans="16:21" x14ac:dyDescent="0.2">
      <c r="P189" s="44"/>
      <c r="Q189" s="6"/>
      <c r="R189" s="6"/>
      <c r="U189" s="44"/>
    </row>
    <row r="190" spans="16:21" x14ac:dyDescent="0.2">
      <c r="P190" s="44"/>
      <c r="Q190" s="6"/>
      <c r="R190" s="6"/>
      <c r="U190" s="44"/>
    </row>
    <row r="191" spans="16:21" x14ac:dyDescent="0.2">
      <c r="P191" s="44"/>
      <c r="Q191" s="6"/>
      <c r="R191" s="6"/>
      <c r="U191" s="44"/>
    </row>
    <row r="192" spans="16:21" x14ac:dyDescent="0.2">
      <c r="P192" s="44"/>
      <c r="Q192" s="6"/>
      <c r="R192" s="6"/>
      <c r="U192" s="44"/>
    </row>
    <row r="193" spans="16:21" x14ac:dyDescent="0.2">
      <c r="P193" s="44"/>
      <c r="Q193" s="6"/>
      <c r="R193" s="6"/>
      <c r="U193" s="44"/>
    </row>
    <row r="194" spans="16:21" x14ac:dyDescent="0.2">
      <c r="P194" s="44"/>
      <c r="Q194" s="6"/>
      <c r="R194" s="6"/>
      <c r="U194" s="44"/>
    </row>
    <row r="195" spans="16:21" x14ac:dyDescent="0.2">
      <c r="P195" s="44"/>
      <c r="Q195" s="6"/>
      <c r="R195" s="6"/>
      <c r="U195" s="44"/>
    </row>
    <row r="196" spans="16:21" x14ac:dyDescent="0.2">
      <c r="Q196" s="6"/>
      <c r="R196" s="6"/>
    </row>
    <row r="197" spans="16:21" x14ac:dyDescent="0.2">
      <c r="P197" s="44"/>
      <c r="Q197" s="6"/>
      <c r="R197" s="6"/>
      <c r="U197" s="44"/>
    </row>
    <row r="198" spans="16:21" x14ac:dyDescent="0.2">
      <c r="P198" s="44"/>
      <c r="Q198" s="6"/>
      <c r="R198" s="6"/>
      <c r="U198" s="44"/>
    </row>
    <row r="199" spans="16:21" x14ac:dyDescent="0.2">
      <c r="P199" s="44"/>
      <c r="Q199" s="6"/>
      <c r="R199" s="6"/>
      <c r="U199" s="44"/>
    </row>
    <row r="200" spans="16:21" x14ac:dyDescent="0.2">
      <c r="P200" s="44"/>
      <c r="Q200" s="6"/>
      <c r="R200" s="6"/>
      <c r="U200" s="44"/>
    </row>
    <row r="201" spans="16:21" x14ac:dyDescent="0.2">
      <c r="P201" s="44"/>
      <c r="Q201" s="6"/>
      <c r="R201" s="6"/>
      <c r="U201" s="44"/>
    </row>
    <row r="202" spans="16:21" x14ac:dyDescent="0.2">
      <c r="P202" s="44"/>
      <c r="Q202" s="6"/>
      <c r="R202" s="6"/>
      <c r="U202" s="44"/>
    </row>
    <row r="203" spans="16:21" x14ac:dyDescent="0.2">
      <c r="P203" s="44"/>
      <c r="Q203" s="6"/>
      <c r="R203" s="6"/>
      <c r="U203" s="44"/>
    </row>
    <row r="204" spans="16:21" x14ac:dyDescent="0.2">
      <c r="P204" s="44"/>
      <c r="Q204" s="6"/>
      <c r="R204" s="6"/>
      <c r="U204" s="44"/>
    </row>
    <row r="205" spans="16:21" x14ac:dyDescent="0.2">
      <c r="P205" s="44"/>
      <c r="Q205" s="6"/>
      <c r="R205" s="6"/>
      <c r="U205" s="44"/>
    </row>
    <row r="206" spans="16:21" x14ac:dyDescent="0.2">
      <c r="Q206" s="6"/>
      <c r="R206" s="6"/>
    </row>
    <row r="207" spans="16:21" x14ac:dyDescent="0.2">
      <c r="P207" s="6"/>
      <c r="Q207" s="6"/>
      <c r="R207" s="6"/>
      <c r="U207" s="6"/>
    </row>
    <row r="208" spans="16:21" x14ac:dyDescent="0.2">
      <c r="P208" s="44"/>
      <c r="Q208" s="6"/>
      <c r="R208" s="6"/>
      <c r="U208" s="44"/>
    </row>
    <row r="209" spans="16:21" x14ac:dyDescent="0.2">
      <c r="P209" s="44"/>
      <c r="Q209" s="6"/>
      <c r="R209" s="6"/>
      <c r="U209" s="44"/>
    </row>
    <row r="210" spans="16:21" x14ac:dyDescent="0.2">
      <c r="P210" s="44"/>
      <c r="Q210" s="6"/>
      <c r="R210" s="6"/>
      <c r="U210" s="44"/>
    </row>
    <row r="211" spans="16:21" x14ac:dyDescent="0.2">
      <c r="P211" s="44"/>
      <c r="Q211" s="6"/>
      <c r="R211" s="6"/>
      <c r="U211" s="44"/>
    </row>
    <row r="212" spans="16:21" x14ac:dyDescent="0.2">
      <c r="P212" s="44"/>
      <c r="Q212" s="6"/>
      <c r="R212" s="6"/>
      <c r="U212" s="44"/>
    </row>
    <row r="213" spans="16:21" x14ac:dyDescent="0.2">
      <c r="P213" s="44"/>
      <c r="Q213" s="6"/>
      <c r="R213" s="6"/>
      <c r="U213" s="44"/>
    </row>
    <row r="214" spans="16:21" x14ac:dyDescent="0.2">
      <c r="P214" s="44"/>
      <c r="Q214" s="6"/>
      <c r="R214" s="6"/>
      <c r="U214" s="44"/>
    </row>
    <row r="215" spans="16:21" x14ac:dyDescent="0.2">
      <c r="P215" s="44"/>
      <c r="Q215" s="6"/>
      <c r="R215" s="6"/>
      <c r="U215" s="44"/>
    </row>
    <row r="216" spans="16:21" x14ac:dyDescent="0.2">
      <c r="P216" s="44"/>
      <c r="Q216" s="6"/>
      <c r="R216" s="6"/>
      <c r="U216" s="44"/>
    </row>
    <row r="217" spans="16:21" x14ac:dyDescent="0.2">
      <c r="Q217" s="6"/>
      <c r="R217" s="6"/>
    </row>
    <row r="218" spans="16:21" x14ac:dyDescent="0.2">
      <c r="P218" s="44"/>
      <c r="Q218" s="6"/>
      <c r="R218" s="6"/>
      <c r="U218" s="44"/>
    </row>
    <row r="219" spans="16:21" x14ac:dyDescent="0.2">
      <c r="P219" s="44"/>
      <c r="Q219" s="6"/>
      <c r="R219" s="6"/>
      <c r="U219" s="44"/>
    </row>
    <row r="220" spans="16:21" x14ac:dyDescent="0.2">
      <c r="P220" s="44"/>
      <c r="Q220" s="6"/>
      <c r="R220" s="6"/>
      <c r="U220" s="44"/>
    </row>
    <row r="221" spans="16:21" x14ac:dyDescent="0.2">
      <c r="P221" s="44"/>
      <c r="Q221" s="6"/>
      <c r="R221" s="6"/>
      <c r="U221" s="44"/>
    </row>
    <row r="222" spans="16:21" x14ac:dyDescent="0.2">
      <c r="P222" s="44"/>
      <c r="Q222" s="6"/>
      <c r="R222" s="6"/>
      <c r="U222" s="44"/>
    </row>
    <row r="223" spans="16:21" x14ac:dyDescent="0.2">
      <c r="P223" s="44"/>
      <c r="Q223" s="6"/>
      <c r="R223" s="6"/>
      <c r="U223" s="44"/>
    </row>
    <row r="224" spans="16:21" x14ac:dyDescent="0.2">
      <c r="P224" s="44"/>
      <c r="Q224" s="6"/>
      <c r="R224" s="6"/>
      <c r="U224" s="44"/>
    </row>
    <row r="225" spans="16:21" x14ac:dyDescent="0.2">
      <c r="P225" s="44"/>
      <c r="Q225" s="6"/>
      <c r="R225" s="6"/>
      <c r="U225" s="44"/>
    </row>
    <row r="226" spans="16:21" x14ac:dyDescent="0.2">
      <c r="P226" s="44"/>
      <c r="Q226" s="6"/>
      <c r="R226" s="6"/>
      <c r="U226" s="44"/>
    </row>
    <row r="227" spans="16:21" x14ac:dyDescent="0.2">
      <c r="Q227" s="6"/>
      <c r="R227" s="6"/>
    </row>
    <row r="228" spans="16:21" x14ac:dyDescent="0.2">
      <c r="P228" s="44"/>
      <c r="Q228" s="6"/>
      <c r="R228" s="6"/>
      <c r="U228" s="44"/>
    </row>
    <row r="229" spans="16:21" x14ac:dyDescent="0.2">
      <c r="P229" s="44"/>
      <c r="Q229" s="6"/>
      <c r="R229" s="6"/>
      <c r="U229" s="44"/>
    </row>
    <row r="230" spans="16:21" x14ac:dyDescent="0.2">
      <c r="P230" s="44"/>
      <c r="Q230" s="6"/>
      <c r="R230" s="6"/>
      <c r="U230" s="44"/>
    </row>
    <row r="231" spans="16:21" x14ac:dyDescent="0.2">
      <c r="P231" s="44"/>
      <c r="Q231" s="6"/>
      <c r="R231" s="6"/>
      <c r="U231" s="44"/>
    </row>
    <row r="232" spans="16:21" x14ac:dyDescent="0.2">
      <c r="P232" s="44"/>
      <c r="Q232" s="6"/>
      <c r="R232" s="6"/>
      <c r="U232" s="44"/>
    </row>
    <row r="233" spans="16:21" x14ac:dyDescent="0.2">
      <c r="P233" s="44"/>
      <c r="Q233" s="6"/>
      <c r="R233" s="6"/>
      <c r="U233" s="44"/>
    </row>
    <row r="234" spans="16:21" x14ac:dyDescent="0.2">
      <c r="P234" s="44"/>
      <c r="Q234" s="6"/>
      <c r="R234" s="6"/>
      <c r="U234" s="44"/>
    </row>
    <row r="235" spans="16:21" x14ac:dyDescent="0.2">
      <c r="P235" s="44"/>
      <c r="Q235" s="6"/>
      <c r="R235" s="6"/>
      <c r="U235" s="44"/>
    </row>
    <row r="236" spans="16:21" x14ac:dyDescent="0.2">
      <c r="P236" s="44"/>
      <c r="Q236" s="6"/>
      <c r="R236" s="6"/>
      <c r="U236" s="44"/>
    </row>
    <row r="237" spans="16:21" x14ac:dyDescent="0.2">
      <c r="Q237" s="6"/>
      <c r="R237" s="6"/>
    </row>
    <row r="238" spans="16:21" x14ac:dyDescent="0.2">
      <c r="P238" s="44"/>
      <c r="Q238" s="6"/>
      <c r="R238" s="6"/>
      <c r="U238" s="44"/>
    </row>
    <row r="239" spans="16:21" x14ac:dyDescent="0.2">
      <c r="P239" s="44"/>
      <c r="Q239" s="6"/>
      <c r="R239" s="6"/>
      <c r="U239" s="44"/>
    </row>
    <row r="240" spans="16:21" x14ac:dyDescent="0.2">
      <c r="P240" s="44"/>
      <c r="Q240" s="6"/>
      <c r="R240" s="6"/>
      <c r="U240" s="44"/>
    </row>
    <row r="241" spans="16:21" x14ac:dyDescent="0.2">
      <c r="P241" s="44"/>
      <c r="Q241" s="6"/>
      <c r="R241" s="6"/>
      <c r="U241" s="44"/>
    </row>
    <row r="242" spans="16:21" x14ac:dyDescent="0.2">
      <c r="P242" s="44"/>
      <c r="Q242" s="6"/>
      <c r="R242" s="6"/>
      <c r="U242" s="44"/>
    </row>
    <row r="243" spans="16:21" x14ac:dyDescent="0.2">
      <c r="P243" s="44"/>
      <c r="Q243" s="6"/>
      <c r="R243" s="6"/>
      <c r="U243" s="44"/>
    </row>
    <row r="244" spans="16:21" x14ac:dyDescent="0.2">
      <c r="P244" s="44"/>
      <c r="Q244" s="6"/>
      <c r="R244" s="6"/>
      <c r="U244" s="44"/>
    </row>
    <row r="245" spans="16:21" x14ac:dyDescent="0.2">
      <c r="P245" s="44"/>
      <c r="Q245" s="6"/>
      <c r="R245" s="6"/>
      <c r="U245" s="44"/>
    </row>
    <row r="246" spans="16:21" x14ac:dyDescent="0.2">
      <c r="P246" s="44"/>
      <c r="Q246" s="6"/>
      <c r="R246" s="6"/>
      <c r="U246" s="44"/>
    </row>
    <row r="247" spans="16:21" x14ac:dyDescent="0.2">
      <c r="P247" s="44"/>
      <c r="Q247" s="6"/>
      <c r="R247" s="6"/>
      <c r="U247" s="44"/>
    </row>
  </sheetData>
  <autoFilter ref="B6:R143" xr:uid="{00000000-0009-0000-0000-000004000000}"/>
  <dataValidations disablePrompts="1" count="4">
    <dataValidation type="list" allowBlank="1" showInputMessage="1" showErrorMessage="1" errorTitle="Invalid Attribute Type" error="Please select an attribute type from the dropdown list." sqref="R4 G4:H4 J4:M4 O4:P4" xr:uid="{00000000-0002-0000-0400-000000000000}">
      <formula1>"text, double, short, calculation, compatibility rule, string expression, boolean, description, pointer"</formula1>
    </dataValidation>
    <dataValidation type="list" allowBlank="1" showInputMessage="1" showErrorMessage="1" errorTitle="Invalid Attribute Type" error="Please select an attribute type from the dropdown list" sqref="Q4 N4 I4 C4" xr:uid="{00000000-0002-0000-0400-000001000000}">
      <formula1>"text, double, short, calculation, compatibility rule, string expression, boolean, description, pointer, pointer-merge"</formula1>
    </dataValidation>
    <dataValidation type="list" allowBlank="1" showInputMessage="1" showErrorMessage="1" errorTitle="Invalid Attribute Type" error="Please select an attribute type from the dropdown list." sqref="D4:F4" xr:uid="{00000000-0002-0000-0400-000002000000}">
      <formula1>"text, double, calculation, compatibility rule, pointer"</formula1>
    </dataValidation>
    <dataValidation type="list" allowBlank="1" showInputMessage="1" showErrorMessage="1" sqref="A6" xr:uid="{00000000-0002-0000-0400-000003000000}">
      <formula1>"Full Data, Quick Price"</formula1>
    </dataValidation>
  </dataValidations>
  <printOptions gridLines="1"/>
  <pageMargins left="0.74791666666666667" right="0.74791666666666667" top="0.98402777777777772" bottom="0.98402777777777772" header="0.51180555555555551" footer="0.51180555555555551"/>
  <pageSetup scale="23" firstPageNumber="0" orientation="landscape"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P162"/>
  <sheetViews>
    <sheetView topLeftCell="C1" workbookViewId="0">
      <pane ySplit="6" topLeftCell="A7" activePane="bottomLeft" state="frozen"/>
      <selection activeCell="F69" sqref="F69"/>
      <selection pane="bottomLeft" activeCell="M26" sqref="M26"/>
    </sheetView>
  </sheetViews>
  <sheetFormatPr defaultRowHeight="12.75" x14ac:dyDescent="0.2"/>
  <cols>
    <col min="1" max="1" width="25.85546875" customWidth="1"/>
    <col min="2" max="2" width="27.7109375" customWidth="1"/>
    <col min="3" max="3" width="23.7109375" customWidth="1"/>
    <col min="4" max="4" width="20.7109375" customWidth="1"/>
    <col min="5" max="5" width="14.28515625" customWidth="1"/>
    <col min="6" max="6" width="22.140625" customWidth="1"/>
    <col min="7" max="7" width="11.140625" customWidth="1"/>
    <col min="8" max="8" width="13.42578125" bestFit="1" customWidth="1"/>
    <col min="9" max="9" width="20.7109375" customWidth="1"/>
    <col min="10" max="10" width="12.140625" customWidth="1"/>
    <col min="11" max="11" width="12.42578125" bestFit="1" customWidth="1"/>
    <col min="12" max="12" width="12.28515625" bestFit="1" customWidth="1"/>
    <col min="13" max="13" width="40.28515625" bestFit="1" customWidth="1"/>
    <col min="14" max="15" width="12.28515625" customWidth="1"/>
    <col min="16" max="16" width="28.7109375" customWidth="1"/>
  </cols>
  <sheetData>
    <row r="1" spans="1:16" ht="13.5" customHeight="1" thickBot="1" x14ac:dyDescent="0.25">
      <c r="A1" s="12" t="s">
        <v>199</v>
      </c>
      <c r="B1" s="31" t="s">
        <v>1262</v>
      </c>
      <c r="C1" s="13"/>
      <c r="D1" s="14"/>
      <c r="E1" s="14"/>
      <c r="F1" s="14"/>
      <c r="G1" s="14"/>
      <c r="H1" s="14"/>
      <c r="I1" s="14"/>
      <c r="J1" s="14"/>
      <c r="K1" s="14"/>
      <c r="L1" s="14"/>
      <c r="M1" s="14"/>
      <c r="N1" s="14"/>
      <c r="O1" s="14"/>
    </row>
    <row r="2" spans="1:16" ht="13.5" customHeight="1" thickTop="1" x14ac:dyDescent="0.2">
      <c r="A2" s="16" t="s">
        <v>1263</v>
      </c>
      <c r="B2" s="27" t="s">
        <v>203</v>
      </c>
      <c r="C2" s="27" t="s">
        <v>216</v>
      </c>
      <c r="D2" s="27"/>
      <c r="E2" s="27" t="str">
        <f>IF($A$6="Full Data","","")</f>
        <v/>
      </c>
      <c r="F2" s="27" t="str">
        <f>IF($A$6="Full Data","","")</f>
        <v/>
      </c>
      <c r="G2" s="27" t="s">
        <v>204</v>
      </c>
      <c r="H2" s="28" t="s">
        <v>887</v>
      </c>
      <c r="I2" s="28" t="s">
        <v>1264</v>
      </c>
      <c r="J2" s="27" t="s">
        <v>1265</v>
      </c>
      <c r="K2" s="27" t="s">
        <v>1266</v>
      </c>
      <c r="L2" s="27" t="s">
        <v>598</v>
      </c>
      <c r="M2" s="27"/>
      <c r="N2" s="27" t="s">
        <v>205</v>
      </c>
      <c r="O2" s="27" t="s">
        <v>219</v>
      </c>
    </row>
    <row r="3" spans="1:16" x14ac:dyDescent="0.2">
      <c r="A3" s="16" t="str">
        <f>IF($A$6="Full Data", "PumpOptions", "BasicOptionsDynamicDesc")</f>
        <v>PumpOptions</v>
      </c>
      <c r="B3" s="27" t="s">
        <v>208</v>
      </c>
      <c r="C3" s="27"/>
      <c r="D3" s="27" t="s">
        <v>203</v>
      </c>
      <c r="E3" s="27"/>
      <c r="F3" s="27"/>
      <c r="G3" s="27"/>
      <c r="H3" s="27"/>
      <c r="I3" s="27"/>
      <c r="J3" s="27"/>
      <c r="K3" s="27"/>
      <c r="L3" s="27"/>
      <c r="M3" s="27"/>
      <c r="N3" s="27"/>
      <c r="O3" s="27"/>
    </row>
    <row r="4" spans="1:16" x14ac:dyDescent="0.2">
      <c r="A4" s="17" t="s">
        <v>209</v>
      </c>
      <c r="B4" s="38" t="s">
        <v>210</v>
      </c>
      <c r="C4" s="38" t="s">
        <v>211</v>
      </c>
      <c r="D4" s="38" t="s">
        <v>210</v>
      </c>
      <c r="E4" s="38"/>
      <c r="F4" s="38"/>
      <c r="G4" s="38" t="s">
        <v>211</v>
      </c>
      <c r="H4" s="38" t="s">
        <v>211</v>
      </c>
      <c r="I4" s="38" t="s">
        <v>211</v>
      </c>
      <c r="J4" s="38" t="s">
        <v>212</v>
      </c>
      <c r="K4" s="38" t="s">
        <v>212</v>
      </c>
      <c r="L4" s="38" t="s">
        <v>211</v>
      </c>
      <c r="M4" s="38"/>
      <c r="N4" s="38" t="s">
        <v>210</v>
      </c>
      <c r="O4" s="47" t="s">
        <v>210</v>
      </c>
      <c r="P4" s="18" t="s">
        <v>213</v>
      </c>
    </row>
    <row r="5" spans="1:16" ht="13.5" customHeight="1" thickBot="1" x14ac:dyDescent="0.25">
      <c r="A5" s="20" t="s">
        <v>214</v>
      </c>
      <c r="B5" s="39"/>
      <c r="C5" s="39"/>
      <c r="D5" s="39"/>
      <c r="E5" s="39"/>
      <c r="F5" s="39"/>
      <c r="G5" s="39"/>
      <c r="H5" s="39"/>
      <c r="I5" s="39"/>
      <c r="J5" s="39"/>
      <c r="K5" s="39"/>
      <c r="L5" s="39"/>
      <c r="M5" s="39"/>
      <c r="N5" s="39"/>
      <c r="O5" s="39"/>
      <c r="P5" s="15"/>
    </row>
    <row r="6" spans="1:16" ht="13.5" customHeight="1" thickTop="1" x14ac:dyDescent="0.2">
      <c r="A6" s="21" t="s">
        <v>215</v>
      </c>
      <c r="B6" s="7" t="s">
        <v>203</v>
      </c>
      <c r="C6" s="7" t="s">
        <v>216</v>
      </c>
      <c r="D6" s="7" t="s">
        <v>593</v>
      </c>
      <c r="E6" s="7" t="s">
        <v>1267</v>
      </c>
      <c r="F6" s="7" t="s">
        <v>1268</v>
      </c>
      <c r="G6" s="7" t="s">
        <v>889</v>
      </c>
      <c r="H6" s="7" t="s">
        <v>1269</v>
      </c>
      <c r="I6" s="7" t="s">
        <v>1270</v>
      </c>
      <c r="J6" s="7" t="s">
        <v>1271</v>
      </c>
      <c r="K6" s="7" t="s">
        <v>1272</v>
      </c>
      <c r="L6" s="7" t="s">
        <v>1273</v>
      </c>
      <c r="M6" s="8" t="s">
        <v>3</v>
      </c>
      <c r="N6" s="4" t="s">
        <v>217</v>
      </c>
      <c r="O6" s="4" t="s">
        <v>219</v>
      </c>
    </row>
    <row r="7" spans="1:16" x14ac:dyDescent="0.2">
      <c r="A7" s="22" t="s">
        <v>221</v>
      </c>
      <c r="B7" t="s">
        <v>1274</v>
      </c>
      <c r="C7" s="65" t="s">
        <v>223</v>
      </c>
      <c r="D7" t="s">
        <v>1275</v>
      </c>
      <c r="E7" t="s">
        <v>1276</v>
      </c>
      <c r="F7" s="6" t="s">
        <v>1277</v>
      </c>
      <c r="G7" t="s">
        <v>45</v>
      </c>
      <c r="H7" s="66" t="s">
        <v>54</v>
      </c>
      <c r="I7" t="s">
        <v>1278</v>
      </c>
      <c r="J7">
        <v>1.125</v>
      </c>
      <c r="K7">
        <v>1.125</v>
      </c>
      <c r="L7">
        <v>98183501</v>
      </c>
      <c r="M7" t="s">
        <v>1279</v>
      </c>
      <c r="N7" t="s">
        <v>1280</v>
      </c>
      <c r="O7" t="s">
        <v>610</v>
      </c>
    </row>
    <row r="8" spans="1:16" x14ac:dyDescent="0.2">
      <c r="A8" s="21"/>
      <c r="B8" t="s">
        <v>1281</v>
      </c>
      <c r="C8" s="65" t="s">
        <v>230</v>
      </c>
      <c r="D8" t="s">
        <v>1275</v>
      </c>
      <c r="E8" t="s">
        <v>1276</v>
      </c>
      <c r="F8" s="6" t="s">
        <v>1277</v>
      </c>
      <c r="G8" t="s">
        <v>45</v>
      </c>
      <c r="H8" s="68" t="s">
        <v>1282</v>
      </c>
      <c r="I8" t="s">
        <v>1278</v>
      </c>
      <c r="J8">
        <v>1.125</v>
      </c>
      <c r="K8">
        <v>1.375</v>
      </c>
      <c r="L8">
        <v>98132103</v>
      </c>
      <c r="M8" t="s">
        <v>1283</v>
      </c>
      <c r="N8" t="s">
        <v>1284</v>
      </c>
      <c r="O8" t="s">
        <v>610</v>
      </c>
    </row>
    <row r="9" spans="1:16" x14ac:dyDescent="0.2">
      <c r="A9" s="21"/>
      <c r="B9" t="s">
        <v>1285</v>
      </c>
      <c r="C9" s="65" t="s">
        <v>233</v>
      </c>
      <c r="D9" t="s">
        <v>1275</v>
      </c>
      <c r="E9" t="s">
        <v>1276</v>
      </c>
      <c r="F9" s="6" t="s">
        <v>1277</v>
      </c>
      <c r="G9" t="s">
        <v>45</v>
      </c>
      <c r="H9" s="66" t="s">
        <v>51</v>
      </c>
      <c r="I9" t="s">
        <v>1278</v>
      </c>
      <c r="J9">
        <v>1.125</v>
      </c>
      <c r="K9">
        <v>1.625</v>
      </c>
      <c r="L9">
        <v>98183503</v>
      </c>
      <c r="M9" t="s">
        <v>1286</v>
      </c>
      <c r="N9" t="s">
        <v>1284</v>
      </c>
      <c r="O9" t="s">
        <v>610</v>
      </c>
    </row>
    <row r="10" spans="1:16" x14ac:dyDescent="0.2">
      <c r="A10" s="21"/>
      <c r="B10" t="s">
        <v>1287</v>
      </c>
      <c r="C10" s="65" t="s">
        <v>227</v>
      </c>
      <c r="D10" t="s">
        <v>1275</v>
      </c>
      <c r="E10" t="s">
        <v>1276</v>
      </c>
      <c r="F10" s="6" t="s">
        <v>1277</v>
      </c>
      <c r="G10" t="s">
        <v>45</v>
      </c>
      <c r="H10" s="68" t="s">
        <v>1288</v>
      </c>
      <c r="I10" t="s">
        <v>1278</v>
      </c>
      <c r="J10">
        <v>1.125</v>
      </c>
      <c r="K10">
        <v>1.375</v>
      </c>
      <c r="L10">
        <v>98132103</v>
      </c>
      <c r="M10" t="s">
        <v>1283</v>
      </c>
      <c r="N10" t="s">
        <v>1284</v>
      </c>
      <c r="O10" t="s">
        <v>610</v>
      </c>
    </row>
    <row r="11" spans="1:16" x14ac:dyDescent="0.2">
      <c r="A11" s="21"/>
      <c r="B11" t="s">
        <v>1289</v>
      </c>
      <c r="C11" s="65" t="s">
        <v>236</v>
      </c>
      <c r="D11" t="s">
        <v>1275</v>
      </c>
      <c r="E11" t="s">
        <v>1276</v>
      </c>
      <c r="F11" s="6" t="s">
        <v>1277</v>
      </c>
      <c r="G11" t="s">
        <v>45</v>
      </c>
      <c r="H11" s="66" t="s">
        <v>52</v>
      </c>
      <c r="I11" t="s">
        <v>1278</v>
      </c>
      <c r="J11">
        <v>1.125</v>
      </c>
      <c r="K11">
        <v>1.125</v>
      </c>
      <c r="L11">
        <v>98183501</v>
      </c>
      <c r="M11" t="s">
        <v>1279</v>
      </c>
      <c r="N11" t="s">
        <v>1280</v>
      </c>
      <c r="O11" t="s">
        <v>610</v>
      </c>
    </row>
    <row r="12" spans="1:16" x14ac:dyDescent="0.2">
      <c r="A12" s="21"/>
      <c r="B12" t="s">
        <v>1290</v>
      </c>
      <c r="C12" s="65" t="s">
        <v>239</v>
      </c>
      <c r="D12" t="s">
        <v>1275</v>
      </c>
      <c r="E12" t="s">
        <v>1276</v>
      </c>
      <c r="F12" s="6" t="s">
        <v>1277</v>
      </c>
      <c r="G12" t="s">
        <v>45</v>
      </c>
      <c r="H12" s="68" t="s">
        <v>52</v>
      </c>
      <c r="I12" t="s">
        <v>1278</v>
      </c>
      <c r="J12">
        <v>1.125</v>
      </c>
      <c r="K12">
        <v>1.125</v>
      </c>
      <c r="L12">
        <v>98183501</v>
      </c>
      <c r="M12" t="s">
        <v>1279</v>
      </c>
      <c r="N12" t="s">
        <v>1280</v>
      </c>
      <c r="O12" t="s">
        <v>610</v>
      </c>
    </row>
    <row r="13" spans="1:16" x14ac:dyDescent="0.2">
      <c r="A13" s="21"/>
      <c r="B13" t="s">
        <v>1291</v>
      </c>
      <c r="C13" s="65" t="s">
        <v>242</v>
      </c>
      <c r="D13" t="s">
        <v>1275</v>
      </c>
      <c r="E13" t="s">
        <v>1276</v>
      </c>
      <c r="F13" s="6" t="s">
        <v>1277</v>
      </c>
      <c r="G13" t="s">
        <v>45</v>
      </c>
      <c r="H13" s="68" t="s">
        <v>1288</v>
      </c>
      <c r="I13" t="s">
        <v>1278</v>
      </c>
      <c r="J13">
        <v>1.125</v>
      </c>
      <c r="K13">
        <v>1.375</v>
      </c>
      <c r="L13">
        <v>98132103</v>
      </c>
      <c r="M13" t="s">
        <v>1283</v>
      </c>
      <c r="N13" t="s">
        <v>1284</v>
      </c>
      <c r="O13" t="s">
        <v>610</v>
      </c>
    </row>
    <row r="14" spans="1:16" x14ac:dyDescent="0.2">
      <c r="A14" s="21"/>
      <c r="B14" t="s">
        <v>1292</v>
      </c>
      <c r="C14" s="65" t="s">
        <v>251</v>
      </c>
      <c r="D14" t="s">
        <v>1275</v>
      </c>
      <c r="E14" t="s">
        <v>1276</v>
      </c>
      <c r="F14" s="6" t="s">
        <v>1277</v>
      </c>
      <c r="G14" t="s">
        <v>45</v>
      </c>
      <c r="H14" s="68" t="s">
        <v>1282</v>
      </c>
      <c r="I14" t="s">
        <v>1278</v>
      </c>
      <c r="J14">
        <v>1.125</v>
      </c>
      <c r="K14">
        <v>1.375</v>
      </c>
      <c r="L14">
        <v>98132103</v>
      </c>
      <c r="M14" t="s">
        <v>1293</v>
      </c>
      <c r="N14" t="s">
        <v>1284</v>
      </c>
      <c r="O14" t="s">
        <v>610</v>
      </c>
    </row>
    <row r="15" spans="1:16" x14ac:dyDescent="0.2">
      <c r="A15" s="21"/>
      <c r="B15" t="s">
        <v>1294</v>
      </c>
      <c r="C15" s="65" t="s">
        <v>254</v>
      </c>
      <c r="D15" t="s">
        <v>1275</v>
      </c>
      <c r="E15" t="s">
        <v>1276</v>
      </c>
      <c r="F15" s="6" t="s">
        <v>1277</v>
      </c>
      <c r="G15" t="s">
        <v>45</v>
      </c>
      <c r="H15" s="66" t="s">
        <v>51</v>
      </c>
      <c r="I15" t="s">
        <v>1278</v>
      </c>
      <c r="J15">
        <v>1.125</v>
      </c>
      <c r="K15">
        <v>1.625</v>
      </c>
      <c r="L15">
        <v>98183503</v>
      </c>
      <c r="M15" t="s">
        <v>1295</v>
      </c>
      <c r="N15" t="s">
        <v>1284</v>
      </c>
      <c r="O15" t="s">
        <v>610</v>
      </c>
    </row>
    <row r="16" spans="1:16" x14ac:dyDescent="0.2">
      <c r="A16" s="21"/>
      <c r="B16" t="s">
        <v>1296</v>
      </c>
      <c r="C16" s="65" t="s">
        <v>245</v>
      </c>
      <c r="D16" t="s">
        <v>1275</v>
      </c>
      <c r="E16" t="s">
        <v>1276</v>
      </c>
      <c r="F16" s="6" t="s">
        <v>1277</v>
      </c>
      <c r="G16" t="s">
        <v>45</v>
      </c>
      <c r="H16" s="66" t="s">
        <v>54</v>
      </c>
      <c r="I16" t="s">
        <v>1278</v>
      </c>
      <c r="J16">
        <v>1.125</v>
      </c>
      <c r="K16">
        <v>1.125</v>
      </c>
      <c r="L16">
        <v>98183501</v>
      </c>
      <c r="M16" t="s">
        <v>1279</v>
      </c>
      <c r="N16" t="s">
        <v>1280</v>
      </c>
      <c r="O16" t="s">
        <v>610</v>
      </c>
    </row>
    <row r="17" spans="1:15" x14ac:dyDescent="0.2">
      <c r="A17" s="21"/>
      <c r="B17" t="s">
        <v>1297</v>
      </c>
      <c r="C17" s="65" t="s">
        <v>248</v>
      </c>
      <c r="D17" t="s">
        <v>1275</v>
      </c>
      <c r="E17" t="s">
        <v>1276</v>
      </c>
      <c r="F17" s="6" t="s">
        <v>1277</v>
      </c>
      <c r="G17" t="s">
        <v>45</v>
      </c>
      <c r="H17" s="68" t="s">
        <v>1288</v>
      </c>
      <c r="I17" t="s">
        <v>1278</v>
      </c>
      <c r="J17">
        <v>1.125</v>
      </c>
      <c r="K17">
        <v>1.375</v>
      </c>
      <c r="L17">
        <v>98132103</v>
      </c>
      <c r="M17" t="s">
        <v>1293</v>
      </c>
      <c r="N17" t="s">
        <v>1284</v>
      </c>
      <c r="O17" t="s">
        <v>610</v>
      </c>
    </row>
    <row r="18" spans="1:15" x14ac:dyDescent="0.2">
      <c r="A18" s="21"/>
      <c r="B18" t="s">
        <v>1298</v>
      </c>
      <c r="C18" s="65" t="s">
        <v>257</v>
      </c>
      <c r="D18" t="s">
        <v>1275</v>
      </c>
      <c r="E18" t="s">
        <v>1276</v>
      </c>
      <c r="F18" s="6" t="s">
        <v>1277</v>
      </c>
      <c r="G18" t="s">
        <v>45</v>
      </c>
      <c r="H18" s="66" t="s">
        <v>52</v>
      </c>
      <c r="I18" t="s">
        <v>1278</v>
      </c>
      <c r="J18">
        <v>1.125</v>
      </c>
      <c r="K18">
        <v>1.125</v>
      </c>
      <c r="L18">
        <v>98183501</v>
      </c>
      <c r="M18" t="s">
        <v>1279</v>
      </c>
      <c r="N18" t="s">
        <v>1280</v>
      </c>
      <c r="O18" t="s">
        <v>610</v>
      </c>
    </row>
    <row r="19" spans="1:15" x14ac:dyDescent="0.2">
      <c r="A19" s="21"/>
      <c r="B19" t="s">
        <v>1299</v>
      </c>
      <c r="C19" s="65" t="s">
        <v>266</v>
      </c>
      <c r="D19" t="s">
        <v>1275</v>
      </c>
      <c r="E19" t="s">
        <v>1276</v>
      </c>
      <c r="F19" s="6" t="s">
        <v>1277</v>
      </c>
      <c r="G19" t="s">
        <v>45</v>
      </c>
      <c r="H19" s="68" t="s">
        <v>1282</v>
      </c>
      <c r="I19" t="s">
        <v>1278</v>
      </c>
      <c r="J19">
        <v>1.125</v>
      </c>
      <c r="K19">
        <v>1.375</v>
      </c>
      <c r="L19">
        <v>98132103</v>
      </c>
      <c r="M19" t="s">
        <v>1300</v>
      </c>
      <c r="N19" t="s">
        <v>1284</v>
      </c>
      <c r="O19" t="s">
        <v>610</v>
      </c>
    </row>
    <row r="20" spans="1:15" x14ac:dyDescent="0.2">
      <c r="A20" s="21"/>
      <c r="B20" t="s">
        <v>1301</v>
      </c>
      <c r="C20" s="65" t="s">
        <v>269</v>
      </c>
      <c r="D20" t="s">
        <v>1275</v>
      </c>
      <c r="E20" t="s">
        <v>1276</v>
      </c>
      <c r="F20" s="6" t="s">
        <v>1277</v>
      </c>
      <c r="G20" t="s">
        <v>45</v>
      </c>
      <c r="H20" s="66" t="s">
        <v>51</v>
      </c>
      <c r="I20" t="s">
        <v>1278</v>
      </c>
      <c r="J20">
        <v>1.125</v>
      </c>
      <c r="K20">
        <v>1.625</v>
      </c>
      <c r="L20">
        <v>98183503</v>
      </c>
      <c r="M20" t="s">
        <v>1302</v>
      </c>
      <c r="N20" t="s">
        <v>1284</v>
      </c>
      <c r="O20" t="s">
        <v>610</v>
      </c>
    </row>
    <row r="21" spans="1:15" x14ac:dyDescent="0.2">
      <c r="A21" s="21"/>
      <c r="B21" t="s">
        <v>1303</v>
      </c>
      <c r="C21" s="65" t="s">
        <v>272</v>
      </c>
      <c r="D21" t="s">
        <v>1275</v>
      </c>
      <c r="E21" t="s">
        <v>1276</v>
      </c>
      <c r="F21" s="6" t="s">
        <v>1277</v>
      </c>
      <c r="G21" t="s">
        <v>45</v>
      </c>
      <c r="H21" s="66" t="s">
        <v>64</v>
      </c>
      <c r="I21" t="s">
        <v>1278</v>
      </c>
      <c r="J21">
        <v>1.125</v>
      </c>
      <c r="K21">
        <v>1.625</v>
      </c>
      <c r="L21">
        <v>98183503</v>
      </c>
      <c r="M21" t="s">
        <v>1302</v>
      </c>
      <c r="N21" t="s">
        <v>1284</v>
      </c>
      <c r="O21" t="s">
        <v>610</v>
      </c>
    </row>
    <row r="22" spans="1:15" x14ac:dyDescent="0.2">
      <c r="A22" s="21"/>
      <c r="B22" t="s">
        <v>1304</v>
      </c>
      <c r="C22" s="65" t="s">
        <v>260</v>
      </c>
      <c r="D22" t="s">
        <v>1275</v>
      </c>
      <c r="E22" t="s">
        <v>1276</v>
      </c>
      <c r="F22" s="6" t="s">
        <v>1277</v>
      </c>
      <c r="G22" t="s">
        <v>45</v>
      </c>
      <c r="H22" s="66" t="s">
        <v>54</v>
      </c>
      <c r="I22" t="s">
        <v>1278</v>
      </c>
      <c r="J22">
        <v>1.125</v>
      </c>
      <c r="K22">
        <v>1.125</v>
      </c>
      <c r="L22">
        <v>98183501</v>
      </c>
      <c r="M22" t="s">
        <v>1279</v>
      </c>
      <c r="N22" t="s">
        <v>1280</v>
      </c>
      <c r="O22" t="s">
        <v>610</v>
      </c>
    </row>
    <row r="23" spans="1:15" x14ac:dyDescent="0.2">
      <c r="A23" s="21"/>
      <c r="B23" t="s">
        <v>1305</v>
      </c>
      <c r="C23" s="65" t="s">
        <v>263</v>
      </c>
      <c r="D23" t="s">
        <v>1275</v>
      </c>
      <c r="E23" t="s">
        <v>1276</v>
      </c>
      <c r="F23" s="6" t="s">
        <v>1277</v>
      </c>
      <c r="G23" s="49" t="s">
        <v>45</v>
      </c>
      <c r="H23" s="68" t="s">
        <v>1288</v>
      </c>
      <c r="I23" t="s">
        <v>1278</v>
      </c>
      <c r="J23">
        <v>1.125</v>
      </c>
      <c r="K23">
        <v>1.375</v>
      </c>
      <c r="L23">
        <v>98132103</v>
      </c>
      <c r="M23" t="s">
        <v>1300</v>
      </c>
      <c r="N23" t="s">
        <v>1284</v>
      </c>
      <c r="O23" t="s">
        <v>610</v>
      </c>
    </row>
    <row r="24" spans="1:15" x14ac:dyDescent="0.2">
      <c r="A24" s="21"/>
      <c r="B24" t="s">
        <v>1306</v>
      </c>
      <c r="C24" s="65" t="s">
        <v>275</v>
      </c>
      <c r="D24" t="s">
        <v>1275</v>
      </c>
      <c r="E24" t="s">
        <v>1276</v>
      </c>
      <c r="F24" s="6" t="s">
        <v>1277</v>
      </c>
      <c r="G24" s="49" t="s">
        <v>45</v>
      </c>
      <c r="H24" s="66" t="s">
        <v>52</v>
      </c>
      <c r="I24" t="s">
        <v>1278</v>
      </c>
      <c r="J24">
        <v>1.125</v>
      </c>
      <c r="K24">
        <v>1.125</v>
      </c>
      <c r="L24">
        <v>98183501</v>
      </c>
      <c r="M24" t="s">
        <v>1279</v>
      </c>
      <c r="N24" t="s">
        <v>1280</v>
      </c>
      <c r="O24" t="s">
        <v>610</v>
      </c>
    </row>
    <row r="25" spans="1:15" x14ac:dyDescent="0.2">
      <c r="A25" s="21"/>
      <c r="B25" t="s">
        <v>1307</v>
      </c>
      <c r="C25" s="65" t="s">
        <v>278</v>
      </c>
      <c r="D25" t="s">
        <v>1275</v>
      </c>
      <c r="E25" t="s">
        <v>1276</v>
      </c>
      <c r="F25" s="6" t="s">
        <v>1277</v>
      </c>
      <c r="G25" s="49" t="s">
        <v>45</v>
      </c>
      <c r="H25" s="66" t="s">
        <v>51</v>
      </c>
      <c r="I25" t="s">
        <v>1278</v>
      </c>
      <c r="J25">
        <v>1.125</v>
      </c>
      <c r="K25">
        <v>1.625</v>
      </c>
      <c r="L25">
        <v>98183503</v>
      </c>
      <c r="M25" t="s">
        <v>1308</v>
      </c>
      <c r="N25" t="s">
        <v>1309</v>
      </c>
      <c r="O25" t="s">
        <v>610</v>
      </c>
    </row>
    <row r="26" spans="1:15" x14ac:dyDescent="0.2">
      <c r="A26" s="21"/>
      <c r="B26" t="s">
        <v>1310</v>
      </c>
      <c r="C26" s="65" t="s">
        <v>281</v>
      </c>
      <c r="D26" t="s">
        <v>1275</v>
      </c>
      <c r="E26" t="s">
        <v>1276</v>
      </c>
      <c r="F26" s="6" t="s">
        <v>1277</v>
      </c>
      <c r="G26" s="49" t="s">
        <v>45</v>
      </c>
      <c r="H26" s="66" t="s">
        <v>64</v>
      </c>
      <c r="I26" t="s">
        <v>1278</v>
      </c>
      <c r="J26">
        <v>1.125</v>
      </c>
      <c r="K26">
        <v>1.625</v>
      </c>
      <c r="L26">
        <v>98183503</v>
      </c>
      <c r="M26" t="s">
        <v>1308</v>
      </c>
      <c r="N26" t="s">
        <v>1309</v>
      </c>
      <c r="O26" t="s">
        <v>610</v>
      </c>
    </row>
    <row r="27" spans="1:15" x14ac:dyDescent="0.2">
      <c r="A27" s="21"/>
      <c r="B27" t="s">
        <v>1311</v>
      </c>
      <c r="C27" s="65" t="s">
        <v>284</v>
      </c>
      <c r="D27" t="s">
        <v>1275</v>
      </c>
      <c r="E27" t="s">
        <v>1276</v>
      </c>
      <c r="F27" s="6" t="s">
        <v>1277</v>
      </c>
      <c r="G27" s="49" t="s">
        <v>45</v>
      </c>
      <c r="H27" s="66" t="s">
        <v>67</v>
      </c>
      <c r="I27" t="s">
        <v>1278</v>
      </c>
      <c r="J27">
        <v>1.125</v>
      </c>
      <c r="K27">
        <v>1.625</v>
      </c>
      <c r="L27" t="s">
        <v>614</v>
      </c>
      <c r="N27" t="s">
        <v>1280</v>
      </c>
      <c r="O27" t="s">
        <v>610</v>
      </c>
    </row>
    <row r="28" spans="1:15" x14ac:dyDescent="0.2">
      <c r="A28" s="21"/>
      <c r="B28" t="s">
        <v>1312</v>
      </c>
      <c r="C28" s="65" t="s">
        <v>287</v>
      </c>
      <c r="D28" t="s">
        <v>1275</v>
      </c>
      <c r="E28" t="s">
        <v>1276</v>
      </c>
      <c r="F28" s="6" t="s">
        <v>1277</v>
      </c>
      <c r="G28" s="49" t="s">
        <v>45</v>
      </c>
      <c r="H28" s="66" t="s">
        <v>71</v>
      </c>
      <c r="I28" t="s">
        <v>1278</v>
      </c>
      <c r="J28">
        <v>1.125</v>
      </c>
      <c r="K28">
        <v>1.625</v>
      </c>
      <c r="L28" t="s">
        <v>614</v>
      </c>
      <c r="N28" t="s">
        <v>1280</v>
      </c>
      <c r="O28" t="s">
        <v>610</v>
      </c>
    </row>
    <row r="29" spans="1:15" x14ac:dyDescent="0.2">
      <c r="A29" s="21"/>
      <c r="B29" t="s">
        <v>1313</v>
      </c>
      <c r="C29" s="65" t="s">
        <v>290</v>
      </c>
      <c r="D29" t="s">
        <v>1275</v>
      </c>
      <c r="E29" t="s">
        <v>1276</v>
      </c>
      <c r="F29" s="6" t="s">
        <v>1277</v>
      </c>
      <c r="G29" s="49" t="s">
        <v>45</v>
      </c>
      <c r="H29" s="66" t="s">
        <v>52</v>
      </c>
      <c r="I29" t="s">
        <v>1278</v>
      </c>
      <c r="J29">
        <v>1.125</v>
      </c>
      <c r="K29">
        <v>1.125</v>
      </c>
      <c r="L29">
        <v>98183501</v>
      </c>
      <c r="M29" t="s">
        <v>1279</v>
      </c>
      <c r="N29" t="s">
        <v>1280</v>
      </c>
      <c r="O29" t="s">
        <v>610</v>
      </c>
    </row>
    <row r="30" spans="1:15" x14ac:dyDescent="0.2">
      <c r="A30" s="21"/>
      <c r="B30" t="s">
        <v>1314</v>
      </c>
      <c r="C30" s="65" t="s">
        <v>293</v>
      </c>
      <c r="D30" t="s">
        <v>1275</v>
      </c>
      <c r="E30" t="s">
        <v>1276</v>
      </c>
      <c r="F30" s="6" t="s">
        <v>1277</v>
      </c>
      <c r="G30" s="49" t="s">
        <v>45</v>
      </c>
      <c r="H30" s="68" t="s">
        <v>52</v>
      </c>
      <c r="I30" t="s">
        <v>1278</v>
      </c>
      <c r="J30">
        <v>1.125</v>
      </c>
      <c r="K30">
        <v>1.125</v>
      </c>
      <c r="L30">
        <v>98183501</v>
      </c>
      <c r="M30" t="s">
        <v>1279</v>
      </c>
      <c r="N30" t="s">
        <v>1280</v>
      </c>
      <c r="O30" t="s">
        <v>610</v>
      </c>
    </row>
    <row r="31" spans="1:15" x14ac:dyDescent="0.2">
      <c r="A31" s="21"/>
      <c r="B31" t="s">
        <v>1315</v>
      </c>
      <c r="C31" s="65" t="s">
        <v>296</v>
      </c>
      <c r="D31" t="s">
        <v>1275</v>
      </c>
      <c r="E31" t="s">
        <v>1276</v>
      </c>
      <c r="F31" s="6" t="s">
        <v>1277</v>
      </c>
      <c r="G31" s="49" t="s">
        <v>45</v>
      </c>
      <c r="H31" s="66" t="s">
        <v>51</v>
      </c>
      <c r="I31" t="s">
        <v>1278</v>
      </c>
      <c r="J31">
        <v>1.125</v>
      </c>
      <c r="K31">
        <v>1.625</v>
      </c>
      <c r="L31">
        <v>98183503</v>
      </c>
      <c r="M31" t="s">
        <v>1308</v>
      </c>
      <c r="N31" t="s">
        <v>1309</v>
      </c>
      <c r="O31" t="s">
        <v>610</v>
      </c>
    </row>
    <row r="32" spans="1:15" x14ac:dyDescent="0.2">
      <c r="A32" s="21"/>
      <c r="B32" t="s">
        <v>1316</v>
      </c>
      <c r="C32" s="65" t="s">
        <v>299</v>
      </c>
      <c r="D32" t="s">
        <v>1275</v>
      </c>
      <c r="E32" t="s">
        <v>1276</v>
      </c>
      <c r="F32" s="6" t="s">
        <v>1277</v>
      </c>
      <c r="G32" s="49" t="s">
        <v>45</v>
      </c>
      <c r="H32" s="66" t="s">
        <v>64</v>
      </c>
      <c r="I32" t="s">
        <v>1278</v>
      </c>
      <c r="J32">
        <v>1.125</v>
      </c>
      <c r="K32">
        <v>1.625</v>
      </c>
      <c r="L32">
        <v>98183503</v>
      </c>
      <c r="M32" t="s">
        <v>1308</v>
      </c>
      <c r="N32" t="s">
        <v>1309</v>
      </c>
      <c r="O32" t="s">
        <v>610</v>
      </c>
    </row>
    <row r="33" spans="1:15" x14ac:dyDescent="0.2">
      <c r="A33" s="21"/>
      <c r="B33" t="s">
        <v>1317</v>
      </c>
      <c r="C33" s="65" t="s">
        <v>302</v>
      </c>
      <c r="D33" t="s">
        <v>1275</v>
      </c>
      <c r="E33" t="s">
        <v>1276</v>
      </c>
      <c r="F33" s="6" t="s">
        <v>1277</v>
      </c>
      <c r="G33" s="49" t="s">
        <v>81</v>
      </c>
      <c r="H33" s="66" t="s">
        <v>67</v>
      </c>
      <c r="I33" t="s">
        <v>1278</v>
      </c>
      <c r="J33">
        <v>1.125</v>
      </c>
      <c r="K33">
        <v>1.625</v>
      </c>
      <c r="L33">
        <v>98183504</v>
      </c>
      <c r="M33" t="s">
        <v>1318</v>
      </c>
      <c r="N33" t="s">
        <v>1319</v>
      </c>
      <c r="O33" t="s">
        <v>610</v>
      </c>
    </row>
    <row r="34" spans="1:15" x14ac:dyDescent="0.2">
      <c r="A34" s="21"/>
      <c r="B34" t="s">
        <v>1320</v>
      </c>
      <c r="C34" s="65" t="s">
        <v>305</v>
      </c>
      <c r="D34" t="s">
        <v>1275</v>
      </c>
      <c r="E34" t="s">
        <v>1276</v>
      </c>
      <c r="F34" s="6" t="s">
        <v>1277</v>
      </c>
      <c r="G34" s="49" t="s">
        <v>81</v>
      </c>
      <c r="H34" s="66" t="s">
        <v>71</v>
      </c>
      <c r="I34" t="s">
        <v>1278</v>
      </c>
      <c r="J34">
        <v>1.125</v>
      </c>
      <c r="K34">
        <v>1.625</v>
      </c>
      <c r="L34">
        <v>98183504</v>
      </c>
      <c r="M34" t="s">
        <v>1318</v>
      </c>
      <c r="N34" t="s">
        <v>1319</v>
      </c>
      <c r="O34" t="s">
        <v>610</v>
      </c>
    </row>
    <row r="35" spans="1:15" x14ac:dyDescent="0.2">
      <c r="A35" s="21"/>
      <c r="B35" t="s">
        <v>1321</v>
      </c>
      <c r="C35" s="65" t="s">
        <v>308</v>
      </c>
      <c r="D35" t="s">
        <v>1275</v>
      </c>
      <c r="E35" t="s">
        <v>1276</v>
      </c>
      <c r="F35" s="6" t="s">
        <v>1277</v>
      </c>
      <c r="G35" s="49" t="s">
        <v>45</v>
      </c>
      <c r="H35" s="66" t="s">
        <v>52</v>
      </c>
      <c r="I35" t="s">
        <v>1278</v>
      </c>
      <c r="J35">
        <v>1.125</v>
      </c>
      <c r="K35">
        <v>1.125</v>
      </c>
      <c r="L35">
        <v>98183501</v>
      </c>
      <c r="M35" t="s">
        <v>1279</v>
      </c>
      <c r="N35" t="s">
        <v>1280</v>
      </c>
      <c r="O35" t="s">
        <v>610</v>
      </c>
    </row>
    <row r="36" spans="1:15" x14ac:dyDescent="0.2">
      <c r="A36" s="21"/>
      <c r="B36" t="s">
        <v>1322</v>
      </c>
      <c r="C36" s="65" t="s">
        <v>311</v>
      </c>
      <c r="D36" t="s">
        <v>1275</v>
      </c>
      <c r="E36" t="s">
        <v>1276</v>
      </c>
      <c r="F36" s="6" t="s">
        <v>1277</v>
      </c>
      <c r="G36" s="49" t="s">
        <v>45</v>
      </c>
      <c r="H36" s="68" t="s">
        <v>52</v>
      </c>
      <c r="I36" t="s">
        <v>1278</v>
      </c>
      <c r="J36">
        <v>1.125</v>
      </c>
      <c r="K36">
        <v>1.125</v>
      </c>
      <c r="L36">
        <v>98183501</v>
      </c>
      <c r="M36" t="s">
        <v>1279</v>
      </c>
      <c r="N36" t="s">
        <v>1280</v>
      </c>
      <c r="O36" t="s">
        <v>610</v>
      </c>
    </row>
    <row r="37" spans="1:15" x14ac:dyDescent="0.2">
      <c r="A37" s="21"/>
      <c r="B37" t="s">
        <v>1323</v>
      </c>
      <c r="C37" s="65" t="s">
        <v>314</v>
      </c>
      <c r="D37" t="s">
        <v>1275</v>
      </c>
      <c r="E37" t="s">
        <v>1276</v>
      </c>
      <c r="F37" s="6" t="s">
        <v>1277</v>
      </c>
      <c r="G37" s="49" t="s">
        <v>45</v>
      </c>
      <c r="H37" s="68" t="s">
        <v>1288</v>
      </c>
      <c r="I37" t="s">
        <v>1278</v>
      </c>
      <c r="J37">
        <v>1.125</v>
      </c>
      <c r="K37">
        <v>1.375</v>
      </c>
      <c r="L37">
        <v>98132103</v>
      </c>
      <c r="M37" t="s">
        <v>1324</v>
      </c>
      <c r="N37" t="s">
        <v>1284</v>
      </c>
      <c r="O37" t="s">
        <v>610</v>
      </c>
    </row>
    <row r="38" spans="1:15" x14ac:dyDescent="0.2">
      <c r="A38" s="21"/>
      <c r="B38" t="s">
        <v>1325</v>
      </c>
      <c r="C38" s="65" t="s">
        <v>317</v>
      </c>
      <c r="D38" t="s">
        <v>1275</v>
      </c>
      <c r="E38" t="s">
        <v>1276</v>
      </c>
      <c r="F38" s="6" t="s">
        <v>1277</v>
      </c>
      <c r="G38" s="49" t="s">
        <v>45</v>
      </c>
      <c r="H38" s="66" t="s">
        <v>64</v>
      </c>
      <c r="I38" t="s">
        <v>1278</v>
      </c>
      <c r="J38">
        <v>1.125</v>
      </c>
      <c r="K38">
        <v>1.625</v>
      </c>
      <c r="L38">
        <v>98183503</v>
      </c>
      <c r="M38" t="s">
        <v>1308</v>
      </c>
      <c r="N38" t="s">
        <v>1309</v>
      </c>
      <c r="O38" t="s">
        <v>610</v>
      </c>
    </row>
    <row r="39" spans="1:15" x14ac:dyDescent="0.2">
      <c r="A39" s="21"/>
      <c r="B39" t="s">
        <v>1326</v>
      </c>
      <c r="C39" s="65" t="s">
        <v>320</v>
      </c>
      <c r="D39" t="s">
        <v>1275</v>
      </c>
      <c r="E39" t="s">
        <v>1276</v>
      </c>
      <c r="F39" s="6" t="s">
        <v>1277</v>
      </c>
      <c r="G39" s="49" t="s">
        <v>81</v>
      </c>
      <c r="H39" s="66" t="s">
        <v>67</v>
      </c>
      <c r="I39" t="s">
        <v>1278</v>
      </c>
      <c r="J39">
        <v>1.125</v>
      </c>
      <c r="K39">
        <v>1.625</v>
      </c>
      <c r="L39">
        <v>98183504</v>
      </c>
      <c r="M39" t="s">
        <v>1318</v>
      </c>
      <c r="N39" t="s">
        <v>1319</v>
      </c>
      <c r="O39" t="s">
        <v>610</v>
      </c>
    </row>
    <row r="40" spans="1:15" x14ac:dyDescent="0.2">
      <c r="A40" s="21"/>
      <c r="B40" t="s">
        <v>1327</v>
      </c>
      <c r="C40" s="65" t="s">
        <v>323</v>
      </c>
      <c r="D40" t="s">
        <v>1275</v>
      </c>
      <c r="E40" t="s">
        <v>1276</v>
      </c>
      <c r="F40" s="6" t="s">
        <v>1277</v>
      </c>
      <c r="G40" s="49" t="s">
        <v>81</v>
      </c>
      <c r="H40" s="66" t="s">
        <v>71</v>
      </c>
      <c r="I40" t="s">
        <v>1278</v>
      </c>
      <c r="J40">
        <v>1.125</v>
      </c>
      <c r="K40">
        <v>1.625</v>
      </c>
      <c r="L40">
        <v>98183504</v>
      </c>
      <c r="M40" t="s">
        <v>1318</v>
      </c>
      <c r="N40" t="s">
        <v>1319</v>
      </c>
      <c r="O40" t="s">
        <v>610</v>
      </c>
    </row>
    <row r="41" spans="1:15" x14ac:dyDescent="0.2">
      <c r="A41" s="21"/>
      <c r="B41" t="s">
        <v>1328</v>
      </c>
      <c r="C41" s="65" t="s">
        <v>326</v>
      </c>
      <c r="D41" t="s">
        <v>1275</v>
      </c>
      <c r="E41" t="s">
        <v>1276</v>
      </c>
      <c r="F41" s="6" t="s">
        <v>1277</v>
      </c>
      <c r="G41" s="49" t="s">
        <v>45</v>
      </c>
      <c r="H41" s="66" t="s">
        <v>52</v>
      </c>
      <c r="I41" t="s">
        <v>1278</v>
      </c>
      <c r="J41">
        <v>1.125</v>
      </c>
      <c r="K41">
        <v>1.125</v>
      </c>
      <c r="L41">
        <v>98183501</v>
      </c>
      <c r="M41" t="s">
        <v>1279</v>
      </c>
      <c r="N41" t="s">
        <v>1280</v>
      </c>
      <c r="O41" t="s">
        <v>610</v>
      </c>
    </row>
    <row r="42" spans="1:15" x14ac:dyDescent="0.2">
      <c r="A42" s="21"/>
      <c r="B42" t="s">
        <v>1329</v>
      </c>
      <c r="C42" s="65" t="s">
        <v>329</v>
      </c>
      <c r="D42" t="s">
        <v>1275</v>
      </c>
      <c r="E42" t="s">
        <v>1276</v>
      </c>
      <c r="F42" s="6" t="s">
        <v>1277</v>
      </c>
      <c r="G42" s="49" t="s">
        <v>45</v>
      </c>
      <c r="H42" s="68" t="s">
        <v>52</v>
      </c>
      <c r="I42" t="s">
        <v>1278</v>
      </c>
      <c r="J42">
        <v>1.125</v>
      </c>
      <c r="K42">
        <v>1.125</v>
      </c>
      <c r="L42">
        <v>98183501</v>
      </c>
      <c r="M42" t="s">
        <v>1279</v>
      </c>
      <c r="N42" t="s">
        <v>1280</v>
      </c>
      <c r="O42" t="s">
        <v>610</v>
      </c>
    </row>
    <row r="43" spans="1:15" x14ac:dyDescent="0.2">
      <c r="A43" s="21"/>
      <c r="B43" t="s">
        <v>1330</v>
      </c>
      <c r="C43" s="65" t="s">
        <v>332</v>
      </c>
      <c r="D43" t="s">
        <v>1275</v>
      </c>
      <c r="E43" t="s">
        <v>1276</v>
      </c>
      <c r="F43" s="6" t="s">
        <v>1277</v>
      </c>
      <c r="G43" s="49" t="s">
        <v>45</v>
      </c>
      <c r="H43" s="68" t="s">
        <v>1288</v>
      </c>
      <c r="I43" t="s">
        <v>1278</v>
      </c>
      <c r="J43">
        <v>1.125</v>
      </c>
      <c r="K43">
        <v>1.375</v>
      </c>
      <c r="L43">
        <v>98132103</v>
      </c>
      <c r="M43" t="s">
        <v>1324</v>
      </c>
      <c r="N43" t="s">
        <v>1284</v>
      </c>
      <c r="O43" t="s">
        <v>610</v>
      </c>
    </row>
    <row r="44" spans="1:15" x14ac:dyDescent="0.2">
      <c r="A44" s="21"/>
      <c r="B44" t="s">
        <v>1331</v>
      </c>
      <c r="C44" s="65" t="s">
        <v>377</v>
      </c>
      <c r="D44" t="s">
        <v>1275</v>
      </c>
      <c r="E44" t="s">
        <v>1276</v>
      </c>
      <c r="F44" s="6" t="s">
        <v>1277</v>
      </c>
      <c r="G44" s="49" t="s">
        <v>45</v>
      </c>
      <c r="H44" s="68" t="s">
        <v>1282</v>
      </c>
      <c r="I44" t="s">
        <v>1278</v>
      </c>
      <c r="J44">
        <v>1.125</v>
      </c>
      <c r="K44">
        <v>1.375</v>
      </c>
      <c r="L44">
        <v>98183502</v>
      </c>
      <c r="M44" t="s">
        <v>1332</v>
      </c>
      <c r="N44" t="s">
        <v>1333</v>
      </c>
      <c r="O44" t="s">
        <v>610</v>
      </c>
    </row>
    <row r="45" spans="1:15" x14ac:dyDescent="0.2">
      <c r="A45" s="21"/>
      <c r="B45" t="s">
        <v>1334</v>
      </c>
      <c r="C45" s="65" t="s">
        <v>380</v>
      </c>
      <c r="D45" t="s">
        <v>1275</v>
      </c>
      <c r="E45" t="s">
        <v>1276</v>
      </c>
      <c r="F45" s="6" t="s">
        <v>1277</v>
      </c>
      <c r="G45" t="s">
        <v>96</v>
      </c>
      <c r="H45" s="66" t="s">
        <v>51</v>
      </c>
      <c r="I45" t="s">
        <v>1278</v>
      </c>
      <c r="J45">
        <v>1.125</v>
      </c>
      <c r="K45">
        <v>1.625</v>
      </c>
      <c r="L45">
        <v>98150635</v>
      </c>
      <c r="M45" t="s">
        <v>1335</v>
      </c>
      <c r="N45" t="s">
        <v>1336</v>
      </c>
      <c r="O45" t="s">
        <v>610</v>
      </c>
    </row>
    <row r="46" spans="1:15" x14ac:dyDescent="0.2">
      <c r="A46" s="21"/>
      <c r="B46" t="s">
        <v>1337</v>
      </c>
      <c r="C46" s="65" t="s">
        <v>371</v>
      </c>
      <c r="D46" t="s">
        <v>1275</v>
      </c>
      <c r="E46" t="s">
        <v>1276</v>
      </c>
      <c r="F46" s="6" t="s">
        <v>1277</v>
      </c>
      <c r="G46" s="49" t="s">
        <v>45</v>
      </c>
      <c r="H46" s="68" t="s">
        <v>52</v>
      </c>
      <c r="I46" t="s">
        <v>1278</v>
      </c>
      <c r="J46">
        <v>1.125</v>
      </c>
      <c r="K46">
        <v>1.125</v>
      </c>
      <c r="L46">
        <v>98366610</v>
      </c>
      <c r="M46" t="s">
        <v>1338</v>
      </c>
      <c r="N46" t="s">
        <v>1339</v>
      </c>
      <c r="O46" t="s">
        <v>610</v>
      </c>
    </row>
    <row r="47" spans="1:15" x14ac:dyDescent="0.2">
      <c r="A47" s="21"/>
      <c r="B47" t="s">
        <v>1340</v>
      </c>
      <c r="C47" s="65" t="s">
        <v>374</v>
      </c>
      <c r="D47" t="s">
        <v>1275</v>
      </c>
      <c r="E47" t="s">
        <v>1276</v>
      </c>
      <c r="F47" s="6" t="s">
        <v>1277</v>
      </c>
      <c r="G47" s="49" t="s">
        <v>45</v>
      </c>
      <c r="H47" s="68" t="s">
        <v>1288</v>
      </c>
      <c r="I47" t="s">
        <v>1278</v>
      </c>
      <c r="J47">
        <v>1.125</v>
      </c>
      <c r="K47">
        <v>1.375</v>
      </c>
      <c r="L47">
        <v>98183502</v>
      </c>
      <c r="M47" t="s">
        <v>1332</v>
      </c>
      <c r="N47" t="s">
        <v>1333</v>
      </c>
      <c r="O47" t="s">
        <v>610</v>
      </c>
    </row>
    <row r="48" spans="1:15" x14ac:dyDescent="0.2">
      <c r="A48" s="21"/>
      <c r="B48" t="s">
        <v>1341</v>
      </c>
      <c r="C48" s="65" t="s">
        <v>338</v>
      </c>
      <c r="D48" t="s">
        <v>1275</v>
      </c>
      <c r="E48" t="s">
        <v>1276</v>
      </c>
      <c r="F48" s="6" t="s">
        <v>1277</v>
      </c>
      <c r="G48" s="49" t="s">
        <v>45</v>
      </c>
      <c r="H48" s="68" t="s">
        <v>1282</v>
      </c>
      <c r="I48" t="s">
        <v>1278</v>
      </c>
      <c r="J48">
        <v>1.125</v>
      </c>
      <c r="K48">
        <v>1.375</v>
      </c>
      <c r="L48">
        <v>98132103</v>
      </c>
      <c r="M48" t="s">
        <v>1342</v>
      </c>
      <c r="N48" t="s">
        <v>1284</v>
      </c>
      <c r="O48" t="s">
        <v>610</v>
      </c>
    </row>
    <row r="49" spans="1:15" x14ac:dyDescent="0.2">
      <c r="A49" s="21"/>
      <c r="B49" t="s">
        <v>1343</v>
      </c>
      <c r="C49" s="65" t="s">
        <v>341</v>
      </c>
      <c r="D49" t="s">
        <v>1275</v>
      </c>
      <c r="E49" t="s">
        <v>1276</v>
      </c>
      <c r="F49" s="6" t="s">
        <v>1277</v>
      </c>
      <c r="G49" s="49" t="s">
        <v>81</v>
      </c>
      <c r="H49" s="66" t="s">
        <v>51</v>
      </c>
      <c r="I49" t="s">
        <v>1278</v>
      </c>
      <c r="J49">
        <v>1.125</v>
      </c>
      <c r="K49">
        <v>1.375</v>
      </c>
      <c r="L49">
        <v>98183103</v>
      </c>
      <c r="M49" t="s">
        <v>1344</v>
      </c>
      <c r="N49" t="s">
        <v>1345</v>
      </c>
      <c r="O49" t="s">
        <v>610</v>
      </c>
    </row>
    <row r="50" spans="1:15" x14ac:dyDescent="0.2">
      <c r="A50" s="21"/>
      <c r="B50" t="s">
        <v>1346</v>
      </c>
      <c r="C50" s="65" t="s">
        <v>344</v>
      </c>
      <c r="D50" t="s">
        <v>1275</v>
      </c>
      <c r="E50" t="s">
        <v>1276</v>
      </c>
      <c r="F50" s="6" t="s">
        <v>1277</v>
      </c>
      <c r="G50" s="49" t="s">
        <v>81</v>
      </c>
      <c r="H50" s="66" t="s">
        <v>64</v>
      </c>
      <c r="I50" t="s">
        <v>1278</v>
      </c>
      <c r="J50">
        <v>1.125</v>
      </c>
      <c r="K50">
        <v>1.375</v>
      </c>
      <c r="L50">
        <v>98183103</v>
      </c>
      <c r="M50" t="s">
        <v>1344</v>
      </c>
      <c r="N50" t="s">
        <v>1345</v>
      </c>
      <c r="O50" t="s">
        <v>610</v>
      </c>
    </row>
    <row r="51" spans="1:15" x14ac:dyDescent="0.2">
      <c r="A51" s="21"/>
      <c r="B51" t="s">
        <v>1347</v>
      </c>
      <c r="C51" s="65" t="s">
        <v>347</v>
      </c>
      <c r="D51" t="s">
        <v>1275</v>
      </c>
      <c r="E51" t="s">
        <v>1276</v>
      </c>
      <c r="F51" s="6" t="s">
        <v>1277</v>
      </c>
      <c r="G51" s="49" t="s">
        <v>81</v>
      </c>
      <c r="H51" s="66" t="s">
        <v>67</v>
      </c>
      <c r="I51" t="s">
        <v>1278</v>
      </c>
      <c r="J51">
        <v>1.625</v>
      </c>
      <c r="K51">
        <v>1.625</v>
      </c>
      <c r="L51">
        <v>98183505</v>
      </c>
      <c r="M51" t="s">
        <v>1348</v>
      </c>
      <c r="N51" t="s">
        <v>1349</v>
      </c>
      <c r="O51" t="s">
        <v>610</v>
      </c>
    </row>
    <row r="52" spans="1:15" x14ac:dyDescent="0.2">
      <c r="A52" s="21"/>
      <c r="B52" t="s">
        <v>1350</v>
      </c>
      <c r="C52" s="65" t="s">
        <v>335</v>
      </c>
      <c r="D52" t="s">
        <v>1275</v>
      </c>
      <c r="E52" t="s">
        <v>1276</v>
      </c>
      <c r="F52" s="6" t="s">
        <v>1277</v>
      </c>
      <c r="G52" s="49" t="s">
        <v>45</v>
      </c>
      <c r="H52" s="68" t="s">
        <v>1288</v>
      </c>
      <c r="I52" t="s">
        <v>1278</v>
      </c>
      <c r="J52">
        <v>1.125</v>
      </c>
      <c r="K52">
        <v>1.375</v>
      </c>
      <c r="L52">
        <v>98132103</v>
      </c>
      <c r="M52" t="s">
        <v>1342</v>
      </c>
      <c r="N52" t="s">
        <v>1284</v>
      </c>
      <c r="O52" t="s">
        <v>610</v>
      </c>
    </row>
    <row r="53" spans="1:15" x14ac:dyDescent="0.2">
      <c r="A53" s="21"/>
      <c r="B53" t="s">
        <v>1351</v>
      </c>
      <c r="C53" s="65" t="s">
        <v>350</v>
      </c>
      <c r="D53" t="s">
        <v>1275</v>
      </c>
      <c r="E53" t="s">
        <v>1276</v>
      </c>
      <c r="F53" s="6" t="s">
        <v>1277</v>
      </c>
      <c r="G53" s="49" t="s">
        <v>45</v>
      </c>
      <c r="H53" s="66" t="s">
        <v>52</v>
      </c>
      <c r="I53" t="s">
        <v>1278</v>
      </c>
      <c r="J53">
        <v>1.125</v>
      </c>
      <c r="K53">
        <v>1.125</v>
      </c>
      <c r="L53">
        <v>98183501</v>
      </c>
      <c r="M53" t="s">
        <v>1279</v>
      </c>
      <c r="N53" t="s">
        <v>1280</v>
      </c>
      <c r="O53" t="s">
        <v>610</v>
      </c>
    </row>
    <row r="54" spans="1:15" x14ac:dyDescent="0.2">
      <c r="A54" s="21"/>
      <c r="B54" t="s">
        <v>1352</v>
      </c>
      <c r="C54" s="65" t="s">
        <v>353</v>
      </c>
      <c r="D54" t="s">
        <v>1275</v>
      </c>
      <c r="E54" t="s">
        <v>1276</v>
      </c>
      <c r="F54" s="6" t="s">
        <v>1277</v>
      </c>
      <c r="G54" s="49" t="s">
        <v>81</v>
      </c>
      <c r="H54" s="66" t="s">
        <v>64</v>
      </c>
      <c r="I54" t="s">
        <v>1278</v>
      </c>
      <c r="J54">
        <v>1.125</v>
      </c>
      <c r="K54">
        <v>1.375</v>
      </c>
      <c r="L54">
        <v>98183103</v>
      </c>
      <c r="M54" t="s">
        <v>1344</v>
      </c>
      <c r="N54" t="s">
        <v>1345</v>
      </c>
      <c r="O54" t="s">
        <v>610</v>
      </c>
    </row>
    <row r="55" spans="1:15" x14ac:dyDescent="0.2">
      <c r="A55" s="21"/>
      <c r="B55" t="s">
        <v>1353</v>
      </c>
      <c r="C55" s="65" t="s">
        <v>356</v>
      </c>
      <c r="D55" t="s">
        <v>1275</v>
      </c>
      <c r="E55" t="s">
        <v>1276</v>
      </c>
      <c r="F55" s="6" t="s">
        <v>1277</v>
      </c>
      <c r="G55" s="49" t="s">
        <v>81</v>
      </c>
      <c r="H55" s="66" t="s">
        <v>67</v>
      </c>
      <c r="I55" t="s">
        <v>1278</v>
      </c>
      <c r="J55">
        <v>1.125</v>
      </c>
      <c r="K55">
        <v>1.625</v>
      </c>
      <c r="L55">
        <v>98183504</v>
      </c>
      <c r="M55" t="s">
        <v>1354</v>
      </c>
      <c r="N55" t="s">
        <v>1355</v>
      </c>
      <c r="O55" t="s">
        <v>610</v>
      </c>
    </row>
    <row r="56" spans="1:15" x14ac:dyDescent="0.2">
      <c r="A56" s="21"/>
      <c r="B56" t="s">
        <v>1356</v>
      </c>
      <c r="C56" s="65" t="s">
        <v>359</v>
      </c>
      <c r="D56" t="s">
        <v>1275</v>
      </c>
      <c r="E56" t="s">
        <v>1276</v>
      </c>
      <c r="F56" s="6" t="s">
        <v>1277</v>
      </c>
      <c r="G56" s="49" t="s">
        <v>81</v>
      </c>
      <c r="H56" s="66" t="s">
        <v>71</v>
      </c>
      <c r="I56" t="s">
        <v>1278</v>
      </c>
      <c r="J56">
        <v>1.125</v>
      </c>
      <c r="K56">
        <v>1.625</v>
      </c>
      <c r="L56">
        <v>98183504</v>
      </c>
      <c r="M56" t="s">
        <v>1354</v>
      </c>
      <c r="N56" t="s">
        <v>1355</v>
      </c>
      <c r="O56" t="s">
        <v>610</v>
      </c>
    </row>
    <row r="57" spans="1:15" x14ac:dyDescent="0.2">
      <c r="A57" s="21"/>
      <c r="B57" t="s">
        <v>1357</v>
      </c>
      <c r="C57" s="65" t="s">
        <v>362</v>
      </c>
      <c r="D57" t="s">
        <v>1275</v>
      </c>
      <c r="E57" t="s">
        <v>1276</v>
      </c>
      <c r="F57" s="6" t="s">
        <v>1277</v>
      </c>
      <c r="G57" s="49" t="s">
        <v>45</v>
      </c>
      <c r="H57" s="66" t="s">
        <v>52</v>
      </c>
      <c r="I57" t="s">
        <v>1278</v>
      </c>
      <c r="J57">
        <v>1.125</v>
      </c>
      <c r="K57">
        <v>1.125</v>
      </c>
      <c r="L57">
        <v>98183501</v>
      </c>
      <c r="M57" t="s">
        <v>1279</v>
      </c>
      <c r="N57" t="s">
        <v>1280</v>
      </c>
      <c r="O57" t="s">
        <v>610</v>
      </c>
    </row>
    <row r="58" spans="1:15" x14ac:dyDescent="0.2">
      <c r="A58" s="21"/>
      <c r="B58" t="s">
        <v>1358</v>
      </c>
      <c r="C58" s="65" t="s">
        <v>365</v>
      </c>
      <c r="D58" t="s">
        <v>1275</v>
      </c>
      <c r="E58" t="s">
        <v>1276</v>
      </c>
      <c r="F58" s="6" t="s">
        <v>1277</v>
      </c>
      <c r="G58" s="49" t="s">
        <v>45</v>
      </c>
      <c r="H58" s="68" t="s">
        <v>52</v>
      </c>
      <c r="I58" t="s">
        <v>1278</v>
      </c>
      <c r="J58">
        <v>1.125</v>
      </c>
      <c r="K58">
        <v>1.125</v>
      </c>
      <c r="L58">
        <v>98183501</v>
      </c>
      <c r="M58" t="s">
        <v>1279</v>
      </c>
      <c r="N58" t="s">
        <v>1280</v>
      </c>
      <c r="O58" t="s">
        <v>610</v>
      </c>
    </row>
    <row r="59" spans="1:15" x14ac:dyDescent="0.2">
      <c r="A59" s="21"/>
      <c r="B59" t="s">
        <v>1359</v>
      </c>
      <c r="C59" s="65" t="s">
        <v>368</v>
      </c>
      <c r="D59" t="s">
        <v>1275</v>
      </c>
      <c r="E59" t="s">
        <v>1276</v>
      </c>
      <c r="F59" s="6" t="s">
        <v>1277</v>
      </c>
      <c r="G59" s="49" t="s">
        <v>45</v>
      </c>
      <c r="H59" s="68" t="s">
        <v>1288</v>
      </c>
      <c r="I59" t="s">
        <v>1278</v>
      </c>
      <c r="J59">
        <v>1.125</v>
      </c>
      <c r="K59">
        <v>1.375</v>
      </c>
      <c r="L59">
        <v>98132103</v>
      </c>
      <c r="M59" t="s">
        <v>1360</v>
      </c>
      <c r="N59" t="s">
        <v>1284</v>
      </c>
      <c r="O59" t="s">
        <v>610</v>
      </c>
    </row>
    <row r="60" spans="1:15" x14ac:dyDescent="0.2">
      <c r="A60" s="21"/>
      <c r="B60" t="s">
        <v>1361</v>
      </c>
      <c r="C60" s="65" t="s">
        <v>416</v>
      </c>
      <c r="D60" t="s">
        <v>1275</v>
      </c>
      <c r="E60" t="s">
        <v>1276</v>
      </c>
      <c r="F60" s="6" t="s">
        <v>1277</v>
      </c>
      <c r="G60" t="s">
        <v>45</v>
      </c>
      <c r="H60" s="68" t="s">
        <v>1282</v>
      </c>
      <c r="I60" t="s">
        <v>1278</v>
      </c>
      <c r="J60">
        <v>1.125</v>
      </c>
      <c r="K60">
        <v>1.375</v>
      </c>
      <c r="L60">
        <v>98183502</v>
      </c>
      <c r="M60" t="s">
        <v>1362</v>
      </c>
      <c r="N60" t="s">
        <v>1333</v>
      </c>
      <c r="O60" t="s">
        <v>610</v>
      </c>
    </row>
    <row r="61" spans="1:15" x14ac:dyDescent="0.2">
      <c r="A61" s="21"/>
      <c r="B61" t="s">
        <v>1363</v>
      </c>
      <c r="C61" s="65" t="s">
        <v>419</v>
      </c>
      <c r="D61" t="s">
        <v>1275</v>
      </c>
      <c r="E61" t="s">
        <v>1276</v>
      </c>
      <c r="F61" s="6" t="s">
        <v>1277</v>
      </c>
      <c r="G61" t="s">
        <v>96</v>
      </c>
      <c r="H61" s="66" t="s">
        <v>51</v>
      </c>
      <c r="I61" t="s">
        <v>1278</v>
      </c>
      <c r="J61">
        <v>1.125</v>
      </c>
      <c r="K61">
        <v>1.625</v>
      </c>
      <c r="L61">
        <v>98150635</v>
      </c>
      <c r="M61" t="s">
        <v>1335</v>
      </c>
      <c r="N61" t="s">
        <v>1336</v>
      </c>
      <c r="O61" t="s">
        <v>610</v>
      </c>
    </row>
    <row r="62" spans="1:15" x14ac:dyDescent="0.2">
      <c r="A62" s="21"/>
      <c r="B62" t="s">
        <v>1364</v>
      </c>
      <c r="C62" s="65" t="s">
        <v>422</v>
      </c>
      <c r="D62" t="s">
        <v>1275</v>
      </c>
      <c r="E62" t="s">
        <v>1276</v>
      </c>
      <c r="F62" s="6" t="s">
        <v>1277</v>
      </c>
      <c r="G62" t="s">
        <v>96</v>
      </c>
      <c r="H62" s="66" t="s">
        <v>64</v>
      </c>
      <c r="I62" t="s">
        <v>1278</v>
      </c>
      <c r="J62">
        <v>1.125</v>
      </c>
      <c r="K62">
        <v>1.625</v>
      </c>
      <c r="L62">
        <v>98150635</v>
      </c>
      <c r="M62" t="s">
        <v>1335</v>
      </c>
      <c r="N62" t="s">
        <v>1336</v>
      </c>
      <c r="O62" t="s">
        <v>610</v>
      </c>
    </row>
    <row r="63" spans="1:15" x14ac:dyDescent="0.2">
      <c r="A63" s="21"/>
      <c r="B63" t="s">
        <v>1365</v>
      </c>
      <c r="C63" s="65" t="s">
        <v>413</v>
      </c>
      <c r="D63" t="s">
        <v>1275</v>
      </c>
      <c r="E63" t="s">
        <v>1276</v>
      </c>
      <c r="F63" s="6" t="s">
        <v>1277</v>
      </c>
      <c r="G63" t="s">
        <v>45</v>
      </c>
      <c r="H63" s="68" t="s">
        <v>1288</v>
      </c>
      <c r="I63" t="s">
        <v>1278</v>
      </c>
      <c r="J63">
        <v>1.125</v>
      </c>
      <c r="K63">
        <v>1.375</v>
      </c>
      <c r="L63">
        <v>98183502</v>
      </c>
      <c r="M63" t="s">
        <v>1362</v>
      </c>
      <c r="N63" t="s">
        <v>1333</v>
      </c>
      <c r="O63" t="s">
        <v>610</v>
      </c>
    </row>
    <row r="64" spans="1:15" x14ac:dyDescent="0.2">
      <c r="A64" s="21"/>
      <c r="B64" t="s">
        <v>1366</v>
      </c>
      <c r="C64" s="65" t="s">
        <v>383</v>
      </c>
      <c r="D64" t="s">
        <v>1275</v>
      </c>
      <c r="E64" t="s">
        <v>1276</v>
      </c>
      <c r="F64" s="6" t="s">
        <v>1277</v>
      </c>
      <c r="G64" t="s">
        <v>81</v>
      </c>
      <c r="H64" s="66" t="s">
        <v>51</v>
      </c>
      <c r="I64" t="s">
        <v>1278</v>
      </c>
      <c r="J64">
        <v>1.125</v>
      </c>
      <c r="K64">
        <v>1.375</v>
      </c>
      <c r="L64">
        <v>98183103</v>
      </c>
      <c r="M64" t="s">
        <v>1344</v>
      </c>
      <c r="N64" t="s">
        <v>1345</v>
      </c>
      <c r="O64" t="s">
        <v>610</v>
      </c>
    </row>
    <row r="65" spans="1:16" x14ac:dyDescent="0.2">
      <c r="A65" s="21"/>
      <c r="B65" t="s">
        <v>1367</v>
      </c>
      <c r="C65" s="65" t="s">
        <v>386</v>
      </c>
      <c r="D65" t="s">
        <v>1275</v>
      </c>
      <c r="E65" t="s">
        <v>1276</v>
      </c>
      <c r="F65" s="6" t="s">
        <v>1277</v>
      </c>
      <c r="G65" t="s">
        <v>81</v>
      </c>
      <c r="H65" s="66" t="s">
        <v>64</v>
      </c>
      <c r="I65" t="s">
        <v>1278</v>
      </c>
      <c r="J65">
        <v>1.125</v>
      </c>
      <c r="K65">
        <v>1.375</v>
      </c>
      <c r="L65">
        <v>98183103</v>
      </c>
      <c r="M65" t="s">
        <v>1344</v>
      </c>
      <c r="N65" t="s">
        <v>1345</v>
      </c>
      <c r="O65" t="s">
        <v>610</v>
      </c>
    </row>
    <row r="66" spans="1:16" x14ac:dyDescent="0.2">
      <c r="A66" s="21"/>
      <c r="B66" t="s">
        <v>1368</v>
      </c>
      <c r="C66" s="65" t="s">
        <v>389</v>
      </c>
      <c r="D66" t="s">
        <v>1275</v>
      </c>
      <c r="E66" t="s">
        <v>1276</v>
      </c>
      <c r="F66" s="6" t="s">
        <v>1277</v>
      </c>
      <c r="G66" t="s">
        <v>81</v>
      </c>
      <c r="H66" s="66" t="s">
        <v>67</v>
      </c>
      <c r="I66" t="s">
        <v>1278</v>
      </c>
      <c r="J66">
        <v>1.625</v>
      </c>
      <c r="K66">
        <v>1.625</v>
      </c>
      <c r="L66">
        <v>98183505</v>
      </c>
      <c r="M66" t="s">
        <v>1348</v>
      </c>
      <c r="N66" t="s">
        <v>1349</v>
      </c>
      <c r="O66" t="s">
        <v>610</v>
      </c>
    </row>
    <row r="67" spans="1:16" x14ac:dyDescent="0.2">
      <c r="A67" s="21"/>
      <c r="B67" t="s">
        <v>1369</v>
      </c>
      <c r="C67" s="65" t="s">
        <v>392</v>
      </c>
      <c r="D67" t="s">
        <v>1275</v>
      </c>
      <c r="E67" t="s">
        <v>1276</v>
      </c>
      <c r="F67" s="6" t="s">
        <v>1277</v>
      </c>
      <c r="G67" t="s">
        <v>81</v>
      </c>
      <c r="H67" s="66" t="s">
        <v>71</v>
      </c>
      <c r="I67" t="s">
        <v>1278</v>
      </c>
      <c r="J67">
        <v>1.625</v>
      </c>
      <c r="K67">
        <v>1.625</v>
      </c>
      <c r="L67">
        <v>98183505</v>
      </c>
      <c r="M67" t="s">
        <v>1348</v>
      </c>
      <c r="N67" t="s">
        <v>1349</v>
      </c>
      <c r="O67" t="s">
        <v>610</v>
      </c>
    </row>
    <row r="68" spans="1:16" x14ac:dyDescent="0.2">
      <c r="A68" s="21"/>
      <c r="B68" t="s">
        <v>1370</v>
      </c>
      <c r="C68" s="65" t="s">
        <v>395</v>
      </c>
      <c r="D68" t="s">
        <v>1275</v>
      </c>
      <c r="E68" t="s">
        <v>1276</v>
      </c>
      <c r="F68" s="6" t="s">
        <v>1277</v>
      </c>
      <c r="G68" t="s">
        <v>45</v>
      </c>
      <c r="H68" s="66" t="s">
        <v>52</v>
      </c>
      <c r="I68" t="s">
        <v>1278</v>
      </c>
      <c r="J68">
        <v>1.125</v>
      </c>
      <c r="K68">
        <v>1.125</v>
      </c>
      <c r="L68">
        <v>98183501</v>
      </c>
      <c r="M68" t="s">
        <v>1279</v>
      </c>
      <c r="N68" t="s">
        <v>1280</v>
      </c>
      <c r="O68" t="s">
        <v>610</v>
      </c>
    </row>
    <row r="69" spans="1:16" x14ac:dyDescent="0.2">
      <c r="A69" s="21"/>
      <c r="B69" t="s">
        <v>1371</v>
      </c>
      <c r="C69" s="65" t="s">
        <v>398</v>
      </c>
      <c r="D69" t="s">
        <v>1275</v>
      </c>
      <c r="E69" t="s">
        <v>1276</v>
      </c>
      <c r="F69" s="6" t="s">
        <v>1277</v>
      </c>
      <c r="G69" t="s">
        <v>45</v>
      </c>
      <c r="H69" s="68" t="s">
        <v>52</v>
      </c>
      <c r="I69" t="s">
        <v>1278</v>
      </c>
      <c r="J69">
        <v>1.125</v>
      </c>
      <c r="K69">
        <v>1.125</v>
      </c>
      <c r="L69">
        <v>98183501</v>
      </c>
      <c r="M69" t="s">
        <v>1279</v>
      </c>
      <c r="N69" t="s">
        <v>1280</v>
      </c>
      <c r="O69" t="s">
        <v>610</v>
      </c>
    </row>
    <row r="70" spans="1:16" x14ac:dyDescent="0.2">
      <c r="A70" s="21"/>
      <c r="B70" t="s">
        <v>1372</v>
      </c>
      <c r="C70" s="65" t="s">
        <v>401</v>
      </c>
      <c r="D70" t="s">
        <v>1275</v>
      </c>
      <c r="E70" t="s">
        <v>1276</v>
      </c>
      <c r="F70" s="6" t="s">
        <v>1277</v>
      </c>
      <c r="G70" t="s">
        <v>81</v>
      </c>
      <c r="H70" s="66" t="s">
        <v>71</v>
      </c>
      <c r="I70" t="s">
        <v>1278</v>
      </c>
      <c r="J70">
        <v>1.125</v>
      </c>
      <c r="K70">
        <v>1.625</v>
      </c>
      <c r="L70">
        <v>98183504</v>
      </c>
      <c r="M70" t="s">
        <v>1373</v>
      </c>
      <c r="N70" t="s">
        <v>1374</v>
      </c>
      <c r="O70" t="s">
        <v>610</v>
      </c>
      <c r="P70" s="29"/>
    </row>
    <row r="71" spans="1:16" x14ac:dyDescent="0.2">
      <c r="A71" s="21"/>
      <c r="B71" t="s">
        <v>1375</v>
      </c>
      <c r="C71" s="65" t="s">
        <v>410</v>
      </c>
      <c r="D71" t="s">
        <v>1275</v>
      </c>
      <c r="E71" t="s">
        <v>1276</v>
      </c>
      <c r="F71" s="6" t="s">
        <v>1277</v>
      </c>
      <c r="G71" t="s">
        <v>81</v>
      </c>
      <c r="H71" s="68" t="s">
        <v>1282</v>
      </c>
      <c r="I71" t="s">
        <v>1278</v>
      </c>
      <c r="J71">
        <v>1.125</v>
      </c>
      <c r="K71">
        <v>1.375</v>
      </c>
      <c r="L71">
        <v>98183103</v>
      </c>
      <c r="M71" t="s">
        <v>1376</v>
      </c>
      <c r="N71" t="s">
        <v>1345</v>
      </c>
      <c r="O71" t="s">
        <v>610</v>
      </c>
      <c r="P71" s="29"/>
    </row>
    <row r="72" spans="1:16" x14ac:dyDescent="0.2">
      <c r="A72" s="21"/>
      <c r="B72" t="s">
        <v>1377</v>
      </c>
      <c r="C72" s="65" t="s">
        <v>404</v>
      </c>
      <c r="D72" t="s">
        <v>1275</v>
      </c>
      <c r="E72" t="s">
        <v>1276</v>
      </c>
      <c r="F72" s="6" t="s">
        <v>1277</v>
      </c>
      <c r="G72" t="s">
        <v>45</v>
      </c>
      <c r="H72" s="68" t="s">
        <v>52</v>
      </c>
      <c r="I72" t="s">
        <v>1278</v>
      </c>
      <c r="J72">
        <v>1.125</v>
      </c>
      <c r="K72">
        <v>1.125</v>
      </c>
      <c r="L72">
        <v>98183501</v>
      </c>
      <c r="M72" t="s">
        <v>1279</v>
      </c>
      <c r="N72" t="s">
        <v>1280</v>
      </c>
      <c r="O72" t="s">
        <v>610</v>
      </c>
    </row>
    <row r="73" spans="1:16" x14ac:dyDescent="0.2">
      <c r="A73" s="21"/>
      <c r="B73" t="s">
        <v>1378</v>
      </c>
      <c r="C73" s="65" t="s">
        <v>407</v>
      </c>
      <c r="D73" t="s">
        <v>1275</v>
      </c>
      <c r="E73" t="s">
        <v>1276</v>
      </c>
      <c r="F73" s="6" t="s">
        <v>1277</v>
      </c>
      <c r="G73" t="s">
        <v>81</v>
      </c>
      <c r="H73" s="68" t="s">
        <v>1288</v>
      </c>
      <c r="I73" t="s">
        <v>1278</v>
      </c>
      <c r="J73">
        <v>1.125</v>
      </c>
      <c r="K73">
        <v>1.375</v>
      </c>
      <c r="L73">
        <v>98183103</v>
      </c>
      <c r="M73" t="s">
        <v>1376</v>
      </c>
      <c r="N73" t="s">
        <v>1345</v>
      </c>
      <c r="O73" t="s">
        <v>610</v>
      </c>
    </row>
    <row r="74" spans="1:16" x14ac:dyDescent="0.2">
      <c r="A74" s="21"/>
      <c r="B74" t="s">
        <v>1379</v>
      </c>
      <c r="C74" s="65" t="s">
        <v>455</v>
      </c>
      <c r="D74" t="s">
        <v>1275</v>
      </c>
      <c r="E74" t="s">
        <v>1276</v>
      </c>
      <c r="F74" s="6" t="s">
        <v>1277</v>
      </c>
      <c r="G74" t="s">
        <v>96</v>
      </c>
      <c r="H74" s="66" t="s">
        <v>51</v>
      </c>
      <c r="I74" t="s">
        <v>1278</v>
      </c>
      <c r="J74">
        <v>1.125</v>
      </c>
      <c r="K74">
        <v>1.625</v>
      </c>
      <c r="L74">
        <v>98150635</v>
      </c>
      <c r="M74" t="s">
        <v>1335</v>
      </c>
      <c r="N74" t="s">
        <v>1336</v>
      </c>
      <c r="O74" t="s">
        <v>610</v>
      </c>
    </row>
    <row r="75" spans="1:16" x14ac:dyDescent="0.2">
      <c r="A75" s="21"/>
      <c r="B75" t="s">
        <v>1380</v>
      </c>
      <c r="C75" s="65" t="s">
        <v>458</v>
      </c>
      <c r="D75" t="s">
        <v>1275</v>
      </c>
      <c r="E75" t="s">
        <v>1276</v>
      </c>
      <c r="F75" s="6" t="s">
        <v>1277</v>
      </c>
      <c r="G75" t="s">
        <v>96</v>
      </c>
      <c r="H75" s="66" t="s">
        <v>64</v>
      </c>
      <c r="I75" t="s">
        <v>1278</v>
      </c>
      <c r="J75">
        <v>1.125</v>
      </c>
      <c r="K75">
        <v>1.625</v>
      </c>
      <c r="L75">
        <v>98150635</v>
      </c>
      <c r="M75" t="s">
        <v>1335</v>
      </c>
      <c r="N75" t="s">
        <v>1336</v>
      </c>
      <c r="O75" t="s">
        <v>610</v>
      </c>
    </row>
    <row r="76" spans="1:16" x14ac:dyDescent="0.2">
      <c r="A76" s="21"/>
      <c r="B76" t="s">
        <v>1381</v>
      </c>
      <c r="C76" s="65" t="s">
        <v>461</v>
      </c>
      <c r="D76" t="s">
        <v>1275</v>
      </c>
      <c r="E76" t="s">
        <v>1276</v>
      </c>
      <c r="F76" s="6" t="s">
        <v>1277</v>
      </c>
      <c r="G76" t="s">
        <v>96</v>
      </c>
      <c r="H76" s="66" t="s">
        <v>69</v>
      </c>
      <c r="I76" t="s">
        <v>1278</v>
      </c>
      <c r="J76">
        <v>1.125</v>
      </c>
      <c r="K76">
        <v>1.875</v>
      </c>
      <c r="L76">
        <v>98150635</v>
      </c>
      <c r="M76" t="s">
        <v>1382</v>
      </c>
      <c r="N76" t="s">
        <v>1336</v>
      </c>
      <c r="O76" t="s">
        <v>610</v>
      </c>
    </row>
    <row r="77" spans="1:16" x14ac:dyDescent="0.2">
      <c r="A77" s="21"/>
      <c r="B77" t="s">
        <v>1383</v>
      </c>
      <c r="C77" s="65" t="s">
        <v>464</v>
      </c>
      <c r="D77" t="s">
        <v>1275</v>
      </c>
      <c r="E77" t="s">
        <v>1276</v>
      </c>
      <c r="F77" s="6" t="s">
        <v>1277</v>
      </c>
      <c r="G77" t="s">
        <v>96</v>
      </c>
      <c r="H77" s="66" t="s">
        <v>51</v>
      </c>
      <c r="I77" t="s">
        <v>1278</v>
      </c>
      <c r="J77">
        <v>1.125</v>
      </c>
      <c r="K77">
        <v>1.625</v>
      </c>
      <c r="L77">
        <v>98150635</v>
      </c>
      <c r="M77" t="s">
        <v>1335</v>
      </c>
      <c r="N77" t="s">
        <v>1336</v>
      </c>
      <c r="O77" t="s">
        <v>610</v>
      </c>
    </row>
    <row r="78" spans="1:16" x14ac:dyDescent="0.2">
      <c r="A78" s="21"/>
      <c r="B78" t="s">
        <v>1384</v>
      </c>
      <c r="C78" s="65" t="s">
        <v>467</v>
      </c>
      <c r="D78" t="s">
        <v>1275</v>
      </c>
      <c r="E78" t="s">
        <v>1276</v>
      </c>
      <c r="F78" s="6" t="s">
        <v>1277</v>
      </c>
      <c r="G78" t="s">
        <v>96</v>
      </c>
      <c r="H78" s="66" t="s">
        <v>64</v>
      </c>
      <c r="I78" t="s">
        <v>1278</v>
      </c>
      <c r="J78">
        <v>1.125</v>
      </c>
      <c r="K78">
        <v>1.625</v>
      </c>
      <c r="L78">
        <v>98150635</v>
      </c>
      <c r="M78" t="s">
        <v>1335</v>
      </c>
      <c r="N78" t="s">
        <v>1336</v>
      </c>
      <c r="O78" t="s">
        <v>610</v>
      </c>
    </row>
    <row r="79" spans="1:16" x14ac:dyDescent="0.2">
      <c r="A79" s="21"/>
      <c r="B79" t="s">
        <v>1385</v>
      </c>
      <c r="C79" s="65" t="s">
        <v>470</v>
      </c>
      <c r="D79" t="s">
        <v>1275</v>
      </c>
      <c r="E79" t="s">
        <v>1276</v>
      </c>
      <c r="F79" s="6" t="s">
        <v>1277</v>
      </c>
      <c r="G79" t="s">
        <v>96</v>
      </c>
      <c r="H79" s="66" t="s">
        <v>69</v>
      </c>
      <c r="I79" t="s">
        <v>1278</v>
      </c>
      <c r="J79">
        <v>1.125</v>
      </c>
      <c r="K79">
        <v>1.875</v>
      </c>
      <c r="L79">
        <v>98150635</v>
      </c>
      <c r="M79" t="s">
        <v>1382</v>
      </c>
      <c r="N79" t="s">
        <v>1336</v>
      </c>
      <c r="O79" t="s">
        <v>610</v>
      </c>
    </row>
    <row r="80" spans="1:16" x14ac:dyDescent="0.2">
      <c r="A80" s="21"/>
      <c r="B80" t="s">
        <v>1386</v>
      </c>
      <c r="C80" s="65" t="s">
        <v>425</v>
      </c>
      <c r="D80" t="s">
        <v>1275</v>
      </c>
      <c r="E80" t="s">
        <v>1276</v>
      </c>
      <c r="F80" s="6" t="s">
        <v>1277</v>
      </c>
      <c r="G80" t="s">
        <v>81</v>
      </c>
      <c r="H80" s="66" t="s">
        <v>51</v>
      </c>
      <c r="I80" t="s">
        <v>1278</v>
      </c>
      <c r="J80">
        <v>1.125</v>
      </c>
      <c r="K80">
        <v>1.375</v>
      </c>
      <c r="L80">
        <v>98183103</v>
      </c>
      <c r="M80" t="s">
        <v>1344</v>
      </c>
      <c r="N80" t="s">
        <v>1345</v>
      </c>
      <c r="O80" t="s">
        <v>610</v>
      </c>
    </row>
    <row r="81" spans="1:15" x14ac:dyDescent="0.2">
      <c r="A81" s="21"/>
      <c r="B81" t="s">
        <v>1387</v>
      </c>
      <c r="C81" s="65" t="s">
        <v>428</v>
      </c>
      <c r="D81" t="s">
        <v>1275</v>
      </c>
      <c r="E81" t="s">
        <v>1276</v>
      </c>
      <c r="F81" s="6" t="s">
        <v>1277</v>
      </c>
      <c r="G81" t="s">
        <v>81</v>
      </c>
      <c r="H81" s="66" t="s">
        <v>64</v>
      </c>
      <c r="I81" t="s">
        <v>1278</v>
      </c>
      <c r="J81">
        <v>1.125</v>
      </c>
      <c r="K81">
        <v>1.375</v>
      </c>
      <c r="L81">
        <v>98183103</v>
      </c>
      <c r="M81" t="s">
        <v>1344</v>
      </c>
      <c r="N81" t="s">
        <v>1345</v>
      </c>
      <c r="O81" t="s">
        <v>610</v>
      </c>
    </row>
    <row r="82" spans="1:15" x14ac:dyDescent="0.2">
      <c r="A82" s="21"/>
      <c r="B82" t="s">
        <v>1388</v>
      </c>
      <c r="C82" s="65" t="s">
        <v>431</v>
      </c>
      <c r="D82" t="s">
        <v>1275</v>
      </c>
      <c r="E82" t="s">
        <v>1276</v>
      </c>
      <c r="F82" s="6" t="s">
        <v>1277</v>
      </c>
      <c r="G82" t="s">
        <v>81</v>
      </c>
      <c r="H82" s="66" t="s">
        <v>67</v>
      </c>
      <c r="I82" t="s">
        <v>1278</v>
      </c>
      <c r="J82">
        <v>1.625</v>
      </c>
      <c r="K82">
        <v>1.625</v>
      </c>
      <c r="L82">
        <v>98183505</v>
      </c>
      <c r="M82" t="s">
        <v>1389</v>
      </c>
      <c r="N82" t="s">
        <v>1349</v>
      </c>
      <c r="O82" t="s">
        <v>610</v>
      </c>
    </row>
    <row r="83" spans="1:15" x14ac:dyDescent="0.2">
      <c r="A83" s="21"/>
      <c r="B83" t="s">
        <v>1390</v>
      </c>
      <c r="C83" s="65" t="s">
        <v>434</v>
      </c>
      <c r="D83" t="s">
        <v>1275</v>
      </c>
      <c r="E83" t="s">
        <v>1276</v>
      </c>
      <c r="F83" s="6" t="s">
        <v>1277</v>
      </c>
      <c r="G83" t="s">
        <v>81</v>
      </c>
      <c r="H83" s="66" t="s">
        <v>71</v>
      </c>
      <c r="I83" t="s">
        <v>1278</v>
      </c>
      <c r="J83">
        <v>1.625</v>
      </c>
      <c r="K83">
        <v>1.625</v>
      </c>
      <c r="L83">
        <v>98183505</v>
      </c>
      <c r="M83" t="s">
        <v>1389</v>
      </c>
      <c r="N83" t="s">
        <v>1349</v>
      </c>
      <c r="O83" t="s">
        <v>610</v>
      </c>
    </row>
    <row r="84" spans="1:15" x14ac:dyDescent="0.2">
      <c r="A84" s="21"/>
      <c r="B84" t="s">
        <v>1391</v>
      </c>
      <c r="C84" s="65" t="s">
        <v>437</v>
      </c>
      <c r="D84" t="s">
        <v>1275</v>
      </c>
      <c r="E84" t="s">
        <v>1276</v>
      </c>
      <c r="F84" s="6" t="s">
        <v>1277</v>
      </c>
      <c r="G84" t="s">
        <v>45</v>
      </c>
      <c r="H84" s="66" t="s">
        <v>52</v>
      </c>
      <c r="I84" t="s">
        <v>1278</v>
      </c>
      <c r="J84">
        <v>1.125</v>
      </c>
      <c r="K84">
        <v>1.125</v>
      </c>
      <c r="L84">
        <v>98183501</v>
      </c>
      <c r="M84" t="s">
        <v>1279</v>
      </c>
      <c r="N84" t="s">
        <v>1280</v>
      </c>
      <c r="O84" t="s">
        <v>610</v>
      </c>
    </row>
    <row r="85" spans="1:15" x14ac:dyDescent="0.2">
      <c r="A85" s="21"/>
      <c r="B85" t="s">
        <v>1392</v>
      </c>
      <c r="C85" s="65" t="s">
        <v>440</v>
      </c>
      <c r="D85" t="s">
        <v>1275</v>
      </c>
      <c r="E85" t="s">
        <v>1276</v>
      </c>
      <c r="F85" s="6" t="s">
        <v>1277</v>
      </c>
      <c r="G85" t="s">
        <v>45</v>
      </c>
      <c r="H85" s="68" t="s">
        <v>52</v>
      </c>
      <c r="I85" t="s">
        <v>1278</v>
      </c>
      <c r="J85">
        <v>1.125</v>
      </c>
      <c r="K85">
        <v>1.125</v>
      </c>
      <c r="L85">
        <v>98183501</v>
      </c>
      <c r="M85" t="s">
        <v>1279</v>
      </c>
      <c r="N85" t="s">
        <v>1280</v>
      </c>
      <c r="O85" t="s">
        <v>610</v>
      </c>
    </row>
    <row r="86" spans="1:15" x14ac:dyDescent="0.2">
      <c r="A86" s="21"/>
      <c r="B86" t="s">
        <v>1393</v>
      </c>
      <c r="C86" s="65" t="s">
        <v>449</v>
      </c>
      <c r="D86" t="s">
        <v>1275</v>
      </c>
      <c r="E86" t="s">
        <v>1276</v>
      </c>
      <c r="F86" s="6" t="s">
        <v>1277</v>
      </c>
      <c r="G86" t="s">
        <v>45</v>
      </c>
      <c r="H86" s="68" t="s">
        <v>1282</v>
      </c>
      <c r="I86" t="s">
        <v>1278</v>
      </c>
      <c r="J86">
        <v>1.125</v>
      </c>
      <c r="K86">
        <v>1.375</v>
      </c>
      <c r="L86">
        <v>98132103</v>
      </c>
      <c r="M86" t="s">
        <v>1394</v>
      </c>
      <c r="N86" t="s">
        <v>1284</v>
      </c>
      <c r="O86" t="s">
        <v>610</v>
      </c>
    </row>
    <row r="87" spans="1:15" x14ac:dyDescent="0.2">
      <c r="A87" s="21"/>
      <c r="B87" t="s">
        <v>1395</v>
      </c>
      <c r="C87" s="65" t="s">
        <v>452</v>
      </c>
      <c r="D87" t="s">
        <v>1275</v>
      </c>
      <c r="E87" t="s">
        <v>1276</v>
      </c>
      <c r="F87" s="6" t="s">
        <v>1277</v>
      </c>
      <c r="G87" t="s">
        <v>96</v>
      </c>
      <c r="H87" s="66" t="s">
        <v>51</v>
      </c>
      <c r="I87" t="s">
        <v>1278</v>
      </c>
      <c r="J87">
        <v>1.125</v>
      </c>
      <c r="K87">
        <v>1.625</v>
      </c>
      <c r="L87">
        <v>98425578</v>
      </c>
      <c r="N87" t="s">
        <v>1336</v>
      </c>
      <c r="O87" t="s">
        <v>610</v>
      </c>
    </row>
    <row r="88" spans="1:15" x14ac:dyDescent="0.2">
      <c r="A88" s="21"/>
      <c r="B88" t="s">
        <v>1396</v>
      </c>
      <c r="C88" s="65" t="s">
        <v>443</v>
      </c>
      <c r="D88" t="s">
        <v>1275</v>
      </c>
      <c r="E88" t="s">
        <v>1276</v>
      </c>
      <c r="F88" s="6" t="s">
        <v>1277</v>
      </c>
      <c r="G88" t="s">
        <v>45</v>
      </c>
      <c r="H88" s="68" t="s">
        <v>52</v>
      </c>
      <c r="I88" t="s">
        <v>1278</v>
      </c>
      <c r="J88">
        <v>1.125</v>
      </c>
      <c r="K88">
        <v>1.125</v>
      </c>
      <c r="L88">
        <v>98183501</v>
      </c>
      <c r="M88" t="s">
        <v>1279</v>
      </c>
      <c r="N88" t="s">
        <v>1280</v>
      </c>
      <c r="O88" t="s">
        <v>610</v>
      </c>
    </row>
    <row r="89" spans="1:15" x14ac:dyDescent="0.2">
      <c r="A89" s="21"/>
      <c r="B89" t="s">
        <v>1397</v>
      </c>
      <c r="C89" s="65" t="s">
        <v>446</v>
      </c>
      <c r="D89" t="s">
        <v>1275</v>
      </c>
      <c r="E89" t="s">
        <v>1276</v>
      </c>
      <c r="F89" s="6" t="s">
        <v>1277</v>
      </c>
      <c r="G89" t="s">
        <v>45</v>
      </c>
      <c r="H89" s="68" t="s">
        <v>1288</v>
      </c>
      <c r="I89" t="s">
        <v>1278</v>
      </c>
      <c r="J89">
        <v>1.125</v>
      </c>
      <c r="K89">
        <v>1.375</v>
      </c>
      <c r="L89">
        <v>98132103</v>
      </c>
      <c r="M89" t="s">
        <v>1394</v>
      </c>
      <c r="N89" t="s">
        <v>1284</v>
      </c>
      <c r="O89" t="s">
        <v>610</v>
      </c>
    </row>
    <row r="90" spans="1:15" x14ac:dyDescent="0.2">
      <c r="A90" s="21"/>
      <c r="B90" t="s">
        <v>1398</v>
      </c>
      <c r="C90" s="65" t="s">
        <v>506</v>
      </c>
      <c r="D90" t="s">
        <v>1275</v>
      </c>
      <c r="E90" t="s">
        <v>1276</v>
      </c>
      <c r="F90" s="6" t="s">
        <v>1277</v>
      </c>
      <c r="G90" t="s">
        <v>96</v>
      </c>
      <c r="H90" s="66" t="s">
        <v>51</v>
      </c>
      <c r="I90" t="s">
        <v>1278</v>
      </c>
      <c r="J90">
        <v>1.125</v>
      </c>
      <c r="K90">
        <v>1.625</v>
      </c>
      <c r="L90">
        <v>98150635</v>
      </c>
      <c r="M90" t="s">
        <v>1399</v>
      </c>
      <c r="N90" t="s">
        <v>1336</v>
      </c>
      <c r="O90" t="s">
        <v>610</v>
      </c>
    </row>
    <row r="91" spans="1:15" x14ac:dyDescent="0.2">
      <c r="A91" s="21"/>
      <c r="B91" t="s">
        <v>1400</v>
      </c>
      <c r="C91" s="65" t="s">
        <v>509</v>
      </c>
      <c r="D91" t="s">
        <v>1275</v>
      </c>
      <c r="E91" t="s">
        <v>1276</v>
      </c>
      <c r="F91" s="6" t="s">
        <v>1277</v>
      </c>
      <c r="G91" t="s">
        <v>96</v>
      </c>
      <c r="H91" s="66" t="s">
        <v>64</v>
      </c>
      <c r="I91" t="s">
        <v>1278</v>
      </c>
      <c r="J91">
        <v>1.125</v>
      </c>
      <c r="K91">
        <v>1.625</v>
      </c>
      <c r="L91">
        <v>98150635</v>
      </c>
      <c r="M91" t="s">
        <v>1399</v>
      </c>
      <c r="N91" t="s">
        <v>1336</v>
      </c>
      <c r="O91" t="s">
        <v>610</v>
      </c>
    </row>
    <row r="92" spans="1:15" x14ac:dyDescent="0.2">
      <c r="A92" s="21"/>
      <c r="B92" t="s">
        <v>1401</v>
      </c>
      <c r="C92" s="65" t="s">
        <v>512</v>
      </c>
      <c r="D92" t="s">
        <v>1275</v>
      </c>
      <c r="E92" t="s">
        <v>1276</v>
      </c>
      <c r="F92" s="6" t="s">
        <v>1277</v>
      </c>
      <c r="G92" t="s">
        <v>96</v>
      </c>
      <c r="H92" s="66" t="s">
        <v>69</v>
      </c>
      <c r="I92" t="s">
        <v>1278</v>
      </c>
      <c r="J92">
        <v>1.125</v>
      </c>
      <c r="K92">
        <v>1.875</v>
      </c>
      <c r="L92">
        <v>98150635</v>
      </c>
      <c r="M92" t="s">
        <v>1402</v>
      </c>
      <c r="N92" t="s">
        <v>1336</v>
      </c>
      <c r="O92" t="s">
        <v>610</v>
      </c>
    </row>
    <row r="93" spans="1:15" x14ac:dyDescent="0.2">
      <c r="A93" s="21"/>
      <c r="B93" t="s">
        <v>1403</v>
      </c>
      <c r="C93" s="65" t="s">
        <v>494</v>
      </c>
      <c r="D93" t="s">
        <v>1275</v>
      </c>
      <c r="E93" t="s">
        <v>1276</v>
      </c>
      <c r="F93" s="6" t="s">
        <v>1277</v>
      </c>
      <c r="G93" t="s">
        <v>96</v>
      </c>
      <c r="H93" s="68" t="s">
        <v>1282</v>
      </c>
      <c r="I93" t="s">
        <v>1278</v>
      </c>
      <c r="J93">
        <v>1.125</v>
      </c>
      <c r="K93">
        <v>1.375</v>
      </c>
      <c r="L93">
        <v>98150633</v>
      </c>
      <c r="M93" t="s">
        <v>1404</v>
      </c>
      <c r="N93" t="s">
        <v>1405</v>
      </c>
      <c r="O93" t="s">
        <v>610</v>
      </c>
    </row>
    <row r="94" spans="1:15" x14ac:dyDescent="0.2">
      <c r="A94" s="21"/>
      <c r="B94" t="s">
        <v>1406</v>
      </c>
      <c r="C94" s="65" t="s">
        <v>497</v>
      </c>
      <c r="D94" t="s">
        <v>1275</v>
      </c>
      <c r="E94" t="s">
        <v>1276</v>
      </c>
      <c r="F94" s="6" t="s">
        <v>1277</v>
      </c>
      <c r="G94" t="s">
        <v>96</v>
      </c>
      <c r="H94" s="66" t="s">
        <v>51</v>
      </c>
      <c r="I94" t="s">
        <v>1278</v>
      </c>
      <c r="J94">
        <v>1.125</v>
      </c>
      <c r="K94">
        <v>1.625</v>
      </c>
      <c r="L94">
        <v>98150635</v>
      </c>
      <c r="M94" t="s">
        <v>1399</v>
      </c>
      <c r="N94" t="s">
        <v>1336</v>
      </c>
      <c r="O94" t="s">
        <v>610</v>
      </c>
    </row>
    <row r="95" spans="1:15" x14ac:dyDescent="0.2">
      <c r="A95" s="21"/>
      <c r="B95" t="s">
        <v>1407</v>
      </c>
      <c r="C95" s="65" t="s">
        <v>500</v>
      </c>
      <c r="D95" t="s">
        <v>1275</v>
      </c>
      <c r="E95" t="s">
        <v>1276</v>
      </c>
      <c r="F95" s="6" t="s">
        <v>1277</v>
      </c>
      <c r="G95" t="s">
        <v>96</v>
      </c>
      <c r="H95" s="66" t="s">
        <v>64</v>
      </c>
      <c r="I95" t="s">
        <v>1278</v>
      </c>
      <c r="J95">
        <v>1.125</v>
      </c>
      <c r="K95">
        <v>1.625</v>
      </c>
      <c r="L95">
        <v>98150635</v>
      </c>
      <c r="M95" t="s">
        <v>1399</v>
      </c>
      <c r="N95" t="s">
        <v>1336</v>
      </c>
      <c r="O95" t="s">
        <v>610</v>
      </c>
    </row>
    <row r="96" spans="1:15" x14ac:dyDescent="0.2">
      <c r="A96" s="21"/>
      <c r="B96" t="s">
        <v>1408</v>
      </c>
      <c r="C96" s="65" t="s">
        <v>503</v>
      </c>
      <c r="D96" t="s">
        <v>1275</v>
      </c>
      <c r="E96" t="s">
        <v>1276</v>
      </c>
      <c r="F96" s="6" t="s">
        <v>1277</v>
      </c>
      <c r="G96" t="s">
        <v>96</v>
      </c>
      <c r="H96" s="66" t="s">
        <v>69</v>
      </c>
      <c r="I96" t="s">
        <v>1278</v>
      </c>
      <c r="J96">
        <v>1.125</v>
      </c>
      <c r="K96">
        <v>1.875</v>
      </c>
      <c r="L96">
        <v>98150635</v>
      </c>
      <c r="M96" t="s">
        <v>1402</v>
      </c>
      <c r="N96" t="s">
        <v>1336</v>
      </c>
      <c r="O96" t="s">
        <v>610</v>
      </c>
    </row>
    <row r="97" spans="1:15" x14ac:dyDescent="0.2">
      <c r="A97" s="21"/>
      <c r="B97" t="s">
        <v>1409</v>
      </c>
      <c r="C97" s="65" t="s">
        <v>473</v>
      </c>
      <c r="D97" t="s">
        <v>1275</v>
      </c>
      <c r="E97" t="s">
        <v>1276</v>
      </c>
      <c r="F97" s="6" t="s">
        <v>1277</v>
      </c>
      <c r="G97" t="s">
        <v>81</v>
      </c>
      <c r="H97" s="66" t="s">
        <v>71</v>
      </c>
      <c r="I97" t="s">
        <v>1278</v>
      </c>
      <c r="J97">
        <v>1.625</v>
      </c>
      <c r="K97">
        <v>1.625</v>
      </c>
      <c r="L97">
        <v>98183505</v>
      </c>
      <c r="M97" t="s">
        <v>1410</v>
      </c>
      <c r="N97" t="s">
        <v>1349</v>
      </c>
      <c r="O97" t="s">
        <v>610</v>
      </c>
    </row>
    <row r="98" spans="1:15" x14ac:dyDescent="0.2">
      <c r="A98" s="21"/>
      <c r="B98" t="s">
        <v>1411</v>
      </c>
      <c r="C98" s="65" t="s">
        <v>476</v>
      </c>
      <c r="D98" t="s">
        <v>1275</v>
      </c>
      <c r="E98" t="s">
        <v>1276</v>
      </c>
      <c r="F98" s="6" t="s">
        <v>1277</v>
      </c>
      <c r="G98" t="s">
        <v>45</v>
      </c>
      <c r="H98" s="68" t="s">
        <v>52</v>
      </c>
      <c r="I98" t="s">
        <v>1278</v>
      </c>
      <c r="J98">
        <v>1.125</v>
      </c>
      <c r="K98">
        <v>1.125</v>
      </c>
      <c r="L98">
        <v>98183501</v>
      </c>
      <c r="M98" t="s">
        <v>1279</v>
      </c>
      <c r="N98" t="s">
        <v>1280</v>
      </c>
      <c r="O98" t="s">
        <v>610</v>
      </c>
    </row>
    <row r="99" spans="1:15" x14ac:dyDescent="0.2">
      <c r="A99" s="21"/>
      <c r="B99" t="s">
        <v>1412</v>
      </c>
      <c r="C99" s="65" t="s">
        <v>479</v>
      </c>
      <c r="D99" t="s">
        <v>1275</v>
      </c>
      <c r="E99" t="s">
        <v>1276</v>
      </c>
      <c r="F99" s="6" t="s">
        <v>1277</v>
      </c>
      <c r="G99" t="s">
        <v>45</v>
      </c>
      <c r="H99" s="68" t="s">
        <v>1288</v>
      </c>
      <c r="I99" t="s">
        <v>1278</v>
      </c>
      <c r="J99">
        <v>1.125</v>
      </c>
      <c r="K99">
        <v>1.375</v>
      </c>
      <c r="L99">
        <v>98132103</v>
      </c>
      <c r="M99" t="s">
        <v>1413</v>
      </c>
      <c r="N99" t="s">
        <v>1284</v>
      </c>
      <c r="O99" t="s">
        <v>610</v>
      </c>
    </row>
    <row r="100" spans="1:15" x14ac:dyDescent="0.2">
      <c r="A100" s="21"/>
      <c r="B100" t="s">
        <v>1414</v>
      </c>
      <c r="C100" s="65" t="s">
        <v>485</v>
      </c>
      <c r="D100" t="s">
        <v>1275</v>
      </c>
      <c r="E100" t="s">
        <v>1276</v>
      </c>
      <c r="F100" s="6" t="s">
        <v>1277</v>
      </c>
      <c r="G100" t="s">
        <v>45</v>
      </c>
      <c r="H100" s="68" t="s">
        <v>1282</v>
      </c>
      <c r="I100" t="s">
        <v>1278</v>
      </c>
      <c r="J100">
        <v>1.125</v>
      </c>
      <c r="K100">
        <v>1.375</v>
      </c>
      <c r="L100">
        <v>98132103</v>
      </c>
      <c r="M100" t="s">
        <v>1415</v>
      </c>
      <c r="N100" t="s">
        <v>1284</v>
      </c>
      <c r="O100" t="s">
        <v>610</v>
      </c>
    </row>
    <row r="101" spans="1:15" x14ac:dyDescent="0.2">
      <c r="A101" s="21"/>
      <c r="B101" t="s">
        <v>1416</v>
      </c>
      <c r="C101" s="65" t="s">
        <v>488</v>
      </c>
      <c r="D101" t="s">
        <v>1275</v>
      </c>
      <c r="E101" t="s">
        <v>1276</v>
      </c>
      <c r="F101" s="6" t="s">
        <v>1277</v>
      </c>
      <c r="G101" t="s">
        <v>81</v>
      </c>
      <c r="H101" s="66" t="s">
        <v>51</v>
      </c>
      <c r="I101" t="s">
        <v>1278</v>
      </c>
      <c r="J101">
        <v>1.125</v>
      </c>
      <c r="K101">
        <v>1.625</v>
      </c>
      <c r="L101">
        <v>98183103</v>
      </c>
      <c r="M101" t="s">
        <v>1417</v>
      </c>
      <c r="N101" t="s">
        <v>1345</v>
      </c>
      <c r="O101" t="s">
        <v>610</v>
      </c>
    </row>
    <row r="102" spans="1:15" x14ac:dyDescent="0.2">
      <c r="A102" s="21"/>
      <c r="B102" t="s">
        <v>1418</v>
      </c>
      <c r="C102" s="65" t="s">
        <v>491</v>
      </c>
      <c r="D102" t="s">
        <v>1275</v>
      </c>
      <c r="E102" t="s">
        <v>1276</v>
      </c>
      <c r="F102" s="6" t="s">
        <v>1277</v>
      </c>
      <c r="G102" t="s">
        <v>81</v>
      </c>
      <c r="H102" s="66" t="s">
        <v>64</v>
      </c>
      <c r="I102" t="s">
        <v>1278</v>
      </c>
      <c r="J102">
        <v>1.125</v>
      </c>
      <c r="K102">
        <v>1.625</v>
      </c>
      <c r="L102">
        <v>98183103</v>
      </c>
      <c r="M102" t="s">
        <v>1417</v>
      </c>
      <c r="N102" t="s">
        <v>1345</v>
      </c>
      <c r="O102" t="s">
        <v>610</v>
      </c>
    </row>
    <row r="103" spans="1:15" x14ac:dyDescent="0.2">
      <c r="A103" s="21"/>
      <c r="B103" t="s">
        <v>1419</v>
      </c>
      <c r="C103" s="65" t="s">
        <v>482</v>
      </c>
      <c r="D103" t="s">
        <v>1275</v>
      </c>
      <c r="E103" t="s">
        <v>1276</v>
      </c>
      <c r="F103" s="6" t="s">
        <v>1277</v>
      </c>
      <c r="G103" t="s">
        <v>45</v>
      </c>
      <c r="H103" s="68" t="s">
        <v>1288</v>
      </c>
      <c r="I103" t="s">
        <v>1278</v>
      </c>
      <c r="J103">
        <v>1.125</v>
      </c>
      <c r="K103">
        <v>1.375</v>
      </c>
      <c r="L103">
        <v>98132103</v>
      </c>
      <c r="M103" t="s">
        <v>1415</v>
      </c>
      <c r="N103" t="s">
        <v>1284</v>
      </c>
      <c r="O103" t="s">
        <v>610</v>
      </c>
    </row>
    <row r="104" spans="1:15" x14ac:dyDescent="0.2">
      <c r="A104" s="21"/>
      <c r="B104" t="s">
        <v>1420</v>
      </c>
      <c r="C104" s="65" t="s">
        <v>524</v>
      </c>
      <c r="D104" t="s">
        <v>1275</v>
      </c>
      <c r="E104" t="s">
        <v>1276</v>
      </c>
      <c r="F104" s="6" t="s">
        <v>1277</v>
      </c>
      <c r="G104" t="s">
        <v>96</v>
      </c>
      <c r="H104" s="66" t="s">
        <v>64</v>
      </c>
      <c r="I104" t="s">
        <v>1278</v>
      </c>
      <c r="J104">
        <v>1.125</v>
      </c>
      <c r="K104">
        <v>1.625</v>
      </c>
      <c r="L104">
        <v>98150635</v>
      </c>
      <c r="M104" t="s">
        <v>1421</v>
      </c>
      <c r="N104" t="s">
        <v>1336</v>
      </c>
      <c r="O104" t="s">
        <v>610</v>
      </c>
    </row>
    <row r="105" spans="1:15" x14ac:dyDescent="0.2">
      <c r="A105" s="21"/>
      <c r="B105" t="s">
        <v>1422</v>
      </c>
      <c r="C105" s="65" t="s">
        <v>527</v>
      </c>
      <c r="D105" t="s">
        <v>1275</v>
      </c>
      <c r="E105" t="s">
        <v>1276</v>
      </c>
      <c r="F105" s="6" t="s">
        <v>1277</v>
      </c>
      <c r="G105" t="s">
        <v>96</v>
      </c>
      <c r="H105" s="66" t="s">
        <v>69</v>
      </c>
      <c r="I105" t="s">
        <v>1278</v>
      </c>
      <c r="J105">
        <v>1.125</v>
      </c>
      <c r="K105">
        <v>1.875</v>
      </c>
      <c r="L105">
        <v>98150635</v>
      </c>
      <c r="M105" t="s">
        <v>1423</v>
      </c>
      <c r="N105" t="s">
        <v>1336</v>
      </c>
      <c r="O105" t="s">
        <v>610</v>
      </c>
    </row>
    <row r="106" spans="1:15" x14ac:dyDescent="0.2">
      <c r="A106" s="21"/>
      <c r="B106" t="s">
        <v>1424</v>
      </c>
      <c r="C106" s="65" t="s">
        <v>515</v>
      </c>
      <c r="D106" t="s">
        <v>1275</v>
      </c>
      <c r="E106" t="s">
        <v>1276</v>
      </c>
      <c r="F106" s="6" t="s">
        <v>1277</v>
      </c>
      <c r="G106" t="s">
        <v>81</v>
      </c>
      <c r="H106" s="66" t="s">
        <v>51</v>
      </c>
      <c r="I106" t="s">
        <v>1278</v>
      </c>
      <c r="J106">
        <v>1.125</v>
      </c>
      <c r="K106">
        <v>1.625</v>
      </c>
      <c r="L106">
        <v>98183103</v>
      </c>
      <c r="M106" t="s">
        <v>1425</v>
      </c>
      <c r="N106" t="s">
        <v>1345</v>
      </c>
      <c r="O106" t="s">
        <v>610</v>
      </c>
    </row>
    <row r="107" spans="1:15" x14ac:dyDescent="0.2">
      <c r="A107" s="21"/>
      <c r="B107" t="s">
        <v>1426</v>
      </c>
      <c r="C107" s="65" t="s">
        <v>518</v>
      </c>
      <c r="D107" t="s">
        <v>1275</v>
      </c>
      <c r="E107" t="s">
        <v>1276</v>
      </c>
      <c r="F107" s="6" t="s">
        <v>1277</v>
      </c>
      <c r="G107" t="s">
        <v>81</v>
      </c>
      <c r="H107" s="66" t="s">
        <v>64</v>
      </c>
      <c r="I107" t="s">
        <v>1278</v>
      </c>
      <c r="J107">
        <v>1.125</v>
      </c>
      <c r="K107">
        <v>1.625</v>
      </c>
      <c r="L107">
        <v>98183103</v>
      </c>
      <c r="M107" t="s">
        <v>1425</v>
      </c>
      <c r="N107" t="s">
        <v>1345</v>
      </c>
      <c r="O107" t="s">
        <v>610</v>
      </c>
    </row>
    <row r="108" spans="1:15" x14ac:dyDescent="0.2">
      <c r="A108" s="21"/>
      <c r="B108" t="s">
        <v>1427</v>
      </c>
      <c r="C108" s="65" t="s">
        <v>521</v>
      </c>
      <c r="D108" t="s">
        <v>1275</v>
      </c>
      <c r="E108" t="s">
        <v>1276</v>
      </c>
      <c r="F108" s="6" t="s">
        <v>1277</v>
      </c>
      <c r="G108" t="s">
        <v>81</v>
      </c>
      <c r="H108" s="66" t="s">
        <v>69</v>
      </c>
      <c r="I108" t="s">
        <v>1278</v>
      </c>
      <c r="J108">
        <v>1.125</v>
      </c>
      <c r="K108">
        <v>1.875</v>
      </c>
      <c r="L108">
        <v>98183103</v>
      </c>
      <c r="M108" t="s">
        <v>1428</v>
      </c>
      <c r="N108" t="s">
        <v>1429</v>
      </c>
      <c r="O108" t="s">
        <v>610</v>
      </c>
    </row>
    <row r="109" spans="1:15" x14ac:dyDescent="0.2">
      <c r="A109" s="21"/>
      <c r="B109" t="s">
        <v>1430</v>
      </c>
      <c r="C109" s="65" t="s">
        <v>536</v>
      </c>
      <c r="D109" t="s">
        <v>1275</v>
      </c>
      <c r="E109" t="s">
        <v>1276</v>
      </c>
      <c r="F109" s="6" t="s">
        <v>1277</v>
      </c>
      <c r="G109" t="s">
        <v>96</v>
      </c>
      <c r="H109" s="66" t="s">
        <v>69</v>
      </c>
      <c r="I109" t="s">
        <v>1278</v>
      </c>
      <c r="J109">
        <v>1.125</v>
      </c>
      <c r="K109">
        <v>1.875</v>
      </c>
      <c r="L109">
        <v>98150635</v>
      </c>
      <c r="M109" t="s">
        <v>1431</v>
      </c>
      <c r="N109" t="s">
        <v>1429</v>
      </c>
      <c r="O109" t="s">
        <v>610</v>
      </c>
    </row>
    <row r="110" spans="1:15" x14ac:dyDescent="0.2">
      <c r="A110" s="21"/>
      <c r="B110" t="s">
        <v>1432</v>
      </c>
      <c r="C110" s="65" t="s">
        <v>530</v>
      </c>
      <c r="D110" t="s">
        <v>1275</v>
      </c>
      <c r="E110" t="s">
        <v>1276</v>
      </c>
      <c r="F110" s="6" t="s">
        <v>1277</v>
      </c>
      <c r="G110" t="s">
        <v>96</v>
      </c>
      <c r="H110" s="66" t="s">
        <v>64</v>
      </c>
      <c r="I110" t="s">
        <v>1278</v>
      </c>
      <c r="J110">
        <v>1.125</v>
      </c>
      <c r="K110">
        <v>1.625</v>
      </c>
      <c r="L110">
        <v>98150635</v>
      </c>
      <c r="M110" t="s">
        <v>1431</v>
      </c>
      <c r="N110" t="s">
        <v>1345</v>
      </c>
      <c r="O110" t="s">
        <v>610</v>
      </c>
    </row>
    <row r="111" spans="1:15" x14ac:dyDescent="0.2">
      <c r="A111" s="21"/>
      <c r="B111" t="s">
        <v>1433</v>
      </c>
      <c r="C111" s="65" t="s">
        <v>533</v>
      </c>
      <c r="D111" t="s">
        <v>1275</v>
      </c>
      <c r="E111" t="s">
        <v>1276</v>
      </c>
      <c r="F111" s="6" t="s">
        <v>1277</v>
      </c>
      <c r="G111" t="s">
        <v>96</v>
      </c>
      <c r="H111" s="66" t="s">
        <v>69</v>
      </c>
      <c r="I111" t="s">
        <v>1278</v>
      </c>
      <c r="J111">
        <v>1.125</v>
      </c>
      <c r="K111">
        <v>1.875</v>
      </c>
      <c r="L111">
        <v>98150635</v>
      </c>
      <c r="M111" t="s">
        <v>1434</v>
      </c>
      <c r="N111" t="s">
        <v>1435</v>
      </c>
      <c r="O111" t="s">
        <v>610</v>
      </c>
    </row>
    <row r="112" spans="1:15" s="73" customFormat="1" x14ac:dyDescent="0.2">
      <c r="A112" s="101"/>
      <c r="B112" s="73" t="s">
        <v>1436</v>
      </c>
      <c r="C112" s="106" t="s">
        <v>579</v>
      </c>
      <c r="D112" s="73" t="s">
        <v>1275</v>
      </c>
      <c r="E112" s="73" t="s">
        <v>1276</v>
      </c>
      <c r="F112" s="91" t="s">
        <v>1277</v>
      </c>
      <c r="G112" s="73" t="s">
        <v>45</v>
      </c>
      <c r="H112" s="107" t="s">
        <v>1282</v>
      </c>
      <c r="I112" s="73" t="s">
        <v>1278</v>
      </c>
      <c r="J112" s="73">
        <v>1.125</v>
      </c>
      <c r="K112" s="73">
        <v>1.375</v>
      </c>
      <c r="L112" s="73">
        <v>98132103</v>
      </c>
      <c r="M112" s="73" t="s">
        <v>1394</v>
      </c>
      <c r="N112" s="73" t="s">
        <v>1284</v>
      </c>
      <c r="O112" s="73" t="s">
        <v>610</v>
      </c>
    </row>
    <row r="113" spans="1:15" s="73" customFormat="1" x14ac:dyDescent="0.2">
      <c r="A113" s="101"/>
      <c r="B113" s="73" t="s">
        <v>1437</v>
      </c>
      <c r="C113" s="106" t="s">
        <v>581</v>
      </c>
      <c r="D113" s="73" t="s">
        <v>1275</v>
      </c>
      <c r="E113" s="73" t="s">
        <v>1276</v>
      </c>
      <c r="F113" s="91" t="s">
        <v>1277</v>
      </c>
      <c r="G113" s="73" t="s">
        <v>96</v>
      </c>
      <c r="H113" s="108" t="s">
        <v>51</v>
      </c>
      <c r="I113" s="73" t="s">
        <v>1278</v>
      </c>
      <c r="J113" s="73">
        <v>1.125</v>
      </c>
      <c r="K113" s="73">
        <v>1.625</v>
      </c>
      <c r="L113" s="73">
        <v>98425578</v>
      </c>
      <c r="N113" s="73" t="s">
        <v>1336</v>
      </c>
      <c r="O113" s="73" t="s">
        <v>610</v>
      </c>
    </row>
    <row r="114" spans="1:15" s="73" customFormat="1" x14ac:dyDescent="0.2">
      <c r="A114" s="101"/>
      <c r="B114" s="73" t="s">
        <v>1438</v>
      </c>
      <c r="C114" s="106" t="s">
        <v>575</v>
      </c>
      <c r="D114" s="73" t="s">
        <v>1275</v>
      </c>
      <c r="E114" s="73" t="s">
        <v>1276</v>
      </c>
      <c r="F114" s="91" t="s">
        <v>1277</v>
      </c>
      <c r="G114" s="73" t="s">
        <v>45</v>
      </c>
      <c r="H114" s="107" t="s">
        <v>52</v>
      </c>
      <c r="I114" s="73" t="s">
        <v>1278</v>
      </c>
      <c r="J114" s="73">
        <v>1.125</v>
      </c>
      <c r="K114" s="73">
        <v>1.125</v>
      </c>
      <c r="L114" s="73">
        <v>98183501</v>
      </c>
      <c r="M114" s="73" t="s">
        <v>1279</v>
      </c>
      <c r="N114" s="73" t="s">
        <v>1280</v>
      </c>
      <c r="O114" s="73" t="s">
        <v>610</v>
      </c>
    </row>
    <row r="115" spans="1:15" s="73" customFormat="1" x14ac:dyDescent="0.2">
      <c r="A115" s="101"/>
      <c r="B115" s="73" t="s">
        <v>1439</v>
      </c>
      <c r="C115" s="106" t="s">
        <v>577</v>
      </c>
      <c r="D115" s="73" t="s">
        <v>1275</v>
      </c>
      <c r="E115" s="73" t="s">
        <v>1276</v>
      </c>
      <c r="F115" s="91" t="s">
        <v>1277</v>
      </c>
      <c r="G115" s="73" t="s">
        <v>45</v>
      </c>
      <c r="H115" s="107" t="s">
        <v>1288</v>
      </c>
      <c r="I115" s="73" t="s">
        <v>1278</v>
      </c>
      <c r="J115" s="73">
        <v>1.125</v>
      </c>
      <c r="K115" s="73">
        <v>1.375</v>
      </c>
      <c r="L115" s="73">
        <v>98132103</v>
      </c>
      <c r="M115" s="73" t="s">
        <v>1394</v>
      </c>
      <c r="N115" s="73" t="s">
        <v>1284</v>
      </c>
      <c r="O115" s="73" t="s">
        <v>610</v>
      </c>
    </row>
    <row r="116" spans="1:15" s="73" customFormat="1" x14ac:dyDescent="0.2">
      <c r="A116" s="101"/>
      <c r="B116" s="73" t="s">
        <v>1440</v>
      </c>
      <c r="C116" s="106" t="s">
        <v>583</v>
      </c>
      <c r="D116" s="73" t="s">
        <v>1275</v>
      </c>
      <c r="E116" s="73" t="s">
        <v>1276</v>
      </c>
      <c r="F116" s="91" t="s">
        <v>1277</v>
      </c>
      <c r="G116" s="73" t="s">
        <v>96</v>
      </c>
      <c r="H116" s="108" t="s">
        <v>51</v>
      </c>
      <c r="I116" s="73" t="s">
        <v>1278</v>
      </c>
      <c r="J116" s="73">
        <v>1.125</v>
      </c>
      <c r="K116" s="73">
        <v>1.625</v>
      </c>
      <c r="L116" s="73">
        <v>98150635</v>
      </c>
      <c r="M116" s="73" t="s">
        <v>1335</v>
      </c>
      <c r="N116" s="73" t="s">
        <v>1336</v>
      </c>
      <c r="O116" s="73" t="s">
        <v>610</v>
      </c>
    </row>
    <row r="117" spans="1:15" s="73" customFormat="1" x14ac:dyDescent="0.2">
      <c r="A117" s="101"/>
      <c r="B117" s="73" t="s">
        <v>1441</v>
      </c>
      <c r="C117" s="106" t="s">
        <v>585</v>
      </c>
      <c r="D117" s="73" t="s">
        <v>1275</v>
      </c>
      <c r="E117" s="73" t="s">
        <v>1276</v>
      </c>
      <c r="F117" s="91" t="s">
        <v>1277</v>
      </c>
      <c r="G117" s="73" t="s">
        <v>96</v>
      </c>
      <c r="H117" s="108" t="s">
        <v>64</v>
      </c>
      <c r="I117" s="73" t="s">
        <v>1278</v>
      </c>
      <c r="J117" s="73">
        <v>1.125</v>
      </c>
      <c r="K117" s="73">
        <v>1.625</v>
      </c>
      <c r="L117" s="73">
        <v>98150635</v>
      </c>
      <c r="M117" s="73" t="s">
        <v>1335</v>
      </c>
      <c r="N117" s="73" t="s">
        <v>1336</v>
      </c>
      <c r="O117" s="73" t="s">
        <v>610</v>
      </c>
    </row>
    <row r="118" spans="1:15" s="73" customFormat="1" x14ac:dyDescent="0.2">
      <c r="A118" s="101"/>
      <c r="B118" s="73" t="s">
        <v>1442</v>
      </c>
      <c r="C118" s="106" t="s">
        <v>587</v>
      </c>
      <c r="D118" s="73" t="s">
        <v>1275</v>
      </c>
      <c r="E118" s="73" t="s">
        <v>1276</v>
      </c>
      <c r="F118" s="91" t="s">
        <v>1277</v>
      </c>
      <c r="G118" s="73" t="s">
        <v>96</v>
      </c>
      <c r="H118" s="108" t="s">
        <v>69</v>
      </c>
      <c r="I118" s="73" t="s">
        <v>1278</v>
      </c>
      <c r="J118" s="73">
        <v>1.125</v>
      </c>
      <c r="K118" s="73">
        <v>1.875</v>
      </c>
      <c r="L118" s="73">
        <v>98150635</v>
      </c>
      <c r="M118" s="73" t="s">
        <v>1382</v>
      </c>
      <c r="N118" s="73" t="s">
        <v>1336</v>
      </c>
      <c r="O118" s="73" t="s">
        <v>610</v>
      </c>
    </row>
    <row r="119" spans="1:15" s="73" customFormat="1" x14ac:dyDescent="0.2">
      <c r="A119" s="101"/>
      <c r="B119" s="73" t="s">
        <v>1443</v>
      </c>
      <c r="C119" s="106" t="s">
        <v>567</v>
      </c>
      <c r="D119" s="73" t="s">
        <v>1275</v>
      </c>
      <c r="E119" s="73" t="s">
        <v>1276</v>
      </c>
      <c r="F119" s="91" t="s">
        <v>1277</v>
      </c>
      <c r="G119" s="73" t="s">
        <v>96</v>
      </c>
      <c r="H119" s="107" t="s">
        <v>1282</v>
      </c>
      <c r="I119" s="73" t="s">
        <v>1278</v>
      </c>
      <c r="J119" s="73">
        <v>1.125</v>
      </c>
      <c r="K119" s="73">
        <v>1.375</v>
      </c>
      <c r="L119" s="73">
        <v>98150633</v>
      </c>
      <c r="M119" s="73" t="s">
        <v>1404</v>
      </c>
      <c r="N119" s="73" t="s">
        <v>1405</v>
      </c>
      <c r="O119" s="73" t="s">
        <v>610</v>
      </c>
    </row>
    <row r="120" spans="1:15" s="73" customFormat="1" x14ac:dyDescent="0.2">
      <c r="A120" s="101"/>
      <c r="B120" s="73" t="s">
        <v>1444</v>
      </c>
      <c r="C120" s="106" t="s">
        <v>569</v>
      </c>
      <c r="D120" s="73" t="s">
        <v>1275</v>
      </c>
      <c r="E120" s="73" t="s">
        <v>1276</v>
      </c>
      <c r="F120" s="91" t="s">
        <v>1277</v>
      </c>
      <c r="G120" s="73" t="s">
        <v>96</v>
      </c>
      <c r="H120" s="108" t="s">
        <v>51</v>
      </c>
      <c r="I120" s="73" t="s">
        <v>1278</v>
      </c>
      <c r="J120" s="73">
        <v>1.125</v>
      </c>
      <c r="K120" s="73">
        <v>1.625</v>
      </c>
      <c r="L120" s="73">
        <v>98150635</v>
      </c>
      <c r="M120" s="73" t="s">
        <v>1399</v>
      </c>
      <c r="N120" s="73" t="s">
        <v>1336</v>
      </c>
      <c r="O120" s="73" t="s">
        <v>610</v>
      </c>
    </row>
    <row r="121" spans="1:15" s="73" customFormat="1" x14ac:dyDescent="0.2">
      <c r="A121" s="101"/>
      <c r="B121" s="73" t="s">
        <v>1445</v>
      </c>
      <c r="C121" s="106" t="s">
        <v>571</v>
      </c>
      <c r="D121" s="73" t="s">
        <v>1275</v>
      </c>
      <c r="E121" s="73" t="s">
        <v>1276</v>
      </c>
      <c r="F121" s="91" t="s">
        <v>1277</v>
      </c>
      <c r="G121" s="73" t="s">
        <v>96</v>
      </c>
      <c r="H121" s="108" t="s">
        <v>64</v>
      </c>
      <c r="I121" s="73" t="s">
        <v>1278</v>
      </c>
      <c r="J121" s="73">
        <v>1.125</v>
      </c>
      <c r="K121" s="73">
        <v>1.625</v>
      </c>
      <c r="L121" s="73">
        <v>98150635</v>
      </c>
      <c r="M121" s="73" t="s">
        <v>1399</v>
      </c>
      <c r="N121" s="73" t="s">
        <v>1336</v>
      </c>
      <c r="O121" s="73" t="s">
        <v>610</v>
      </c>
    </row>
    <row r="122" spans="1:15" s="73" customFormat="1" x14ac:dyDescent="0.2">
      <c r="A122" s="101"/>
      <c r="B122" s="73" t="s">
        <v>1446</v>
      </c>
      <c r="C122" s="106" t="s">
        <v>573</v>
      </c>
      <c r="D122" s="73" t="s">
        <v>1275</v>
      </c>
      <c r="E122" s="73" t="s">
        <v>1276</v>
      </c>
      <c r="F122" s="91" t="s">
        <v>1277</v>
      </c>
      <c r="G122" s="73" t="s">
        <v>96</v>
      </c>
      <c r="H122" s="108" t="s">
        <v>69</v>
      </c>
      <c r="I122" s="73" t="s">
        <v>1278</v>
      </c>
      <c r="J122" s="73">
        <v>1.125</v>
      </c>
      <c r="K122" s="73">
        <v>1.875</v>
      </c>
      <c r="L122" s="73">
        <v>98150635</v>
      </c>
      <c r="M122" s="73" t="s">
        <v>1402</v>
      </c>
      <c r="N122" s="73" t="s">
        <v>1336</v>
      </c>
      <c r="O122" s="73" t="s">
        <v>610</v>
      </c>
    </row>
    <row r="123" spans="1:15" s="73" customFormat="1" x14ac:dyDescent="0.2">
      <c r="A123" s="101"/>
      <c r="B123" s="73" t="s">
        <v>1447</v>
      </c>
      <c r="C123" s="106" t="s">
        <v>561</v>
      </c>
      <c r="D123" s="73" t="s">
        <v>1275</v>
      </c>
      <c r="E123" s="73" t="s">
        <v>1276</v>
      </c>
      <c r="F123" s="91" t="s">
        <v>1277</v>
      </c>
      <c r="G123" s="73" t="s">
        <v>45</v>
      </c>
      <c r="H123" s="107" t="s">
        <v>1282</v>
      </c>
      <c r="I123" s="73" t="s">
        <v>1278</v>
      </c>
      <c r="J123" s="73">
        <v>1.125</v>
      </c>
      <c r="K123" s="73">
        <v>1.375</v>
      </c>
      <c r="L123" s="73">
        <v>98132103</v>
      </c>
      <c r="M123" s="73" t="s">
        <v>1415</v>
      </c>
      <c r="N123" s="73" t="s">
        <v>1284</v>
      </c>
      <c r="O123" s="73" t="s">
        <v>610</v>
      </c>
    </row>
    <row r="124" spans="1:15" s="73" customFormat="1" x14ac:dyDescent="0.2">
      <c r="A124" s="101"/>
      <c r="B124" s="73" t="s">
        <v>1448</v>
      </c>
      <c r="C124" s="106" t="s">
        <v>563</v>
      </c>
      <c r="D124" s="73" t="s">
        <v>1275</v>
      </c>
      <c r="E124" s="73" t="s">
        <v>1276</v>
      </c>
      <c r="F124" s="91" t="s">
        <v>1277</v>
      </c>
      <c r="G124" s="73" t="s">
        <v>81</v>
      </c>
      <c r="H124" s="108" t="s">
        <v>51</v>
      </c>
      <c r="I124" s="73" t="s">
        <v>1278</v>
      </c>
      <c r="J124" s="73">
        <v>1.125</v>
      </c>
      <c r="K124" s="73">
        <v>1.625</v>
      </c>
      <c r="L124" s="73">
        <v>98183103</v>
      </c>
      <c r="M124" s="73" t="s">
        <v>1417</v>
      </c>
      <c r="N124" s="73" t="s">
        <v>1345</v>
      </c>
      <c r="O124" s="73" t="s">
        <v>610</v>
      </c>
    </row>
    <row r="125" spans="1:15" s="73" customFormat="1" x14ac:dyDescent="0.2">
      <c r="A125" s="101"/>
      <c r="B125" s="73" t="s">
        <v>1449</v>
      </c>
      <c r="C125" s="106" t="s">
        <v>565</v>
      </c>
      <c r="D125" s="73" t="s">
        <v>1275</v>
      </c>
      <c r="E125" s="73" t="s">
        <v>1276</v>
      </c>
      <c r="F125" s="91" t="s">
        <v>1277</v>
      </c>
      <c r="G125" s="73" t="s">
        <v>81</v>
      </c>
      <c r="H125" s="108" t="s">
        <v>64</v>
      </c>
      <c r="I125" s="73" t="s">
        <v>1278</v>
      </c>
      <c r="J125" s="73">
        <v>1.125</v>
      </c>
      <c r="K125" s="73">
        <v>1.625</v>
      </c>
      <c r="L125" s="73">
        <v>98183103</v>
      </c>
      <c r="M125" s="73" t="s">
        <v>1417</v>
      </c>
      <c r="N125" s="73" t="s">
        <v>1345</v>
      </c>
      <c r="O125" s="73" t="s">
        <v>610</v>
      </c>
    </row>
    <row r="126" spans="1:15" s="73" customFormat="1" x14ac:dyDescent="0.2">
      <c r="A126" s="101"/>
      <c r="B126" s="73" t="s">
        <v>1450</v>
      </c>
      <c r="C126" s="106" t="s">
        <v>559</v>
      </c>
      <c r="D126" s="73" t="s">
        <v>1275</v>
      </c>
      <c r="E126" s="73" t="s">
        <v>1276</v>
      </c>
      <c r="F126" s="91" t="s">
        <v>1277</v>
      </c>
      <c r="G126" s="73" t="s">
        <v>45</v>
      </c>
      <c r="H126" s="107" t="s">
        <v>1288</v>
      </c>
      <c r="I126" s="73" t="s">
        <v>1278</v>
      </c>
      <c r="J126" s="73">
        <v>1.125</v>
      </c>
      <c r="K126" s="73">
        <v>1.375</v>
      </c>
      <c r="L126" s="73">
        <v>98132103</v>
      </c>
      <c r="M126" s="73" t="s">
        <v>1415</v>
      </c>
      <c r="N126" s="73" t="s">
        <v>1284</v>
      </c>
      <c r="O126" s="73" t="s">
        <v>610</v>
      </c>
    </row>
    <row r="127" spans="1:15" s="73" customFormat="1" x14ac:dyDescent="0.2">
      <c r="A127" s="101"/>
      <c r="B127" s="73" t="s">
        <v>1451</v>
      </c>
      <c r="C127" s="106" t="s">
        <v>553</v>
      </c>
      <c r="D127" s="73" t="s">
        <v>1275</v>
      </c>
      <c r="E127" s="73" t="s">
        <v>1276</v>
      </c>
      <c r="F127" s="91" t="s">
        <v>1277</v>
      </c>
      <c r="G127" s="73" t="s">
        <v>45</v>
      </c>
      <c r="H127" s="107" t="s">
        <v>1282</v>
      </c>
      <c r="I127" s="73" t="s">
        <v>1278</v>
      </c>
      <c r="J127" s="73">
        <v>1.125</v>
      </c>
      <c r="K127" s="73">
        <v>1.375</v>
      </c>
      <c r="L127" s="73">
        <v>98183502</v>
      </c>
      <c r="M127" s="73" t="s">
        <v>1362</v>
      </c>
      <c r="N127" s="73" t="s">
        <v>1333</v>
      </c>
      <c r="O127" s="73" t="s">
        <v>610</v>
      </c>
    </row>
    <row r="128" spans="1:15" s="73" customFormat="1" x14ac:dyDescent="0.2">
      <c r="A128" s="101"/>
      <c r="B128" s="73" t="s">
        <v>1452</v>
      </c>
      <c r="C128" s="106" t="s">
        <v>555</v>
      </c>
      <c r="D128" s="73" t="s">
        <v>1275</v>
      </c>
      <c r="E128" s="73" t="s">
        <v>1276</v>
      </c>
      <c r="F128" s="91" t="s">
        <v>1277</v>
      </c>
      <c r="G128" s="73" t="s">
        <v>96</v>
      </c>
      <c r="H128" s="108" t="s">
        <v>51</v>
      </c>
      <c r="I128" s="73" t="s">
        <v>1278</v>
      </c>
      <c r="J128" s="73">
        <v>1.125</v>
      </c>
      <c r="K128" s="73">
        <v>1.625</v>
      </c>
      <c r="L128" s="73">
        <v>98150635</v>
      </c>
      <c r="M128" s="73" t="s">
        <v>1335</v>
      </c>
      <c r="N128" s="73" t="s">
        <v>1336</v>
      </c>
      <c r="O128" s="73" t="s">
        <v>610</v>
      </c>
    </row>
    <row r="129" spans="1:15" s="73" customFormat="1" x14ac:dyDescent="0.2">
      <c r="A129" s="101"/>
      <c r="B129" s="73" t="s">
        <v>1453</v>
      </c>
      <c r="C129" s="106" t="s">
        <v>557</v>
      </c>
      <c r="D129" s="73" t="s">
        <v>1275</v>
      </c>
      <c r="E129" s="73" t="s">
        <v>1276</v>
      </c>
      <c r="F129" s="91" t="s">
        <v>1277</v>
      </c>
      <c r="G129" s="73" t="s">
        <v>96</v>
      </c>
      <c r="H129" s="108" t="s">
        <v>64</v>
      </c>
      <c r="I129" s="73" t="s">
        <v>1278</v>
      </c>
      <c r="J129" s="73">
        <v>1.125</v>
      </c>
      <c r="K129" s="73">
        <v>1.625</v>
      </c>
      <c r="L129" s="73">
        <v>98150635</v>
      </c>
      <c r="M129" s="73" t="s">
        <v>1335</v>
      </c>
      <c r="N129" s="73" t="s">
        <v>1336</v>
      </c>
      <c r="O129" s="73" t="s">
        <v>610</v>
      </c>
    </row>
    <row r="130" spans="1:15" s="73" customFormat="1" x14ac:dyDescent="0.2">
      <c r="A130" s="101"/>
      <c r="B130" s="73" t="s">
        <v>1454</v>
      </c>
      <c r="C130" s="106" t="s">
        <v>551</v>
      </c>
      <c r="D130" s="73" t="s">
        <v>1275</v>
      </c>
      <c r="E130" s="73" t="s">
        <v>1276</v>
      </c>
      <c r="F130" s="91" t="s">
        <v>1277</v>
      </c>
      <c r="G130" s="73" t="s">
        <v>45</v>
      </c>
      <c r="H130" s="107" t="s">
        <v>1288</v>
      </c>
      <c r="I130" s="73" t="s">
        <v>1278</v>
      </c>
      <c r="J130" s="73">
        <v>1.125</v>
      </c>
      <c r="K130" s="73">
        <v>1.375</v>
      </c>
      <c r="L130" s="73">
        <v>98183502</v>
      </c>
      <c r="M130" s="73" t="s">
        <v>1362</v>
      </c>
      <c r="N130" s="73" t="s">
        <v>1333</v>
      </c>
      <c r="O130" s="73" t="s">
        <v>610</v>
      </c>
    </row>
    <row r="131" spans="1:15" s="73" customFormat="1" x14ac:dyDescent="0.2">
      <c r="A131" s="101"/>
      <c r="B131" s="73" t="s">
        <v>1455</v>
      </c>
      <c r="C131" s="106" t="s">
        <v>539</v>
      </c>
      <c r="D131" s="73" t="s">
        <v>1275</v>
      </c>
      <c r="E131" s="73" t="s">
        <v>1276</v>
      </c>
      <c r="F131" s="91" t="s">
        <v>1277</v>
      </c>
      <c r="G131" s="109" t="s">
        <v>45</v>
      </c>
      <c r="H131" s="108" t="s">
        <v>51</v>
      </c>
      <c r="I131" s="73" t="s">
        <v>1278</v>
      </c>
      <c r="J131" s="73">
        <v>1.125</v>
      </c>
      <c r="K131" s="73">
        <v>1.625</v>
      </c>
      <c r="L131" s="73">
        <v>98183503</v>
      </c>
      <c r="M131" s="73" t="s">
        <v>1308</v>
      </c>
      <c r="N131" s="73" t="s">
        <v>1309</v>
      </c>
      <c r="O131" s="73" t="s">
        <v>610</v>
      </c>
    </row>
    <row r="132" spans="1:15" s="73" customFormat="1" x14ac:dyDescent="0.2">
      <c r="A132" s="101"/>
      <c r="B132" s="73" t="s">
        <v>1456</v>
      </c>
      <c r="C132" s="106" t="s">
        <v>541</v>
      </c>
      <c r="D132" s="73" t="s">
        <v>1275</v>
      </c>
      <c r="E132" s="73" t="s">
        <v>1276</v>
      </c>
      <c r="F132" s="91" t="s">
        <v>1277</v>
      </c>
      <c r="G132" s="109" t="s">
        <v>45</v>
      </c>
      <c r="H132" s="108" t="s">
        <v>64</v>
      </c>
      <c r="I132" s="73" t="s">
        <v>1278</v>
      </c>
      <c r="J132" s="73">
        <v>1.125</v>
      </c>
      <c r="K132" s="73">
        <v>1.625</v>
      </c>
      <c r="L132" s="73">
        <v>98183503</v>
      </c>
      <c r="M132" s="73" t="s">
        <v>1308</v>
      </c>
      <c r="N132" s="73" t="s">
        <v>1309</v>
      </c>
      <c r="O132" s="73" t="s">
        <v>610</v>
      </c>
    </row>
    <row r="133" spans="1:15" s="73" customFormat="1" x14ac:dyDescent="0.2">
      <c r="A133" s="101"/>
      <c r="B133" s="73" t="s">
        <v>1457</v>
      </c>
      <c r="C133" s="106" t="s">
        <v>543</v>
      </c>
      <c r="D133" s="73" t="s">
        <v>1275</v>
      </c>
      <c r="E133" s="73" t="s">
        <v>1276</v>
      </c>
      <c r="F133" s="91" t="s">
        <v>1277</v>
      </c>
      <c r="G133" s="109" t="s">
        <v>45</v>
      </c>
      <c r="H133" s="108" t="s">
        <v>67</v>
      </c>
      <c r="I133" s="73" t="s">
        <v>1278</v>
      </c>
      <c r="J133" s="73">
        <v>1.125</v>
      </c>
      <c r="K133" s="73">
        <v>1.625</v>
      </c>
      <c r="L133" s="73" t="s">
        <v>614</v>
      </c>
      <c r="N133" s="73" t="s">
        <v>1280</v>
      </c>
      <c r="O133" s="73" t="s">
        <v>610</v>
      </c>
    </row>
    <row r="134" spans="1:15" s="73" customFormat="1" x14ac:dyDescent="0.2">
      <c r="A134" s="101"/>
      <c r="B134" s="73" t="s">
        <v>1458</v>
      </c>
      <c r="C134" s="106" t="s">
        <v>545</v>
      </c>
      <c r="D134" s="73" t="s">
        <v>1275</v>
      </c>
      <c r="E134" s="73" t="s">
        <v>1276</v>
      </c>
      <c r="F134" s="91" t="s">
        <v>1277</v>
      </c>
      <c r="G134" s="109" t="s">
        <v>45</v>
      </c>
      <c r="H134" s="108" t="s">
        <v>71</v>
      </c>
      <c r="I134" s="73" t="s">
        <v>1278</v>
      </c>
      <c r="J134" s="73">
        <v>1.125</v>
      </c>
      <c r="K134" s="73">
        <v>1.625</v>
      </c>
      <c r="L134" s="73" t="s">
        <v>614</v>
      </c>
      <c r="N134" s="73" t="s">
        <v>1280</v>
      </c>
      <c r="O134" s="73" t="s">
        <v>610</v>
      </c>
    </row>
    <row r="135" spans="1:15" s="73" customFormat="1" x14ac:dyDescent="0.2">
      <c r="A135" s="101"/>
      <c r="B135" s="73" t="s">
        <v>1459</v>
      </c>
      <c r="C135" s="106" t="s">
        <v>547</v>
      </c>
      <c r="D135" s="73" t="s">
        <v>1275</v>
      </c>
      <c r="E135" s="73" t="s">
        <v>1276</v>
      </c>
      <c r="F135" s="91" t="s">
        <v>1277</v>
      </c>
      <c r="G135" s="109" t="s">
        <v>45</v>
      </c>
      <c r="H135" s="108" t="s">
        <v>52</v>
      </c>
      <c r="I135" s="73" t="s">
        <v>1278</v>
      </c>
      <c r="J135" s="73">
        <v>1.125</v>
      </c>
      <c r="K135" s="73">
        <v>1.125</v>
      </c>
      <c r="L135" s="73">
        <v>98183501</v>
      </c>
      <c r="M135" s="73" t="s">
        <v>1279</v>
      </c>
      <c r="N135" s="73" t="s">
        <v>1280</v>
      </c>
      <c r="O135" s="73" t="s">
        <v>610</v>
      </c>
    </row>
    <row r="136" spans="1:15" s="73" customFormat="1" x14ac:dyDescent="0.2">
      <c r="A136" s="101"/>
      <c r="B136" s="73" t="s">
        <v>1460</v>
      </c>
      <c r="C136" s="106" t="s">
        <v>549</v>
      </c>
      <c r="D136" s="73" t="s">
        <v>1275</v>
      </c>
      <c r="E136" s="73" t="s">
        <v>1276</v>
      </c>
      <c r="F136" s="91" t="s">
        <v>1277</v>
      </c>
      <c r="G136" s="109" t="s">
        <v>45</v>
      </c>
      <c r="H136" s="107" t="s">
        <v>52</v>
      </c>
      <c r="I136" s="73" t="s">
        <v>1278</v>
      </c>
      <c r="J136" s="73">
        <v>1.125</v>
      </c>
      <c r="K136" s="73">
        <v>1.125</v>
      </c>
      <c r="L136" s="73">
        <v>98183501</v>
      </c>
      <c r="M136" s="73" t="s">
        <v>1279</v>
      </c>
      <c r="N136" s="73" t="s">
        <v>1280</v>
      </c>
      <c r="O136" s="73" t="s">
        <v>610</v>
      </c>
    </row>
    <row r="137" spans="1:15" x14ac:dyDescent="0.2">
      <c r="A137" s="22" t="s">
        <v>213</v>
      </c>
      <c r="F137" s="6"/>
    </row>
    <row r="138" spans="1:15" x14ac:dyDescent="0.2">
      <c r="A138" s="21"/>
      <c r="F138" s="6"/>
    </row>
    <row r="139" spans="1:15" x14ac:dyDescent="0.2">
      <c r="A139" s="21"/>
    </row>
    <row r="140" spans="1:15" x14ac:dyDescent="0.2">
      <c r="A140" s="21"/>
    </row>
    <row r="141" spans="1:15" x14ac:dyDescent="0.2">
      <c r="A141" s="21"/>
      <c r="F141" s="6"/>
    </row>
    <row r="142" spans="1:15" x14ac:dyDescent="0.2">
      <c r="A142" s="21"/>
      <c r="F142" s="6"/>
    </row>
    <row r="143" spans="1:15" x14ac:dyDescent="0.2">
      <c r="A143" s="21"/>
      <c r="F143" s="6"/>
    </row>
    <row r="144" spans="1:15" x14ac:dyDescent="0.2">
      <c r="A144" s="21"/>
      <c r="F144" s="6"/>
    </row>
    <row r="145" spans="1:6" x14ac:dyDescent="0.2">
      <c r="A145" s="21"/>
      <c r="F145" s="6"/>
    </row>
    <row r="146" spans="1:6" x14ac:dyDescent="0.2">
      <c r="A146" s="21"/>
      <c r="F146" s="6"/>
    </row>
    <row r="147" spans="1:6" x14ac:dyDescent="0.2">
      <c r="A147" s="21"/>
      <c r="F147" s="6"/>
    </row>
    <row r="148" spans="1:6" x14ac:dyDescent="0.2">
      <c r="A148" s="21"/>
      <c r="F148" s="6"/>
    </row>
    <row r="149" spans="1:6" x14ac:dyDescent="0.2">
      <c r="A149" s="21"/>
      <c r="F149" s="6"/>
    </row>
    <row r="150" spans="1:6" x14ac:dyDescent="0.2">
      <c r="A150" s="21"/>
      <c r="F150" s="6"/>
    </row>
    <row r="151" spans="1:6" x14ac:dyDescent="0.2">
      <c r="A151" s="21"/>
      <c r="F151" s="6"/>
    </row>
    <row r="152" spans="1:6" x14ac:dyDescent="0.2">
      <c r="A152" s="21"/>
      <c r="F152" s="6"/>
    </row>
    <row r="153" spans="1:6" x14ac:dyDescent="0.2">
      <c r="A153" s="21"/>
      <c r="F153" s="6"/>
    </row>
    <row r="154" spans="1:6" x14ac:dyDescent="0.2">
      <c r="A154" s="21"/>
      <c r="F154" s="6"/>
    </row>
    <row r="155" spans="1:6" x14ac:dyDescent="0.2">
      <c r="A155" s="21"/>
      <c r="C155" s="2"/>
      <c r="F155" s="6"/>
    </row>
    <row r="156" spans="1:6" x14ac:dyDescent="0.2">
      <c r="A156" s="21"/>
      <c r="C156" s="2"/>
      <c r="F156" s="6"/>
    </row>
    <row r="157" spans="1:6" x14ac:dyDescent="0.2">
      <c r="A157" s="21"/>
      <c r="C157" s="2"/>
      <c r="F157" s="6"/>
    </row>
    <row r="158" spans="1:6" x14ac:dyDescent="0.2">
      <c r="A158" s="21"/>
    </row>
    <row r="159" spans="1:6" x14ac:dyDescent="0.2">
      <c r="A159" s="21"/>
    </row>
    <row r="160" spans="1:6" x14ac:dyDescent="0.2">
      <c r="A160" s="21"/>
    </row>
    <row r="161" spans="1:1" x14ac:dyDescent="0.2">
      <c r="A161" s="21"/>
    </row>
    <row r="162" spans="1:1" x14ac:dyDescent="0.2">
      <c r="A162" s="21"/>
    </row>
  </sheetData>
  <autoFilter ref="B6:O163" xr:uid="{00000000-0009-0000-0000-000005000000}"/>
  <dataValidations count="4">
    <dataValidation type="list" allowBlank="1" showInputMessage="1" showErrorMessage="1" sqref="A6" xr:uid="{00000000-0002-0000-0500-000000000000}">
      <formula1>"Full Data, Quick Price"</formula1>
    </dataValidation>
    <dataValidation type="list" allowBlank="1" showInputMessage="1" showErrorMessage="1" errorTitle="Invalid Attribute Type" error="Please select an attribute type from the dropdown list" sqref="B4 D4 N4:O4" xr:uid="{00000000-0002-0000-0500-000001000000}">
      <formula1>"text, double, short, calculation, compatibility rule, string expression, boolean, description, pointer, pointer-merge"</formula1>
    </dataValidation>
    <dataValidation type="list" allowBlank="1" showInputMessage="1" showErrorMessage="1" errorTitle="Invalid Attribute Type" error="Please select an attribute type from the dropdown list." sqref="C4 E4:I4" xr:uid="{00000000-0002-0000-0500-000002000000}">
      <formula1>"text, double, calculation, compatibility rule, pointer"</formula1>
    </dataValidation>
    <dataValidation type="list" allowBlank="1" showInputMessage="1" showErrorMessage="1" errorTitle="Invalid Attribute Type" error="Please select an attribute type from the dropdown list." sqref="J4:L4" xr:uid="{00000000-0002-0000-0500-000003000000}">
      <formula1>"text, double, short, calculation, compatibility rule, string expression, boolean, description, pointer"</formula1>
    </dataValidation>
  </dataValidations>
  <pageMargins left="0.7" right="0.7" top="0.75" bottom="0.75" header="0.3" footer="0.3"/>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0"/>
  <dimension ref="A1:X118"/>
  <sheetViews>
    <sheetView topLeftCell="G1" zoomScaleNormal="108" workbookViewId="0">
      <pane ySplit="6" topLeftCell="A7" activePane="bottomLeft" state="frozen"/>
      <selection activeCell="F69" sqref="F69"/>
      <selection pane="bottomLeft" activeCell="S74" sqref="S74"/>
    </sheetView>
  </sheetViews>
  <sheetFormatPr defaultRowHeight="12.75" outlineLevelRow="1" x14ac:dyDescent="0.2"/>
  <cols>
    <col min="1" max="1" width="20.7109375" style="21" customWidth="1"/>
    <col min="2" max="2" width="6.42578125" customWidth="1"/>
    <col min="3" max="3" width="29" customWidth="1"/>
    <col min="4" max="4" width="33.7109375" customWidth="1"/>
    <col min="5" max="5" width="82.42578125" customWidth="1"/>
    <col min="6" max="6" width="7" customWidth="1"/>
    <col min="7" max="7" width="14" customWidth="1"/>
    <col min="8" max="8" width="21.85546875" customWidth="1"/>
    <col min="9" max="9" width="14.7109375" customWidth="1"/>
    <col min="10" max="10" width="19" customWidth="1"/>
    <col min="11" max="12" width="13.28515625" customWidth="1"/>
    <col min="13" max="13" width="6.5703125" customWidth="1"/>
    <col min="14" max="14" width="39.28515625" customWidth="1"/>
    <col min="15" max="15" width="14.42578125" customWidth="1"/>
    <col min="16" max="16" width="13" customWidth="1"/>
    <col min="17" max="17" width="17.5703125" bestFit="1" customWidth="1"/>
    <col min="18" max="18" width="14.5703125" customWidth="1"/>
    <col min="19" max="19" width="25.7109375" style="5" customWidth="1"/>
    <col min="20" max="20" width="14.7109375" customWidth="1"/>
    <col min="22" max="22" width="5.28515625" style="10" bestFit="1" customWidth="1"/>
  </cols>
  <sheetData>
    <row r="1" spans="1:24" s="15" customFormat="1" ht="13.5" customHeight="1" thickBot="1" x14ac:dyDescent="0.25">
      <c r="A1" s="12" t="s">
        <v>199</v>
      </c>
      <c r="B1" s="37" t="s">
        <v>1461</v>
      </c>
      <c r="C1" s="31"/>
      <c r="D1" s="31"/>
      <c r="E1" s="13"/>
      <c r="F1" s="14"/>
      <c r="G1" s="14"/>
      <c r="H1" s="14"/>
      <c r="I1" s="14"/>
      <c r="J1" s="14"/>
      <c r="K1" s="14"/>
      <c r="L1" s="14"/>
      <c r="M1" s="14"/>
      <c r="N1" s="14"/>
      <c r="O1" s="14"/>
      <c r="P1" s="14"/>
      <c r="Q1" s="14"/>
      <c r="R1" s="14"/>
      <c r="S1" s="76"/>
      <c r="T1" s="14"/>
      <c r="U1" s="14"/>
      <c r="V1" s="25"/>
      <c r="W1" s="14"/>
    </row>
    <row r="2" spans="1:24" ht="13.5" customHeight="1" outlineLevel="1" thickTop="1" x14ac:dyDescent="0.2">
      <c r="A2" s="16" t="s">
        <v>1462</v>
      </c>
      <c r="B2" s="41"/>
      <c r="C2" s="27" t="str">
        <f>IF($A$6="Full Data", "ID", "")</f>
        <v>ID</v>
      </c>
      <c r="D2" s="27" t="str">
        <f>IF($A$6="Quick Price", "ID", "")</f>
        <v/>
      </c>
      <c r="E2" s="27" t="s">
        <v>216</v>
      </c>
      <c r="F2" s="27" t="s">
        <v>204</v>
      </c>
      <c r="G2" s="28"/>
      <c r="H2" s="27" t="s">
        <v>1463</v>
      </c>
      <c r="I2" s="27" t="str">
        <f>IF($A$6="Full Data", "PacoMatlCode_Case","")</f>
        <v>PacoMatlCode_Case</v>
      </c>
      <c r="J2" s="27" t="str">
        <f>IF($A$6="Full Data", "Coating","")</f>
        <v>Coating</v>
      </c>
      <c r="K2" s="27" t="str">
        <f>IF($A$6="Full Data", "SealType","")</f>
        <v>SealType</v>
      </c>
      <c r="L2" s="27"/>
      <c r="M2" s="27" t="str">
        <f>IF($A$6="Full Data", "MotorType","")</f>
        <v>MotorType</v>
      </c>
      <c r="N2" s="27" t="s">
        <v>887</v>
      </c>
      <c r="O2" s="27" t="str">
        <f>IF($A$6="Full Data", "MotorBracket","")</f>
        <v>MotorBracket</v>
      </c>
      <c r="P2" s="27" t="str">
        <f>IF($A$6="Full Data", "PacoMatlCode_Bracket","")</f>
        <v>PacoMatlCode_Bracket</v>
      </c>
      <c r="Q2" s="27" t="str">
        <f>IF($A$6="Full Data","FlangeConfiguration","")</f>
        <v>FlangeConfiguration</v>
      </c>
      <c r="R2" s="27" t="str">
        <f>IF($A$6="Full Data", "BOM", "")</f>
        <v>BOM</v>
      </c>
      <c r="S2" s="28"/>
      <c r="T2" s="27" t="s">
        <v>205</v>
      </c>
      <c r="U2" s="27" t="str">
        <f>IF($A$6="Full Data", "LeadtimeID","")</f>
        <v>LeadtimeID</v>
      </c>
      <c r="V2" s="27"/>
      <c r="W2" s="27" t="str">
        <f>IF($A$6="Full Data", "Weight", "Weight1")</f>
        <v>Weight</v>
      </c>
    </row>
    <row r="3" spans="1:24" outlineLevel="1" x14ac:dyDescent="0.2">
      <c r="A3" s="16" t="str">
        <f>IF($A$6="Full Data", "PumpOptions", "BasicOptionsDynamicDesc")</f>
        <v>PumpOptions</v>
      </c>
      <c r="B3" s="41"/>
      <c r="C3" s="27" t="str">
        <f>IF($A$6="Full Data", "PriceList", "")</f>
        <v>PriceList</v>
      </c>
      <c r="D3" s="27" t="str">
        <f>IF($A$6="Quick Price", "PriceList", "")</f>
        <v/>
      </c>
      <c r="E3" s="27"/>
      <c r="F3" s="27"/>
      <c r="G3" s="27" t="s">
        <v>203</v>
      </c>
      <c r="H3" s="27"/>
      <c r="I3" s="27"/>
      <c r="J3" s="27"/>
      <c r="K3" s="27"/>
      <c r="L3" s="27"/>
      <c r="M3" s="27"/>
      <c r="N3" s="27"/>
      <c r="O3" s="27"/>
      <c r="P3" s="27"/>
      <c r="Q3" s="27"/>
      <c r="R3" s="27"/>
      <c r="S3" s="28"/>
      <c r="T3" s="27"/>
      <c r="U3" s="27"/>
      <c r="V3" s="27"/>
      <c r="W3" s="27"/>
    </row>
    <row r="4" spans="1:24" s="19" customFormat="1" outlineLevel="1" x14ac:dyDescent="0.2">
      <c r="A4" s="17" t="s">
        <v>209</v>
      </c>
      <c r="B4" s="42"/>
      <c r="C4" s="38" t="str">
        <f>IF($A$6="Full Data", "pointer-merge", "")</f>
        <v>pointer-merge</v>
      </c>
      <c r="D4" s="38" t="str">
        <f>IF($A$6="Quick Price", "pointer", "")</f>
        <v/>
      </c>
      <c r="E4" s="38" t="s">
        <v>211</v>
      </c>
      <c r="F4" s="38" t="s">
        <v>211</v>
      </c>
      <c r="G4" s="38" t="s">
        <v>210</v>
      </c>
      <c r="H4" s="38" t="s">
        <v>211</v>
      </c>
      <c r="I4" s="38" t="str">
        <f>IF($A$6="Full Data", "text", "")</f>
        <v>text</v>
      </c>
      <c r="J4" s="38" t="str">
        <f>IF($A$6="Full Data", "text", "")</f>
        <v>text</v>
      </c>
      <c r="K4" s="38" t="str">
        <f>IF($A$6="Full Data", "text", "")</f>
        <v>text</v>
      </c>
      <c r="L4" s="38"/>
      <c r="M4" s="38" t="str">
        <f>IF($A$6="Full Data", "text", "")</f>
        <v>text</v>
      </c>
      <c r="N4" s="38" t="s">
        <v>211</v>
      </c>
      <c r="O4" s="38" t="str">
        <f>IF($A$6="Full Data", "text", "")</f>
        <v>text</v>
      </c>
      <c r="P4" s="38" t="str">
        <f>IF($A$6="Full Data", "text", "")</f>
        <v>text</v>
      </c>
      <c r="Q4" s="38" t="str">
        <f>IF($A$6="Full Data","text","")</f>
        <v>text</v>
      </c>
      <c r="R4" s="38" t="str">
        <f>IF($A$6="Full Data", "text", "")</f>
        <v>text</v>
      </c>
      <c r="S4" s="47"/>
      <c r="T4" s="47" t="s">
        <v>210</v>
      </c>
      <c r="U4" s="47" t="s">
        <v>210</v>
      </c>
      <c r="V4" s="38"/>
      <c r="W4" s="47" t="s">
        <v>212</v>
      </c>
      <c r="X4" s="18" t="s">
        <v>213</v>
      </c>
    </row>
    <row r="5" spans="1:24" s="15" customFormat="1" ht="13.5" customHeight="1" outlineLevel="1" thickBot="1" x14ac:dyDescent="0.25">
      <c r="A5" s="20" t="s">
        <v>214</v>
      </c>
      <c r="B5" s="40"/>
      <c r="C5" s="39"/>
      <c r="D5" s="39"/>
      <c r="E5" s="39"/>
      <c r="F5" s="39"/>
      <c r="G5" s="39"/>
      <c r="H5" s="39"/>
      <c r="I5" s="39"/>
      <c r="J5" s="39"/>
      <c r="K5" s="39"/>
      <c r="L5" s="39"/>
      <c r="M5" s="39"/>
      <c r="N5" s="39"/>
      <c r="O5" s="39"/>
      <c r="P5" s="39"/>
      <c r="Q5" s="39"/>
      <c r="R5" s="39"/>
      <c r="S5" s="83"/>
      <c r="T5" s="39"/>
      <c r="U5" s="39"/>
      <c r="V5" s="39"/>
      <c r="W5" s="39"/>
    </row>
    <row r="6" spans="1:24" ht="13.5" customHeight="1" thickTop="1" x14ac:dyDescent="0.2">
      <c r="A6" s="21" t="s">
        <v>215</v>
      </c>
      <c r="B6" t="s">
        <v>591</v>
      </c>
      <c r="C6" s="7" t="s">
        <v>203</v>
      </c>
      <c r="D6" s="7"/>
      <c r="E6" s="7" t="s">
        <v>216</v>
      </c>
      <c r="F6" s="7" t="s">
        <v>204</v>
      </c>
      <c r="G6" s="3" t="s">
        <v>890</v>
      </c>
      <c r="H6" s="7" t="s">
        <v>592</v>
      </c>
      <c r="I6" s="7" t="s">
        <v>1464</v>
      </c>
      <c r="J6" s="7" t="s">
        <v>597</v>
      </c>
      <c r="K6" s="7" t="s">
        <v>1270</v>
      </c>
      <c r="L6" s="7" t="s">
        <v>1465</v>
      </c>
      <c r="M6" s="7" t="s">
        <v>1466</v>
      </c>
      <c r="N6" s="7" t="s">
        <v>1269</v>
      </c>
      <c r="O6" s="7" t="s">
        <v>1467</v>
      </c>
      <c r="P6" s="7" t="s">
        <v>1468</v>
      </c>
      <c r="Q6" s="7" t="s">
        <v>596</v>
      </c>
      <c r="R6" s="4" t="s">
        <v>1273</v>
      </c>
      <c r="S6" s="8" t="s">
        <v>3</v>
      </c>
      <c r="T6" s="4" t="s">
        <v>217</v>
      </c>
      <c r="U6" s="4" t="s">
        <v>219</v>
      </c>
      <c r="V6" s="23" t="s">
        <v>599</v>
      </c>
      <c r="W6" s="4" t="s">
        <v>206</v>
      </c>
    </row>
    <row r="7" spans="1:24" x14ac:dyDescent="0.2">
      <c r="A7" s="22" t="s">
        <v>221</v>
      </c>
      <c r="B7" s="10" t="s">
        <v>1469</v>
      </c>
      <c r="C7" t="s">
        <v>1470</v>
      </c>
      <c r="D7" t="str">
        <f t="shared" ref="D7:D38" si="0">IF(B7="Y",C7,"")</f>
        <v>Price_BOM_VLSE_Insert_001</v>
      </c>
      <c r="E7" s="67" t="s">
        <v>1471</v>
      </c>
      <c r="F7" t="s">
        <v>45</v>
      </c>
      <c r="G7" s="2" t="s">
        <v>1472</v>
      </c>
      <c r="H7" t="s">
        <v>1473</v>
      </c>
      <c r="I7" s="2" t="s">
        <v>1101</v>
      </c>
      <c r="J7" t="s">
        <v>607</v>
      </c>
      <c r="K7" t="s">
        <v>1278</v>
      </c>
      <c r="L7" t="s">
        <v>1474</v>
      </c>
      <c r="M7" t="s">
        <v>1475</v>
      </c>
      <c r="N7" t="s">
        <v>896</v>
      </c>
      <c r="O7" s="6" t="s">
        <v>602</v>
      </c>
      <c r="P7" s="6" t="s">
        <v>604</v>
      </c>
      <c r="Q7" s="2" t="s">
        <v>606</v>
      </c>
      <c r="R7" s="2">
        <v>98274045</v>
      </c>
      <c r="S7" s="1"/>
      <c r="T7" s="2" t="s">
        <v>1476</v>
      </c>
      <c r="U7" s="2" t="s">
        <v>610</v>
      </c>
      <c r="W7">
        <v>126</v>
      </c>
    </row>
    <row r="8" spans="1:24" x14ac:dyDescent="0.2">
      <c r="B8" s="10" t="s">
        <v>1477</v>
      </c>
      <c r="C8" t="s">
        <v>1478</v>
      </c>
      <c r="D8" t="str">
        <f t="shared" si="0"/>
        <v/>
      </c>
      <c r="E8" s="67" t="s">
        <v>1471</v>
      </c>
      <c r="F8" t="s">
        <v>45</v>
      </c>
      <c r="G8" s="2" t="s">
        <v>1472</v>
      </c>
      <c r="H8" t="s">
        <v>1473</v>
      </c>
      <c r="I8" s="2" t="s">
        <v>1101</v>
      </c>
      <c r="J8" t="s">
        <v>607</v>
      </c>
      <c r="K8" t="s">
        <v>1278</v>
      </c>
      <c r="L8" t="s">
        <v>1474</v>
      </c>
      <c r="M8" t="s">
        <v>1475</v>
      </c>
      <c r="N8" t="s">
        <v>896</v>
      </c>
      <c r="O8" s="6" t="s">
        <v>602</v>
      </c>
      <c r="P8" s="6" t="s">
        <v>604</v>
      </c>
      <c r="Q8" s="2" t="s">
        <v>899</v>
      </c>
      <c r="R8" s="2">
        <v>98274045</v>
      </c>
      <c r="S8" s="1"/>
      <c r="T8" s="2" t="s">
        <v>1479</v>
      </c>
      <c r="U8" s="2" t="s">
        <v>610</v>
      </c>
      <c r="W8">
        <v>126</v>
      </c>
    </row>
    <row r="9" spans="1:24" x14ac:dyDescent="0.2">
      <c r="B9" s="10" t="s">
        <v>1469</v>
      </c>
      <c r="C9" t="s">
        <v>1480</v>
      </c>
      <c r="D9" t="str">
        <f t="shared" si="0"/>
        <v>Price_BOM_VLSE_Insert_003</v>
      </c>
      <c r="E9" s="67" t="s">
        <v>1481</v>
      </c>
      <c r="F9" t="s">
        <v>45</v>
      </c>
      <c r="G9" s="2" t="s">
        <v>1472</v>
      </c>
      <c r="H9" t="s">
        <v>1473</v>
      </c>
      <c r="I9" s="2" t="s">
        <v>1101</v>
      </c>
      <c r="J9" t="s">
        <v>607</v>
      </c>
      <c r="K9" t="s">
        <v>1278</v>
      </c>
      <c r="L9" t="s">
        <v>1474</v>
      </c>
      <c r="M9" t="s">
        <v>1475</v>
      </c>
      <c r="N9" t="s">
        <v>896</v>
      </c>
      <c r="O9" s="6" t="s">
        <v>602</v>
      </c>
      <c r="P9" s="6" t="s">
        <v>604</v>
      </c>
      <c r="Q9" s="2" t="s">
        <v>606</v>
      </c>
      <c r="R9" s="2">
        <v>98274045</v>
      </c>
      <c r="S9" s="1"/>
      <c r="T9" s="2" t="s">
        <v>1476</v>
      </c>
      <c r="U9" s="2" t="s">
        <v>610</v>
      </c>
      <c r="W9">
        <v>126</v>
      </c>
    </row>
    <row r="10" spans="1:24" x14ac:dyDescent="0.2">
      <c r="B10" s="10" t="s">
        <v>1477</v>
      </c>
      <c r="C10" t="s">
        <v>1482</v>
      </c>
      <c r="D10" t="str">
        <f t="shared" si="0"/>
        <v/>
      </c>
      <c r="E10" s="67" t="s">
        <v>1481</v>
      </c>
      <c r="F10" t="s">
        <v>45</v>
      </c>
      <c r="G10" s="2" t="s">
        <v>1472</v>
      </c>
      <c r="H10" t="s">
        <v>1473</v>
      </c>
      <c r="I10" s="2" t="s">
        <v>1101</v>
      </c>
      <c r="J10" t="s">
        <v>607</v>
      </c>
      <c r="K10" t="s">
        <v>1278</v>
      </c>
      <c r="L10" t="s">
        <v>1474</v>
      </c>
      <c r="M10" t="s">
        <v>1475</v>
      </c>
      <c r="N10" t="s">
        <v>896</v>
      </c>
      <c r="O10" s="6" t="s">
        <v>602</v>
      </c>
      <c r="P10" s="6" t="s">
        <v>604</v>
      </c>
      <c r="Q10" s="2" t="s">
        <v>899</v>
      </c>
      <c r="R10" s="2">
        <v>98274045</v>
      </c>
      <c r="S10" s="1"/>
      <c r="T10" s="2" t="s">
        <v>1479</v>
      </c>
      <c r="U10" s="2" t="s">
        <v>610</v>
      </c>
      <c r="W10">
        <v>126</v>
      </c>
    </row>
    <row r="11" spans="1:24" x14ac:dyDescent="0.2">
      <c r="B11" s="10" t="s">
        <v>1469</v>
      </c>
      <c r="C11" t="s">
        <v>1483</v>
      </c>
      <c r="D11" t="str">
        <f t="shared" si="0"/>
        <v>Price_BOM_VLSE_Insert_005</v>
      </c>
      <c r="E11" s="67" t="s">
        <v>1484</v>
      </c>
      <c r="F11" t="s">
        <v>45</v>
      </c>
      <c r="G11" s="2" t="s">
        <v>1472</v>
      </c>
      <c r="H11" t="s">
        <v>1473</v>
      </c>
      <c r="I11" s="2" t="s">
        <v>1101</v>
      </c>
      <c r="J11" t="s">
        <v>607</v>
      </c>
      <c r="K11" t="s">
        <v>1278</v>
      </c>
      <c r="L11" t="s">
        <v>1474</v>
      </c>
      <c r="M11" t="s">
        <v>1475</v>
      </c>
      <c r="N11" t="s">
        <v>896</v>
      </c>
      <c r="O11" s="6" t="s">
        <v>602</v>
      </c>
      <c r="P11" s="6" t="s">
        <v>604</v>
      </c>
      <c r="Q11" s="2" t="s">
        <v>606</v>
      </c>
      <c r="R11" s="2">
        <v>98274045</v>
      </c>
      <c r="S11" s="1"/>
      <c r="T11" s="2" t="s">
        <v>1476</v>
      </c>
      <c r="U11" s="2" t="s">
        <v>610</v>
      </c>
      <c r="W11">
        <v>126</v>
      </c>
    </row>
    <row r="12" spans="1:24" x14ac:dyDescent="0.2">
      <c r="B12" s="10" t="s">
        <v>1477</v>
      </c>
      <c r="C12" t="s">
        <v>1485</v>
      </c>
      <c r="D12" t="str">
        <f t="shared" si="0"/>
        <v/>
      </c>
      <c r="E12" s="67" t="s">
        <v>1484</v>
      </c>
      <c r="F12" t="s">
        <v>45</v>
      </c>
      <c r="G12" s="2" t="s">
        <v>1472</v>
      </c>
      <c r="H12" t="s">
        <v>1473</v>
      </c>
      <c r="I12" s="2" t="s">
        <v>1101</v>
      </c>
      <c r="J12" t="s">
        <v>607</v>
      </c>
      <c r="K12" t="s">
        <v>1278</v>
      </c>
      <c r="L12" t="s">
        <v>1474</v>
      </c>
      <c r="M12" t="s">
        <v>1475</v>
      </c>
      <c r="N12" t="s">
        <v>896</v>
      </c>
      <c r="O12" s="6" t="s">
        <v>602</v>
      </c>
      <c r="P12" s="6" t="s">
        <v>604</v>
      </c>
      <c r="Q12" s="2" t="s">
        <v>899</v>
      </c>
      <c r="R12" s="2">
        <v>98274045</v>
      </c>
      <c r="S12" s="1"/>
      <c r="T12" s="2" t="s">
        <v>1479</v>
      </c>
      <c r="U12" s="2" t="s">
        <v>610</v>
      </c>
      <c r="W12">
        <v>126</v>
      </c>
    </row>
    <row r="13" spans="1:24" x14ac:dyDescent="0.2">
      <c r="B13" s="10" t="s">
        <v>1469</v>
      </c>
      <c r="C13" t="s">
        <v>1486</v>
      </c>
      <c r="D13" t="str">
        <f t="shared" si="0"/>
        <v>Price_BOM_VLSE_Insert_007</v>
      </c>
      <c r="E13" t="s">
        <v>1487</v>
      </c>
      <c r="F13" t="s">
        <v>45</v>
      </c>
      <c r="G13" s="2" t="s">
        <v>1472</v>
      </c>
      <c r="H13" t="s">
        <v>1473</v>
      </c>
      <c r="I13" s="2" t="s">
        <v>1101</v>
      </c>
      <c r="J13" t="s">
        <v>607</v>
      </c>
      <c r="K13" t="s">
        <v>1278</v>
      </c>
      <c r="L13" t="s">
        <v>1474</v>
      </c>
      <c r="M13" t="s">
        <v>1475</v>
      </c>
      <c r="N13" t="s">
        <v>896</v>
      </c>
      <c r="O13" s="6" t="s">
        <v>602</v>
      </c>
      <c r="P13" s="6" t="s">
        <v>604</v>
      </c>
      <c r="Q13" s="2" t="s">
        <v>606</v>
      </c>
      <c r="R13" s="2">
        <v>98274045</v>
      </c>
      <c r="S13" s="1"/>
      <c r="T13" s="2" t="s">
        <v>1476</v>
      </c>
      <c r="U13" s="2" t="s">
        <v>610</v>
      </c>
      <c r="W13">
        <v>126</v>
      </c>
    </row>
    <row r="14" spans="1:24" x14ac:dyDescent="0.2">
      <c r="B14" s="10" t="s">
        <v>1477</v>
      </c>
      <c r="C14" t="s">
        <v>1488</v>
      </c>
      <c r="D14" t="str">
        <f t="shared" si="0"/>
        <v/>
      </c>
      <c r="E14" t="s">
        <v>1487</v>
      </c>
      <c r="F14" t="s">
        <v>45</v>
      </c>
      <c r="G14" s="2" t="s">
        <v>1472</v>
      </c>
      <c r="H14" t="s">
        <v>1473</v>
      </c>
      <c r="I14" s="2" t="s">
        <v>1101</v>
      </c>
      <c r="J14" t="s">
        <v>607</v>
      </c>
      <c r="K14" t="s">
        <v>1278</v>
      </c>
      <c r="L14" t="s">
        <v>1474</v>
      </c>
      <c r="M14" t="s">
        <v>1475</v>
      </c>
      <c r="N14" t="s">
        <v>896</v>
      </c>
      <c r="O14" s="6" t="s">
        <v>602</v>
      </c>
      <c r="P14" s="6" t="s">
        <v>604</v>
      </c>
      <c r="Q14" s="2" t="s">
        <v>899</v>
      </c>
      <c r="R14" s="2">
        <v>98274045</v>
      </c>
      <c r="S14" s="1"/>
      <c r="T14" s="2" t="s">
        <v>1479</v>
      </c>
      <c r="U14" s="2" t="s">
        <v>610</v>
      </c>
      <c r="W14">
        <v>126</v>
      </c>
    </row>
    <row r="15" spans="1:24" x14ac:dyDescent="0.2">
      <c r="B15" s="10" t="s">
        <v>1469</v>
      </c>
      <c r="C15" t="s">
        <v>1489</v>
      </c>
      <c r="D15" t="str">
        <f t="shared" si="0"/>
        <v>Price_BOM_VLSE_Insert_009</v>
      </c>
      <c r="E15" t="s">
        <v>940</v>
      </c>
      <c r="F15" t="s">
        <v>45</v>
      </c>
      <c r="G15" s="2" t="s">
        <v>1472</v>
      </c>
      <c r="H15" t="s">
        <v>1473</v>
      </c>
      <c r="I15" s="2" t="s">
        <v>1101</v>
      </c>
      <c r="J15" t="s">
        <v>607</v>
      </c>
      <c r="K15" t="s">
        <v>1278</v>
      </c>
      <c r="L15" t="s">
        <v>1474</v>
      </c>
      <c r="M15" t="s">
        <v>1475</v>
      </c>
      <c r="N15" t="s">
        <v>896</v>
      </c>
      <c r="O15" s="6" t="s">
        <v>602</v>
      </c>
      <c r="P15" s="6" t="s">
        <v>604</v>
      </c>
      <c r="Q15" s="2" t="s">
        <v>606</v>
      </c>
      <c r="R15" s="2">
        <v>98274045</v>
      </c>
      <c r="S15" s="1"/>
      <c r="T15" s="2" t="s">
        <v>1476</v>
      </c>
      <c r="U15" s="2" t="s">
        <v>610</v>
      </c>
      <c r="W15">
        <v>126</v>
      </c>
    </row>
    <row r="16" spans="1:24" x14ac:dyDescent="0.2">
      <c r="B16" s="10" t="s">
        <v>1477</v>
      </c>
      <c r="C16" t="s">
        <v>1490</v>
      </c>
      <c r="D16" t="str">
        <f t="shared" si="0"/>
        <v/>
      </c>
      <c r="E16" t="s">
        <v>940</v>
      </c>
      <c r="F16" t="s">
        <v>45</v>
      </c>
      <c r="G16" s="2" t="s">
        <v>1472</v>
      </c>
      <c r="H16" t="s">
        <v>1473</v>
      </c>
      <c r="I16" s="2" t="s">
        <v>1101</v>
      </c>
      <c r="J16" t="s">
        <v>607</v>
      </c>
      <c r="K16" t="s">
        <v>1278</v>
      </c>
      <c r="L16" t="s">
        <v>1474</v>
      </c>
      <c r="M16" t="s">
        <v>1475</v>
      </c>
      <c r="N16" t="s">
        <v>896</v>
      </c>
      <c r="O16" s="6" t="s">
        <v>602</v>
      </c>
      <c r="P16" s="6" t="s">
        <v>604</v>
      </c>
      <c r="Q16" s="2" t="s">
        <v>899</v>
      </c>
      <c r="R16" s="2">
        <v>98274045</v>
      </c>
      <c r="S16" s="1"/>
      <c r="T16" s="2" t="s">
        <v>1479</v>
      </c>
      <c r="U16" s="2" t="s">
        <v>610</v>
      </c>
      <c r="W16">
        <v>126</v>
      </c>
    </row>
    <row r="17" spans="2:23" x14ac:dyDescent="0.2">
      <c r="B17" s="10" t="s">
        <v>1469</v>
      </c>
      <c r="C17" t="s">
        <v>1491</v>
      </c>
      <c r="D17" t="str">
        <f t="shared" si="0"/>
        <v>Price_BOM_VLSE_Insert_011</v>
      </c>
      <c r="E17" t="s">
        <v>946</v>
      </c>
      <c r="F17" t="s">
        <v>45</v>
      </c>
      <c r="G17" s="2" t="s">
        <v>1472</v>
      </c>
      <c r="H17" t="s">
        <v>1473</v>
      </c>
      <c r="I17" s="2" t="s">
        <v>1101</v>
      </c>
      <c r="J17" t="s">
        <v>607</v>
      </c>
      <c r="K17" t="s">
        <v>1278</v>
      </c>
      <c r="L17" t="s">
        <v>1474</v>
      </c>
      <c r="M17" t="s">
        <v>1475</v>
      </c>
      <c r="N17" t="s">
        <v>896</v>
      </c>
      <c r="O17" s="6" t="s">
        <v>602</v>
      </c>
      <c r="P17" s="6" t="s">
        <v>604</v>
      </c>
      <c r="Q17" s="2" t="s">
        <v>606</v>
      </c>
      <c r="R17" s="2">
        <v>98274045</v>
      </c>
      <c r="S17" s="1"/>
      <c r="T17" s="2" t="s">
        <v>1476</v>
      </c>
      <c r="U17" s="2" t="s">
        <v>610</v>
      </c>
      <c r="W17">
        <v>126</v>
      </c>
    </row>
    <row r="18" spans="2:23" x14ac:dyDescent="0.2">
      <c r="B18" s="10" t="s">
        <v>1477</v>
      </c>
      <c r="C18" t="s">
        <v>1492</v>
      </c>
      <c r="D18" t="str">
        <f t="shared" si="0"/>
        <v/>
      </c>
      <c r="E18" t="s">
        <v>946</v>
      </c>
      <c r="F18" t="s">
        <v>45</v>
      </c>
      <c r="G18" s="2" t="s">
        <v>1472</v>
      </c>
      <c r="H18" t="s">
        <v>1473</v>
      </c>
      <c r="I18" s="2" t="s">
        <v>1101</v>
      </c>
      <c r="J18" t="s">
        <v>607</v>
      </c>
      <c r="K18" t="s">
        <v>1278</v>
      </c>
      <c r="L18" t="s">
        <v>1474</v>
      </c>
      <c r="M18" t="s">
        <v>1475</v>
      </c>
      <c r="N18" t="s">
        <v>896</v>
      </c>
      <c r="O18" s="6" t="s">
        <v>602</v>
      </c>
      <c r="P18" s="6" t="s">
        <v>604</v>
      </c>
      <c r="Q18" s="2" t="s">
        <v>899</v>
      </c>
      <c r="R18" s="2">
        <v>98274045</v>
      </c>
      <c r="S18" s="1"/>
      <c r="T18" s="2" t="s">
        <v>1479</v>
      </c>
      <c r="U18" s="2" t="s">
        <v>610</v>
      </c>
      <c r="W18">
        <v>126</v>
      </c>
    </row>
    <row r="19" spans="2:23" x14ac:dyDescent="0.2">
      <c r="B19" s="10" t="s">
        <v>1469</v>
      </c>
      <c r="C19" t="s">
        <v>1493</v>
      </c>
      <c r="D19" t="str">
        <f t="shared" si="0"/>
        <v>Price_BOM_VLSE_Insert_013</v>
      </c>
      <c r="E19" t="s">
        <v>1494</v>
      </c>
      <c r="F19" s="6" t="s">
        <v>45</v>
      </c>
      <c r="G19" s="2" t="s">
        <v>1472</v>
      </c>
      <c r="H19" t="s">
        <v>1473</v>
      </c>
      <c r="I19" s="2" t="s">
        <v>1101</v>
      </c>
      <c r="J19" t="s">
        <v>607</v>
      </c>
      <c r="K19" t="s">
        <v>1278</v>
      </c>
      <c r="L19" t="s">
        <v>1474</v>
      </c>
      <c r="M19" s="6" t="s">
        <v>1475</v>
      </c>
      <c r="N19" t="s">
        <v>896</v>
      </c>
      <c r="O19" s="6" t="s">
        <v>602</v>
      </c>
      <c r="P19" s="6" t="s">
        <v>604</v>
      </c>
      <c r="Q19" s="2" t="s">
        <v>606</v>
      </c>
      <c r="R19" s="2">
        <v>98269623</v>
      </c>
      <c r="S19" s="2" t="s">
        <v>1495</v>
      </c>
      <c r="T19" s="2" t="s">
        <v>1496</v>
      </c>
      <c r="U19" s="2" t="s">
        <v>610</v>
      </c>
      <c r="W19">
        <v>300</v>
      </c>
    </row>
    <row r="20" spans="2:23" x14ac:dyDescent="0.2">
      <c r="B20" s="10" t="s">
        <v>1477</v>
      </c>
      <c r="C20" t="s">
        <v>1497</v>
      </c>
      <c r="D20" t="str">
        <f t="shared" si="0"/>
        <v/>
      </c>
      <c r="E20" t="s">
        <v>1494</v>
      </c>
      <c r="F20" s="6" t="s">
        <v>45</v>
      </c>
      <c r="G20" s="2" t="s">
        <v>1472</v>
      </c>
      <c r="H20" t="s">
        <v>1473</v>
      </c>
      <c r="I20" s="2" t="s">
        <v>1101</v>
      </c>
      <c r="J20" t="s">
        <v>607</v>
      </c>
      <c r="K20" t="s">
        <v>1278</v>
      </c>
      <c r="L20" t="s">
        <v>1474</v>
      </c>
      <c r="M20" s="6" t="s">
        <v>1475</v>
      </c>
      <c r="N20" t="s">
        <v>896</v>
      </c>
      <c r="O20" s="6" t="s">
        <v>602</v>
      </c>
      <c r="P20" s="6" t="s">
        <v>604</v>
      </c>
      <c r="Q20" s="2" t="s">
        <v>899</v>
      </c>
      <c r="R20" s="2" t="s">
        <v>614</v>
      </c>
      <c r="S20" s="2" t="s">
        <v>1495</v>
      </c>
      <c r="T20" s="2" t="s">
        <v>1498</v>
      </c>
      <c r="U20" s="2" t="s">
        <v>610</v>
      </c>
      <c r="W20">
        <v>300</v>
      </c>
    </row>
    <row r="21" spans="2:23" x14ac:dyDescent="0.2">
      <c r="B21" s="10" t="s">
        <v>1469</v>
      </c>
      <c r="C21" t="s">
        <v>1499</v>
      </c>
      <c r="D21" t="str">
        <f t="shared" si="0"/>
        <v>Price_BOM_VLSE_Insert_015</v>
      </c>
      <c r="E21" t="s">
        <v>921</v>
      </c>
      <c r="F21" s="6" t="s">
        <v>45</v>
      </c>
      <c r="G21" s="2" t="s">
        <v>1472</v>
      </c>
      <c r="H21" t="s">
        <v>1473</v>
      </c>
      <c r="I21" s="2" t="s">
        <v>1101</v>
      </c>
      <c r="J21" t="s">
        <v>607</v>
      </c>
      <c r="K21" t="s">
        <v>1278</v>
      </c>
      <c r="L21" t="s">
        <v>1474</v>
      </c>
      <c r="M21" s="6" t="s">
        <v>1475</v>
      </c>
      <c r="N21" t="s">
        <v>896</v>
      </c>
      <c r="O21" s="6" t="s">
        <v>602</v>
      </c>
      <c r="P21" s="6" t="s">
        <v>604</v>
      </c>
      <c r="Q21" s="2" t="s">
        <v>606</v>
      </c>
      <c r="R21" s="2">
        <v>98269623</v>
      </c>
      <c r="S21" s="2" t="s">
        <v>1495</v>
      </c>
      <c r="T21" s="2" t="s">
        <v>1496</v>
      </c>
      <c r="U21" s="2" t="s">
        <v>610</v>
      </c>
      <c r="W21">
        <v>300</v>
      </c>
    </row>
    <row r="22" spans="2:23" x14ac:dyDescent="0.2">
      <c r="B22" s="10" t="s">
        <v>1477</v>
      </c>
      <c r="C22" t="s">
        <v>1500</v>
      </c>
      <c r="D22" t="str">
        <f t="shared" si="0"/>
        <v/>
      </c>
      <c r="E22" t="s">
        <v>921</v>
      </c>
      <c r="F22" s="6" t="s">
        <v>45</v>
      </c>
      <c r="G22" s="2" t="s">
        <v>1472</v>
      </c>
      <c r="H22" t="s">
        <v>1473</v>
      </c>
      <c r="I22" s="2" t="s">
        <v>1101</v>
      </c>
      <c r="J22" t="s">
        <v>607</v>
      </c>
      <c r="K22" t="s">
        <v>1278</v>
      </c>
      <c r="L22" t="s">
        <v>1474</v>
      </c>
      <c r="M22" s="6" t="s">
        <v>1475</v>
      </c>
      <c r="N22" t="s">
        <v>896</v>
      </c>
      <c r="O22" s="6" t="s">
        <v>602</v>
      </c>
      <c r="P22" s="6" t="s">
        <v>604</v>
      </c>
      <c r="Q22" s="2" t="s">
        <v>899</v>
      </c>
      <c r="R22" s="2" t="s">
        <v>614</v>
      </c>
      <c r="S22" s="2" t="s">
        <v>1495</v>
      </c>
      <c r="T22" s="2" t="s">
        <v>1498</v>
      </c>
      <c r="U22" s="2" t="s">
        <v>610</v>
      </c>
      <c r="W22">
        <v>300</v>
      </c>
    </row>
    <row r="23" spans="2:23" x14ac:dyDescent="0.2">
      <c r="B23" s="10" t="s">
        <v>1469</v>
      </c>
      <c r="C23" t="s">
        <v>1501</v>
      </c>
      <c r="D23" t="str">
        <f t="shared" si="0"/>
        <v>Price_BOM_VLSE_Insert_017</v>
      </c>
      <c r="E23" t="s">
        <v>924</v>
      </c>
      <c r="F23" s="6" t="s">
        <v>45</v>
      </c>
      <c r="G23" s="2" t="s">
        <v>1472</v>
      </c>
      <c r="H23" t="s">
        <v>1473</v>
      </c>
      <c r="I23" s="2" t="s">
        <v>1101</v>
      </c>
      <c r="J23" t="s">
        <v>607</v>
      </c>
      <c r="K23" t="s">
        <v>1278</v>
      </c>
      <c r="L23" t="s">
        <v>1474</v>
      </c>
      <c r="M23" s="6" t="s">
        <v>1475</v>
      </c>
      <c r="N23" t="s">
        <v>896</v>
      </c>
      <c r="O23" s="6" t="s">
        <v>602</v>
      </c>
      <c r="P23" s="6" t="s">
        <v>604</v>
      </c>
      <c r="Q23" s="2" t="s">
        <v>606</v>
      </c>
      <c r="R23" s="2">
        <v>98269623</v>
      </c>
      <c r="S23" s="2" t="s">
        <v>1495</v>
      </c>
      <c r="T23" s="2" t="s">
        <v>1496</v>
      </c>
      <c r="U23" s="2" t="s">
        <v>610</v>
      </c>
      <c r="W23">
        <v>300</v>
      </c>
    </row>
    <row r="24" spans="2:23" x14ac:dyDescent="0.2">
      <c r="B24" s="10" t="s">
        <v>1477</v>
      </c>
      <c r="C24" t="s">
        <v>1502</v>
      </c>
      <c r="D24" t="str">
        <f t="shared" si="0"/>
        <v/>
      </c>
      <c r="E24" t="s">
        <v>924</v>
      </c>
      <c r="F24" s="6" t="s">
        <v>45</v>
      </c>
      <c r="G24" s="2" t="s">
        <v>1472</v>
      </c>
      <c r="H24" t="s">
        <v>1473</v>
      </c>
      <c r="I24" s="2" t="s">
        <v>1101</v>
      </c>
      <c r="J24" t="s">
        <v>607</v>
      </c>
      <c r="K24" t="s">
        <v>1278</v>
      </c>
      <c r="L24" t="s">
        <v>1474</v>
      </c>
      <c r="M24" s="6" t="s">
        <v>1475</v>
      </c>
      <c r="N24" t="s">
        <v>896</v>
      </c>
      <c r="O24" s="6" t="s">
        <v>602</v>
      </c>
      <c r="P24" s="6" t="s">
        <v>604</v>
      </c>
      <c r="Q24" s="2" t="s">
        <v>899</v>
      </c>
      <c r="R24" s="2" t="s">
        <v>614</v>
      </c>
      <c r="S24" s="2" t="s">
        <v>1495</v>
      </c>
      <c r="T24" s="2" t="s">
        <v>1498</v>
      </c>
      <c r="U24" s="2" t="s">
        <v>610</v>
      </c>
      <c r="W24">
        <v>300</v>
      </c>
    </row>
    <row r="25" spans="2:23" x14ac:dyDescent="0.2">
      <c r="B25" s="10" t="s">
        <v>1469</v>
      </c>
      <c r="C25" t="s">
        <v>1503</v>
      </c>
      <c r="D25" t="str">
        <f t="shared" si="0"/>
        <v>Price_BOM_VLSE_Insert_019</v>
      </c>
      <c r="E25" t="s">
        <v>927</v>
      </c>
      <c r="F25" s="6" t="s">
        <v>45</v>
      </c>
      <c r="G25" s="2" t="s">
        <v>1472</v>
      </c>
      <c r="H25" t="s">
        <v>1473</v>
      </c>
      <c r="I25" s="2" t="s">
        <v>1101</v>
      </c>
      <c r="J25" t="s">
        <v>607</v>
      </c>
      <c r="K25" t="s">
        <v>1278</v>
      </c>
      <c r="L25" t="s">
        <v>1474</v>
      </c>
      <c r="M25" s="6" t="s">
        <v>1475</v>
      </c>
      <c r="N25" t="s">
        <v>896</v>
      </c>
      <c r="O25" s="6" t="s">
        <v>602</v>
      </c>
      <c r="P25" s="6" t="s">
        <v>604</v>
      </c>
      <c r="Q25" s="2" t="s">
        <v>606</v>
      </c>
      <c r="R25" s="2">
        <v>98269623</v>
      </c>
      <c r="S25" s="2" t="s">
        <v>1495</v>
      </c>
      <c r="T25" s="2" t="s">
        <v>1496</v>
      </c>
      <c r="U25" s="2" t="s">
        <v>610</v>
      </c>
      <c r="W25">
        <v>300</v>
      </c>
    </row>
    <row r="26" spans="2:23" x14ac:dyDescent="0.2">
      <c r="B26" s="10" t="s">
        <v>1477</v>
      </c>
      <c r="C26" t="s">
        <v>1504</v>
      </c>
      <c r="D26" t="str">
        <f t="shared" si="0"/>
        <v/>
      </c>
      <c r="E26" t="s">
        <v>927</v>
      </c>
      <c r="F26" s="6" t="s">
        <v>45</v>
      </c>
      <c r="G26" s="2" t="s">
        <v>1472</v>
      </c>
      <c r="H26" t="s">
        <v>1473</v>
      </c>
      <c r="I26" s="2" t="s">
        <v>1101</v>
      </c>
      <c r="J26" t="s">
        <v>607</v>
      </c>
      <c r="K26" t="s">
        <v>1278</v>
      </c>
      <c r="L26" t="s">
        <v>1474</v>
      </c>
      <c r="M26" s="6" t="s">
        <v>1475</v>
      </c>
      <c r="N26" t="s">
        <v>896</v>
      </c>
      <c r="O26" s="6" t="s">
        <v>602</v>
      </c>
      <c r="P26" s="6" t="s">
        <v>604</v>
      </c>
      <c r="Q26" s="2" t="s">
        <v>899</v>
      </c>
      <c r="R26" s="2" t="s">
        <v>614</v>
      </c>
      <c r="S26" s="2" t="s">
        <v>1495</v>
      </c>
      <c r="T26" s="2" t="s">
        <v>1498</v>
      </c>
      <c r="U26" s="2" t="s">
        <v>610</v>
      </c>
      <c r="W26">
        <v>300</v>
      </c>
    </row>
    <row r="27" spans="2:23" x14ac:dyDescent="0.2">
      <c r="B27" s="10" t="s">
        <v>1469</v>
      </c>
      <c r="C27" t="s">
        <v>1505</v>
      </c>
      <c r="D27" t="str">
        <f t="shared" si="0"/>
        <v>Price_BOM_VLSE_Insert_021</v>
      </c>
      <c r="E27" t="s">
        <v>949</v>
      </c>
      <c r="F27" s="6" t="s">
        <v>45</v>
      </c>
      <c r="G27" s="2" t="s">
        <v>1472</v>
      </c>
      <c r="H27" t="s">
        <v>1473</v>
      </c>
      <c r="I27" s="2" t="s">
        <v>1101</v>
      </c>
      <c r="J27" t="s">
        <v>607</v>
      </c>
      <c r="K27" t="s">
        <v>1278</v>
      </c>
      <c r="L27" t="s">
        <v>1474</v>
      </c>
      <c r="M27" s="6" t="s">
        <v>1475</v>
      </c>
      <c r="N27" t="s">
        <v>896</v>
      </c>
      <c r="O27" s="6" t="s">
        <v>602</v>
      </c>
      <c r="P27" s="6" t="s">
        <v>604</v>
      </c>
      <c r="Q27" s="2" t="s">
        <v>606</v>
      </c>
      <c r="R27" s="2">
        <v>98269623</v>
      </c>
      <c r="S27" s="2" t="s">
        <v>1495</v>
      </c>
      <c r="T27" s="2" t="s">
        <v>1496</v>
      </c>
      <c r="U27" s="2" t="s">
        <v>610</v>
      </c>
      <c r="W27">
        <v>300</v>
      </c>
    </row>
    <row r="28" spans="2:23" x14ac:dyDescent="0.2">
      <c r="B28" s="10" t="s">
        <v>1477</v>
      </c>
      <c r="C28" t="s">
        <v>1506</v>
      </c>
      <c r="D28" t="str">
        <f t="shared" si="0"/>
        <v/>
      </c>
      <c r="E28" t="s">
        <v>949</v>
      </c>
      <c r="F28" s="6" t="s">
        <v>45</v>
      </c>
      <c r="G28" s="2" t="s">
        <v>1472</v>
      </c>
      <c r="H28" t="s">
        <v>1473</v>
      </c>
      <c r="I28" s="2" t="s">
        <v>1101</v>
      </c>
      <c r="J28" t="s">
        <v>607</v>
      </c>
      <c r="K28" t="s">
        <v>1278</v>
      </c>
      <c r="L28" t="s">
        <v>1474</v>
      </c>
      <c r="M28" s="6" t="s">
        <v>1475</v>
      </c>
      <c r="N28" t="s">
        <v>896</v>
      </c>
      <c r="O28" s="6" t="s">
        <v>602</v>
      </c>
      <c r="P28" s="6" t="s">
        <v>604</v>
      </c>
      <c r="Q28" s="2" t="s">
        <v>899</v>
      </c>
      <c r="R28" s="2" t="s">
        <v>614</v>
      </c>
      <c r="S28" s="2" t="s">
        <v>1495</v>
      </c>
      <c r="T28" s="2" t="s">
        <v>1498</v>
      </c>
      <c r="U28" s="2" t="s">
        <v>610</v>
      </c>
      <c r="W28">
        <v>300</v>
      </c>
    </row>
    <row r="29" spans="2:23" x14ac:dyDescent="0.2">
      <c r="B29" s="10" t="s">
        <v>1469</v>
      </c>
      <c r="C29" t="s">
        <v>1507</v>
      </c>
      <c r="D29" t="str">
        <f t="shared" si="0"/>
        <v>Price_BOM_VLSE_Insert_023</v>
      </c>
      <c r="E29" t="s">
        <v>1508</v>
      </c>
      <c r="F29" s="6" t="s">
        <v>45</v>
      </c>
      <c r="G29" s="2" t="s">
        <v>1472</v>
      </c>
      <c r="H29" t="s">
        <v>1473</v>
      </c>
      <c r="I29" s="2" t="s">
        <v>1101</v>
      </c>
      <c r="J29" t="s">
        <v>607</v>
      </c>
      <c r="K29" t="s">
        <v>1278</v>
      </c>
      <c r="L29" t="s">
        <v>1474</v>
      </c>
      <c r="M29" s="6" t="s">
        <v>1475</v>
      </c>
      <c r="N29" t="s">
        <v>896</v>
      </c>
      <c r="O29" s="6" t="s">
        <v>602</v>
      </c>
      <c r="P29" s="6" t="s">
        <v>604</v>
      </c>
      <c r="Q29" s="2" t="s">
        <v>606</v>
      </c>
      <c r="R29" s="2">
        <v>98269623</v>
      </c>
      <c r="S29" s="2" t="s">
        <v>1495</v>
      </c>
      <c r="T29" s="2" t="s">
        <v>1496</v>
      </c>
      <c r="U29" s="2" t="s">
        <v>610</v>
      </c>
      <c r="W29">
        <v>300</v>
      </c>
    </row>
    <row r="30" spans="2:23" x14ac:dyDescent="0.2">
      <c r="B30" s="10" t="s">
        <v>1477</v>
      </c>
      <c r="C30" t="s">
        <v>1509</v>
      </c>
      <c r="D30" t="str">
        <f t="shared" si="0"/>
        <v/>
      </c>
      <c r="E30" t="s">
        <v>1508</v>
      </c>
      <c r="F30" s="6" t="s">
        <v>45</v>
      </c>
      <c r="G30" s="2" t="s">
        <v>1472</v>
      </c>
      <c r="H30" t="s">
        <v>1473</v>
      </c>
      <c r="I30" s="2" t="s">
        <v>1101</v>
      </c>
      <c r="J30" t="s">
        <v>607</v>
      </c>
      <c r="K30" t="s">
        <v>1278</v>
      </c>
      <c r="L30" t="s">
        <v>1474</v>
      </c>
      <c r="M30" s="6" t="s">
        <v>1475</v>
      </c>
      <c r="N30" t="s">
        <v>896</v>
      </c>
      <c r="O30" s="6" t="s">
        <v>602</v>
      </c>
      <c r="P30" s="6" t="s">
        <v>604</v>
      </c>
      <c r="Q30" s="2" t="s">
        <v>899</v>
      </c>
      <c r="R30" s="2" t="s">
        <v>614</v>
      </c>
      <c r="S30" s="2" t="s">
        <v>1495</v>
      </c>
      <c r="T30" s="2" t="s">
        <v>1498</v>
      </c>
      <c r="U30" s="2" t="s">
        <v>610</v>
      </c>
      <c r="W30">
        <v>300</v>
      </c>
    </row>
    <row r="31" spans="2:23" x14ac:dyDescent="0.2">
      <c r="B31" s="10" t="s">
        <v>1469</v>
      </c>
      <c r="C31" t="s">
        <v>1510</v>
      </c>
      <c r="D31" t="str">
        <f t="shared" si="0"/>
        <v>Price_BOM_VLSE_Insert_025</v>
      </c>
      <c r="E31" t="s">
        <v>1511</v>
      </c>
      <c r="F31" s="6" t="s">
        <v>45</v>
      </c>
      <c r="G31" s="2" t="s">
        <v>1472</v>
      </c>
      <c r="H31" t="s">
        <v>1473</v>
      </c>
      <c r="I31" s="2" t="s">
        <v>1101</v>
      </c>
      <c r="J31" t="s">
        <v>607</v>
      </c>
      <c r="K31" t="s">
        <v>1278</v>
      </c>
      <c r="L31" t="s">
        <v>1474</v>
      </c>
      <c r="M31" s="6" t="s">
        <v>1475</v>
      </c>
      <c r="N31" s="68" t="s">
        <v>1512</v>
      </c>
      <c r="O31" s="6" t="s">
        <v>602</v>
      </c>
      <c r="P31" s="6" t="s">
        <v>604</v>
      </c>
      <c r="Q31" s="2" t="s">
        <v>606</v>
      </c>
      <c r="R31" s="2" t="s">
        <v>614</v>
      </c>
      <c r="S31" s="1"/>
      <c r="T31" s="2" t="s">
        <v>1496</v>
      </c>
      <c r="U31" s="2" t="s">
        <v>610</v>
      </c>
      <c r="W31">
        <v>300</v>
      </c>
    </row>
    <row r="32" spans="2:23" x14ac:dyDescent="0.2">
      <c r="B32" s="10" t="s">
        <v>1477</v>
      </c>
      <c r="C32" t="s">
        <v>1513</v>
      </c>
      <c r="D32" t="str">
        <f t="shared" si="0"/>
        <v/>
      </c>
      <c r="E32" t="s">
        <v>1511</v>
      </c>
      <c r="F32" s="6" t="s">
        <v>45</v>
      </c>
      <c r="G32" s="2" t="s">
        <v>1472</v>
      </c>
      <c r="H32" t="s">
        <v>1473</v>
      </c>
      <c r="I32" s="2" t="s">
        <v>1101</v>
      </c>
      <c r="J32" t="s">
        <v>607</v>
      </c>
      <c r="K32" t="s">
        <v>1278</v>
      </c>
      <c r="L32" t="s">
        <v>1474</v>
      </c>
      <c r="M32" s="6" t="s">
        <v>1475</v>
      </c>
      <c r="N32" s="68" t="s">
        <v>1512</v>
      </c>
      <c r="O32" s="6" t="s">
        <v>602</v>
      </c>
      <c r="P32" s="6" t="s">
        <v>604</v>
      </c>
      <c r="Q32" s="2" t="s">
        <v>899</v>
      </c>
      <c r="R32" s="2" t="s">
        <v>614</v>
      </c>
      <c r="S32" s="6"/>
      <c r="T32" s="2" t="s">
        <v>1498</v>
      </c>
      <c r="U32" s="2" t="s">
        <v>610</v>
      </c>
      <c r="W32">
        <v>300</v>
      </c>
    </row>
    <row r="33" spans="2:23" x14ac:dyDescent="0.2">
      <c r="B33" s="10" t="s">
        <v>1469</v>
      </c>
      <c r="C33" t="s">
        <v>1514</v>
      </c>
      <c r="D33" t="str">
        <f t="shared" si="0"/>
        <v>Price_BOM_VLSE_Insert_027</v>
      </c>
      <c r="E33" t="s">
        <v>933</v>
      </c>
      <c r="F33" t="s">
        <v>45</v>
      </c>
      <c r="G33" s="2" t="s">
        <v>1472</v>
      </c>
      <c r="H33" t="s">
        <v>1473</v>
      </c>
      <c r="I33" s="2" t="s">
        <v>1101</v>
      </c>
      <c r="J33" t="s">
        <v>607</v>
      </c>
      <c r="K33" t="s">
        <v>1278</v>
      </c>
      <c r="L33" t="s">
        <v>1474</v>
      </c>
      <c r="M33" t="s">
        <v>1475</v>
      </c>
      <c r="N33" t="s">
        <v>896</v>
      </c>
      <c r="O33" s="6" t="s">
        <v>602</v>
      </c>
      <c r="P33" s="6" t="s">
        <v>604</v>
      </c>
      <c r="Q33" s="2" t="s">
        <v>606</v>
      </c>
      <c r="R33" s="2">
        <v>98269626</v>
      </c>
      <c r="S33" s="1"/>
      <c r="T33" s="2" t="s">
        <v>1515</v>
      </c>
      <c r="U33" s="2" t="s">
        <v>610</v>
      </c>
      <c r="W33">
        <v>300</v>
      </c>
    </row>
    <row r="34" spans="2:23" x14ac:dyDescent="0.2">
      <c r="B34" s="10" t="s">
        <v>1477</v>
      </c>
      <c r="C34" t="s">
        <v>1516</v>
      </c>
      <c r="D34" t="str">
        <f t="shared" si="0"/>
        <v/>
      </c>
      <c r="E34" t="s">
        <v>933</v>
      </c>
      <c r="F34" t="s">
        <v>45</v>
      </c>
      <c r="G34" s="2" t="s">
        <v>1472</v>
      </c>
      <c r="H34" t="s">
        <v>1473</v>
      </c>
      <c r="I34" s="2" t="s">
        <v>1101</v>
      </c>
      <c r="J34" t="s">
        <v>607</v>
      </c>
      <c r="K34" t="s">
        <v>1278</v>
      </c>
      <c r="L34" t="s">
        <v>1474</v>
      </c>
      <c r="M34" t="s">
        <v>1475</v>
      </c>
      <c r="N34" t="s">
        <v>896</v>
      </c>
      <c r="O34" s="6" t="s">
        <v>602</v>
      </c>
      <c r="P34" s="6" t="s">
        <v>604</v>
      </c>
      <c r="Q34" s="2" t="s">
        <v>899</v>
      </c>
      <c r="R34" s="2" t="s">
        <v>614</v>
      </c>
      <c r="S34" s="1"/>
      <c r="T34" s="2" t="s">
        <v>1517</v>
      </c>
      <c r="U34" s="2" t="s">
        <v>610</v>
      </c>
      <c r="W34">
        <v>300</v>
      </c>
    </row>
    <row r="35" spans="2:23" x14ac:dyDescent="0.2">
      <c r="B35" s="10" t="s">
        <v>1469</v>
      </c>
      <c r="C35" t="s">
        <v>1518</v>
      </c>
      <c r="D35" t="str">
        <f t="shared" si="0"/>
        <v>Price_BOM_VLSE_Insert_029</v>
      </c>
      <c r="E35" t="s">
        <v>1519</v>
      </c>
      <c r="F35" t="s">
        <v>45</v>
      </c>
      <c r="G35" s="2" t="s">
        <v>1472</v>
      </c>
      <c r="H35" t="s">
        <v>1473</v>
      </c>
      <c r="I35" s="2" t="s">
        <v>1101</v>
      </c>
      <c r="J35" t="s">
        <v>607</v>
      </c>
      <c r="K35" t="s">
        <v>1278</v>
      </c>
      <c r="L35" t="s">
        <v>1474</v>
      </c>
      <c r="M35" t="s">
        <v>1475</v>
      </c>
      <c r="N35" t="s">
        <v>896</v>
      </c>
      <c r="O35" s="6" t="s">
        <v>602</v>
      </c>
      <c r="P35" s="6" t="s">
        <v>604</v>
      </c>
      <c r="Q35" s="2" t="s">
        <v>606</v>
      </c>
      <c r="R35" s="2">
        <v>98269626</v>
      </c>
      <c r="S35" s="1"/>
      <c r="T35" s="2" t="s">
        <v>1515</v>
      </c>
      <c r="U35" s="2" t="s">
        <v>610</v>
      </c>
      <c r="W35">
        <v>300</v>
      </c>
    </row>
    <row r="36" spans="2:23" x14ac:dyDescent="0.2">
      <c r="B36" s="10" t="s">
        <v>1477</v>
      </c>
      <c r="C36" t="s">
        <v>1520</v>
      </c>
      <c r="D36" t="str">
        <f t="shared" si="0"/>
        <v/>
      </c>
      <c r="E36" t="s">
        <v>1519</v>
      </c>
      <c r="F36" t="s">
        <v>45</v>
      </c>
      <c r="G36" s="2" t="s">
        <v>1472</v>
      </c>
      <c r="H36" t="s">
        <v>1473</v>
      </c>
      <c r="I36" s="2" t="s">
        <v>1101</v>
      </c>
      <c r="J36" t="s">
        <v>607</v>
      </c>
      <c r="K36" t="s">
        <v>1278</v>
      </c>
      <c r="L36" t="s">
        <v>1474</v>
      </c>
      <c r="M36" t="s">
        <v>1475</v>
      </c>
      <c r="N36" t="s">
        <v>896</v>
      </c>
      <c r="O36" s="6" t="s">
        <v>602</v>
      </c>
      <c r="P36" s="6" t="s">
        <v>604</v>
      </c>
      <c r="Q36" s="2" t="s">
        <v>899</v>
      </c>
      <c r="R36" s="2" t="s">
        <v>614</v>
      </c>
      <c r="S36" s="1"/>
      <c r="T36" s="2" t="s">
        <v>1517</v>
      </c>
      <c r="U36" s="2" t="s">
        <v>610</v>
      </c>
      <c r="W36">
        <v>300</v>
      </c>
    </row>
    <row r="37" spans="2:23" x14ac:dyDescent="0.2">
      <c r="B37" s="10" t="s">
        <v>1469</v>
      </c>
      <c r="C37" t="s">
        <v>1521</v>
      </c>
      <c r="D37" t="str">
        <f t="shared" si="0"/>
        <v>Price_BOM_VLSE_Insert_031</v>
      </c>
      <c r="E37" t="s">
        <v>1522</v>
      </c>
      <c r="F37" t="s">
        <v>45</v>
      </c>
      <c r="G37" s="2" t="s">
        <v>1472</v>
      </c>
      <c r="H37" t="s">
        <v>1473</v>
      </c>
      <c r="I37" s="2" t="s">
        <v>1101</v>
      </c>
      <c r="J37" t="s">
        <v>607</v>
      </c>
      <c r="K37" t="s">
        <v>1278</v>
      </c>
      <c r="L37" t="s">
        <v>1474</v>
      </c>
      <c r="M37" t="s">
        <v>1475</v>
      </c>
      <c r="N37" s="68" t="s">
        <v>1523</v>
      </c>
      <c r="O37" s="6" t="s">
        <v>602</v>
      </c>
      <c r="P37" s="6" t="s">
        <v>604</v>
      </c>
      <c r="Q37" s="2" t="s">
        <v>606</v>
      </c>
      <c r="R37" s="2">
        <v>98274045</v>
      </c>
      <c r="S37" s="6"/>
      <c r="T37" s="2" t="s">
        <v>1476</v>
      </c>
      <c r="U37" s="2" t="s">
        <v>610</v>
      </c>
      <c r="W37">
        <v>300</v>
      </c>
    </row>
    <row r="38" spans="2:23" x14ac:dyDescent="0.2">
      <c r="B38" s="10" t="s">
        <v>1469</v>
      </c>
      <c r="C38" t="s">
        <v>1524</v>
      </c>
      <c r="D38" t="str">
        <f t="shared" si="0"/>
        <v>Price_BOM_VLSE_Insert_032</v>
      </c>
      <c r="E38" t="s">
        <v>1525</v>
      </c>
      <c r="F38" t="s">
        <v>81</v>
      </c>
      <c r="G38" s="2" t="s">
        <v>1472</v>
      </c>
      <c r="H38" t="s">
        <v>1473</v>
      </c>
      <c r="I38" s="2" t="s">
        <v>1101</v>
      </c>
      <c r="J38" t="s">
        <v>607</v>
      </c>
      <c r="K38" t="s">
        <v>1278</v>
      </c>
      <c r="L38" t="s">
        <v>1474</v>
      </c>
      <c r="M38" t="s">
        <v>1475</v>
      </c>
      <c r="N38" s="68" t="s">
        <v>1526</v>
      </c>
      <c r="O38" s="6" t="s">
        <v>602</v>
      </c>
      <c r="P38" s="6" t="s">
        <v>604</v>
      </c>
      <c r="Q38" s="2" t="s">
        <v>606</v>
      </c>
      <c r="R38" s="2" t="s">
        <v>614</v>
      </c>
      <c r="S38" s="6"/>
      <c r="T38" s="2" t="s">
        <v>1515</v>
      </c>
      <c r="U38" s="2" t="s">
        <v>610</v>
      </c>
      <c r="W38">
        <v>300</v>
      </c>
    </row>
    <row r="39" spans="2:23" x14ac:dyDescent="0.2">
      <c r="B39" s="10" t="s">
        <v>1469</v>
      </c>
      <c r="C39" t="s">
        <v>1527</v>
      </c>
      <c r="D39" t="str">
        <f t="shared" ref="D39:D70" si="1">IF(B39="Y",C39,"")</f>
        <v>Price_BOM_VLSE_Insert_033</v>
      </c>
      <c r="E39" t="s">
        <v>1528</v>
      </c>
      <c r="F39" t="s">
        <v>81</v>
      </c>
      <c r="G39" s="2" t="s">
        <v>1472</v>
      </c>
      <c r="H39" t="s">
        <v>1473</v>
      </c>
      <c r="I39" s="2" t="s">
        <v>1101</v>
      </c>
      <c r="J39" t="s">
        <v>607</v>
      </c>
      <c r="K39" t="s">
        <v>1278</v>
      </c>
      <c r="L39" t="s">
        <v>1474</v>
      </c>
      <c r="M39" t="s">
        <v>1475</v>
      </c>
      <c r="N39" s="68" t="s">
        <v>1529</v>
      </c>
      <c r="O39" s="6" t="s">
        <v>602</v>
      </c>
      <c r="P39" s="6" t="s">
        <v>604</v>
      </c>
      <c r="Q39" s="2" t="s">
        <v>606</v>
      </c>
      <c r="R39" s="2" t="s">
        <v>614</v>
      </c>
      <c r="S39" s="1"/>
      <c r="T39" s="2" t="s">
        <v>1515</v>
      </c>
      <c r="U39" s="2" t="s">
        <v>610</v>
      </c>
      <c r="W39">
        <v>300</v>
      </c>
    </row>
    <row r="40" spans="2:23" x14ac:dyDescent="0.2">
      <c r="B40" s="10" t="s">
        <v>1477</v>
      </c>
      <c r="C40" t="s">
        <v>1530</v>
      </c>
      <c r="D40" t="str">
        <f t="shared" si="1"/>
        <v/>
      </c>
      <c r="E40" t="s">
        <v>1522</v>
      </c>
      <c r="F40" t="s">
        <v>45</v>
      </c>
      <c r="G40" s="2" t="s">
        <v>1472</v>
      </c>
      <c r="H40" t="s">
        <v>1473</v>
      </c>
      <c r="I40" s="2" t="s">
        <v>1101</v>
      </c>
      <c r="J40" t="s">
        <v>607</v>
      </c>
      <c r="K40" t="s">
        <v>1278</v>
      </c>
      <c r="L40" t="s">
        <v>1474</v>
      </c>
      <c r="M40" t="s">
        <v>1475</v>
      </c>
      <c r="N40" s="68" t="s">
        <v>1523</v>
      </c>
      <c r="O40" s="6" t="s">
        <v>602</v>
      </c>
      <c r="P40" s="6" t="s">
        <v>604</v>
      </c>
      <c r="Q40" s="2" t="s">
        <v>899</v>
      </c>
      <c r="R40" s="2">
        <v>98274045</v>
      </c>
      <c r="S40" s="6"/>
      <c r="T40" s="2" t="s">
        <v>1479</v>
      </c>
      <c r="U40" s="2" t="s">
        <v>610</v>
      </c>
      <c r="W40">
        <v>300</v>
      </c>
    </row>
    <row r="41" spans="2:23" x14ac:dyDescent="0.2">
      <c r="B41" s="10" t="s">
        <v>1477</v>
      </c>
      <c r="C41" t="s">
        <v>1531</v>
      </c>
      <c r="D41" t="str">
        <f t="shared" si="1"/>
        <v/>
      </c>
      <c r="E41" t="s">
        <v>1525</v>
      </c>
      <c r="F41" t="s">
        <v>81</v>
      </c>
      <c r="G41" s="2" t="s">
        <v>1472</v>
      </c>
      <c r="H41" t="s">
        <v>1473</v>
      </c>
      <c r="I41" s="2" t="s">
        <v>1101</v>
      </c>
      <c r="J41" t="s">
        <v>607</v>
      </c>
      <c r="K41" t="s">
        <v>1278</v>
      </c>
      <c r="L41" t="s">
        <v>1474</v>
      </c>
      <c r="M41" t="s">
        <v>1475</v>
      </c>
      <c r="N41" s="68" t="s">
        <v>1526</v>
      </c>
      <c r="O41" s="6" t="s">
        <v>602</v>
      </c>
      <c r="P41" s="6" t="s">
        <v>604</v>
      </c>
      <c r="Q41" s="2" t="s">
        <v>899</v>
      </c>
      <c r="R41" s="2" t="s">
        <v>614</v>
      </c>
      <c r="S41" s="6"/>
      <c r="T41" s="2" t="s">
        <v>1517</v>
      </c>
      <c r="U41" s="2" t="s">
        <v>610</v>
      </c>
      <c r="W41">
        <v>300</v>
      </c>
    </row>
    <row r="42" spans="2:23" x14ac:dyDescent="0.2">
      <c r="B42" s="10" t="s">
        <v>1477</v>
      </c>
      <c r="C42" t="s">
        <v>1532</v>
      </c>
      <c r="D42" t="str">
        <f t="shared" si="1"/>
        <v/>
      </c>
      <c r="E42" t="s">
        <v>1528</v>
      </c>
      <c r="F42" t="s">
        <v>81</v>
      </c>
      <c r="G42" s="2" t="s">
        <v>1472</v>
      </c>
      <c r="H42" t="s">
        <v>1473</v>
      </c>
      <c r="I42" s="2" t="s">
        <v>1101</v>
      </c>
      <c r="J42" t="s">
        <v>607</v>
      </c>
      <c r="K42" t="s">
        <v>1278</v>
      </c>
      <c r="L42" t="s">
        <v>1474</v>
      </c>
      <c r="M42" t="s">
        <v>1475</v>
      </c>
      <c r="N42" s="68" t="s">
        <v>1529</v>
      </c>
      <c r="O42" s="6" t="s">
        <v>602</v>
      </c>
      <c r="P42" s="6" t="s">
        <v>604</v>
      </c>
      <c r="Q42" s="2" t="s">
        <v>899</v>
      </c>
      <c r="R42" s="2" t="s">
        <v>614</v>
      </c>
      <c r="S42" s="6"/>
      <c r="T42" s="2" t="s">
        <v>1517</v>
      </c>
      <c r="U42" s="2" t="s">
        <v>610</v>
      </c>
      <c r="W42">
        <v>300</v>
      </c>
    </row>
    <row r="43" spans="2:23" x14ac:dyDescent="0.2">
      <c r="B43" s="10" t="s">
        <v>1469</v>
      </c>
      <c r="C43" t="s">
        <v>1533</v>
      </c>
      <c r="D43" t="str">
        <f t="shared" si="1"/>
        <v>Price_BOM_VLSE_Insert_037</v>
      </c>
      <c r="E43" t="s">
        <v>958</v>
      </c>
      <c r="F43" t="s">
        <v>81</v>
      </c>
      <c r="G43" s="2" t="s">
        <v>1472</v>
      </c>
      <c r="H43" t="s">
        <v>1473</v>
      </c>
      <c r="I43" s="2" t="s">
        <v>1101</v>
      </c>
      <c r="J43" t="s">
        <v>607</v>
      </c>
      <c r="K43" t="s">
        <v>1278</v>
      </c>
      <c r="L43" t="s">
        <v>1474</v>
      </c>
      <c r="M43" t="s">
        <v>1475</v>
      </c>
      <c r="N43" t="s">
        <v>1534</v>
      </c>
      <c r="O43" s="6" t="s">
        <v>602</v>
      </c>
      <c r="P43" s="6" t="s">
        <v>604</v>
      </c>
      <c r="Q43" s="2" t="s">
        <v>606</v>
      </c>
      <c r="R43" s="2">
        <v>98269622</v>
      </c>
      <c r="S43" s="6"/>
      <c r="T43" s="2" t="s">
        <v>1535</v>
      </c>
      <c r="U43" s="2" t="s">
        <v>610</v>
      </c>
      <c r="W43">
        <v>300</v>
      </c>
    </row>
    <row r="44" spans="2:23" x14ac:dyDescent="0.2">
      <c r="B44" s="10" t="s">
        <v>1477</v>
      </c>
      <c r="C44" t="s">
        <v>1536</v>
      </c>
      <c r="D44" t="str">
        <f t="shared" si="1"/>
        <v/>
      </c>
      <c r="E44" t="s">
        <v>958</v>
      </c>
      <c r="F44" t="s">
        <v>81</v>
      </c>
      <c r="G44" s="2" t="s">
        <v>1472</v>
      </c>
      <c r="H44" t="s">
        <v>1473</v>
      </c>
      <c r="I44" s="2" t="s">
        <v>1101</v>
      </c>
      <c r="J44" t="s">
        <v>607</v>
      </c>
      <c r="K44" t="s">
        <v>1278</v>
      </c>
      <c r="L44" t="s">
        <v>1474</v>
      </c>
      <c r="M44" t="s">
        <v>1475</v>
      </c>
      <c r="N44" t="s">
        <v>1534</v>
      </c>
      <c r="O44" s="6" t="s">
        <v>602</v>
      </c>
      <c r="P44" s="6" t="s">
        <v>604</v>
      </c>
      <c r="Q44" s="2" t="s">
        <v>899</v>
      </c>
      <c r="R44" s="2" t="s">
        <v>614</v>
      </c>
      <c r="S44" s="6"/>
      <c r="T44" s="2" t="s">
        <v>1537</v>
      </c>
      <c r="U44" s="2" t="s">
        <v>610</v>
      </c>
      <c r="W44">
        <v>300</v>
      </c>
    </row>
    <row r="45" spans="2:23" x14ac:dyDescent="0.2">
      <c r="B45" s="10" t="s">
        <v>1469</v>
      </c>
      <c r="C45" t="s">
        <v>1538</v>
      </c>
      <c r="D45" t="str">
        <f t="shared" si="1"/>
        <v>Price_BOM_VLSE_Insert_039</v>
      </c>
      <c r="E45" t="s">
        <v>988</v>
      </c>
      <c r="F45" t="s">
        <v>81</v>
      </c>
      <c r="G45" s="2" t="s">
        <v>1472</v>
      </c>
      <c r="H45" t="s">
        <v>1473</v>
      </c>
      <c r="I45" s="2" t="s">
        <v>1101</v>
      </c>
      <c r="J45" t="s">
        <v>607</v>
      </c>
      <c r="K45" t="s">
        <v>1278</v>
      </c>
      <c r="L45" t="s">
        <v>1474</v>
      </c>
      <c r="M45" t="s">
        <v>1475</v>
      </c>
      <c r="N45" t="s">
        <v>1534</v>
      </c>
      <c r="O45" s="6" t="s">
        <v>602</v>
      </c>
      <c r="P45" s="6" t="s">
        <v>604</v>
      </c>
      <c r="Q45" s="2" t="s">
        <v>606</v>
      </c>
      <c r="R45" s="2">
        <v>98269622</v>
      </c>
      <c r="S45" s="1"/>
      <c r="T45" s="2" t="s">
        <v>1535</v>
      </c>
      <c r="U45" s="2" t="s">
        <v>610</v>
      </c>
      <c r="W45">
        <v>300</v>
      </c>
    </row>
    <row r="46" spans="2:23" x14ac:dyDescent="0.2">
      <c r="B46" s="10" t="s">
        <v>1477</v>
      </c>
      <c r="C46" t="s">
        <v>1539</v>
      </c>
      <c r="D46" t="str">
        <f t="shared" si="1"/>
        <v/>
      </c>
      <c r="E46" t="s">
        <v>988</v>
      </c>
      <c r="F46" t="s">
        <v>81</v>
      </c>
      <c r="G46" s="2" t="s">
        <v>1472</v>
      </c>
      <c r="H46" t="s">
        <v>1473</v>
      </c>
      <c r="I46" s="2" t="s">
        <v>1101</v>
      </c>
      <c r="J46" t="s">
        <v>607</v>
      </c>
      <c r="K46" t="s">
        <v>1278</v>
      </c>
      <c r="L46" t="s">
        <v>1474</v>
      </c>
      <c r="M46" t="s">
        <v>1475</v>
      </c>
      <c r="N46" t="s">
        <v>1534</v>
      </c>
      <c r="O46" s="6" t="s">
        <v>602</v>
      </c>
      <c r="P46" s="6" t="s">
        <v>604</v>
      </c>
      <c r="Q46" s="2" t="s">
        <v>899</v>
      </c>
      <c r="R46" s="2" t="s">
        <v>614</v>
      </c>
      <c r="S46" s="1"/>
      <c r="T46" s="2" t="s">
        <v>1537</v>
      </c>
      <c r="U46" s="2" t="s">
        <v>610</v>
      </c>
      <c r="W46">
        <v>300</v>
      </c>
    </row>
    <row r="47" spans="2:23" x14ac:dyDescent="0.2">
      <c r="B47" s="10" t="s">
        <v>1469</v>
      </c>
      <c r="C47" t="s">
        <v>1540</v>
      </c>
      <c r="D47" t="str">
        <f t="shared" si="1"/>
        <v>Price_BOM_VLSE_Insert_041</v>
      </c>
      <c r="E47" t="s">
        <v>1006</v>
      </c>
      <c r="F47" t="s">
        <v>81</v>
      </c>
      <c r="G47" s="2" t="s">
        <v>1472</v>
      </c>
      <c r="H47" t="s">
        <v>1473</v>
      </c>
      <c r="I47" s="2" t="s">
        <v>1101</v>
      </c>
      <c r="J47" t="s">
        <v>607</v>
      </c>
      <c r="K47" t="s">
        <v>1278</v>
      </c>
      <c r="L47" t="s">
        <v>1474</v>
      </c>
      <c r="M47" t="s">
        <v>1475</v>
      </c>
      <c r="N47" t="s">
        <v>1534</v>
      </c>
      <c r="O47" s="6" t="s">
        <v>602</v>
      </c>
      <c r="P47" s="6" t="s">
        <v>604</v>
      </c>
      <c r="Q47" s="2" t="s">
        <v>606</v>
      </c>
      <c r="R47" s="2">
        <v>98269622</v>
      </c>
      <c r="S47" s="1"/>
      <c r="T47" s="2" t="s">
        <v>1535</v>
      </c>
      <c r="U47" s="2" t="s">
        <v>610</v>
      </c>
      <c r="W47">
        <v>300</v>
      </c>
    </row>
    <row r="48" spans="2:23" x14ac:dyDescent="0.2">
      <c r="B48" s="10" t="s">
        <v>1477</v>
      </c>
      <c r="C48" t="s">
        <v>1541</v>
      </c>
      <c r="D48" t="str">
        <f t="shared" si="1"/>
        <v/>
      </c>
      <c r="E48" t="s">
        <v>1006</v>
      </c>
      <c r="F48" t="s">
        <v>81</v>
      </c>
      <c r="G48" s="2" t="s">
        <v>1472</v>
      </c>
      <c r="H48" t="s">
        <v>1473</v>
      </c>
      <c r="I48" s="2" t="s">
        <v>1101</v>
      </c>
      <c r="J48" t="s">
        <v>607</v>
      </c>
      <c r="K48" t="s">
        <v>1278</v>
      </c>
      <c r="L48" t="s">
        <v>1474</v>
      </c>
      <c r="M48" t="s">
        <v>1475</v>
      </c>
      <c r="N48" t="s">
        <v>1534</v>
      </c>
      <c r="O48" s="6" t="s">
        <v>602</v>
      </c>
      <c r="P48" s="6" t="s">
        <v>604</v>
      </c>
      <c r="Q48" s="2" t="s">
        <v>899</v>
      </c>
      <c r="R48" s="2" t="s">
        <v>614</v>
      </c>
      <c r="S48" s="1"/>
      <c r="T48" s="2" t="s">
        <v>1537</v>
      </c>
      <c r="U48" s="2" t="s">
        <v>610</v>
      </c>
      <c r="W48">
        <v>300</v>
      </c>
    </row>
    <row r="49" spans="2:23" x14ac:dyDescent="0.2">
      <c r="B49" s="10" t="s">
        <v>1469</v>
      </c>
      <c r="C49" t="s">
        <v>1542</v>
      </c>
      <c r="D49" t="str">
        <f t="shared" si="1"/>
        <v>Price_BOM_VLSE_Insert_043</v>
      </c>
      <c r="E49" t="s">
        <v>1543</v>
      </c>
      <c r="F49" t="s">
        <v>81</v>
      </c>
      <c r="G49" s="2" t="s">
        <v>1472</v>
      </c>
      <c r="H49" t="s">
        <v>1473</v>
      </c>
      <c r="I49" s="2" t="s">
        <v>1101</v>
      </c>
      <c r="J49" t="s">
        <v>607</v>
      </c>
      <c r="K49" t="s">
        <v>1278</v>
      </c>
      <c r="L49" t="s">
        <v>1474</v>
      </c>
      <c r="M49" t="s">
        <v>1475</v>
      </c>
      <c r="N49" t="s">
        <v>1526</v>
      </c>
      <c r="O49" s="6" t="s">
        <v>602</v>
      </c>
      <c r="P49" s="6" t="s">
        <v>604</v>
      </c>
      <c r="Q49" s="2" t="s">
        <v>606</v>
      </c>
      <c r="R49" s="2" t="s">
        <v>614</v>
      </c>
      <c r="S49" s="6"/>
      <c r="T49" s="2" t="s">
        <v>1535</v>
      </c>
      <c r="U49" s="2" t="s">
        <v>610</v>
      </c>
      <c r="W49">
        <v>300</v>
      </c>
    </row>
    <row r="50" spans="2:23" x14ac:dyDescent="0.2">
      <c r="B50" s="10" t="s">
        <v>1477</v>
      </c>
      <c r="C50" t="s">
        <v>1544</v>
      </c>
      <c r="D50" t="str">
        <f t="shared" si="1"/>
        <v/>
      </c>
      <c r="E50" t="s">
        <v>1545</v>
      </c>
      <c r="F50" t="s">
        <v>81</v>
      </c>
      <c r="G50" s="2" t="s">
        <v>1472</v>
      </c>
      <c r="H50" t="s">
        <v>1473</v>
      </c>
      <c r="I50" s="2" t="s">
        <v>1101</v>
      </c>
      <c r="J50" t="s">
        <v>607</v>
      </c>
      <c r="K50" t="s">
        <v>1278</v>
      </c>
      <c r="L50" t="s">
        <v>1474</v>
      </c>
      <c r="M50" t="s">
        <v>1475</v>
      </c>
      <c r="N50" t="s">
        <v>1529</v>
      </c>
      <c r="O50" s="6" t="s">
        <v>602</v>
      </c>
      <c r="P50" s="6" t="s">
        <v>604</v>
      </c>
      <c r="Q50" s="2" t="s">
        <v>606</v>
      </c>
      <c r="R50" s="2" t="s">
        <v>614</v>
      </c>
      <c r="S50" s="6"/>
      <c r="T50" s="2" t="s">
        <v>1537</v>
      </c>
      <c r="U50" s="2" t="s">
        <v>610</v>
      </c>
      <c r="W50">
        <v>300</v>
      </c>
    </row>
    <row r="51" spans="2:23" x14ac:dyDescent="0.2">
      <c r="B51" s="10" t="s">
        <v>1469</v>
      </c>
      <c r="C51" t="s">
        <v>1546</v>
      </c>
      <c r="D51" t="str">
        <f t="shared" si="1"/>
        <v>Price_BOM_VLSE_Insert_045</v>
      </c>
      <c r="E51" t="s">
        <v>970</v>
      </c>
      <c r="F51" t="s">
        <v>81</v>
      </c>
      <c r="G51" s="2" t="s">
        <v>1472</v>
      </c>
      <c r="H51" t="s">
        <v>1473</v>
      </c>
      <c r="I51" s="2" t="s">
        <v>1101</v>
      </c>
      <c r="J51" t="s">
        <v>607</v>
      </c>
      <c r="K51" t="s">
        <v>1278</v>
      </c>
      <c r="L51" t="s">
        <v>1474</v>
      </c>
      <c r="M51" t="s">
        <v>1475</v>
      </c>
      <c r="N51" t="s">
        <v>1534</v>
      </c>
      <c r="O51" s="6" t="s">
        <v>602</v>
      </c>
      <c r="P51" s="6" t="s">
        <v>604</v>
      </c>
      <c r="Q51" s="2" t="s">
        <v>606</v>
      </c>
      <c r="R51" s="2">
        <v>98356293</v>
      </c>
      <c r="S51" s="2" t="s">
        <v>1547</v>
      </c>
      <c r="T51" s="2" t="s">
        <v>1548</v>
      </c>
      <c r="U51" s="2" t="s">
        <v>610</v>
      </c>
      <c r="W51">
        <v>123</v>
      </c>
    </row>
    <row r="52" spans="2:23" x14ac:dyDescent="0.2">
      <c r="B52" s="10" t="s">
        <v>1477</v>
      </c>
      <c r="C52" t="s">
        <v>1549</v>
      </c>
      <c r="D52" t="str">
        <f t="shared" si="1"/>
        <v/>
      </c>
      <c r="E52" t="s">
        <v>970</v>
      </c>
      <c r="F52" t="s">
        <v>81</v>
      </c>
      <c r="G52" s="2" t="s">
        <v>1472</v>
      </c>
      <c r="H52" t="s">
        <v>1473</v>
      </c>
      <c r="I52" s="2" t="s">
        <v>1101</v>
      </c>
      <c r="J52" t="s">
        <v>607</v>
      </c>
      <c r="K52" t="s">
        <v>1278</v>
      </c>
      <c r="L52" t="s">
        <v>1474</v>
      </c>
      <c r="M52" t="s">
        <v>1475</v>
      </c>
      <c r="N52" t="s">
        <v>1534</v>
      </c>
      <c r="O52" s="6" t="s">
        <v>602</v>
      </c>
      <c r="P52" s="6" t="s">
        <v>604</v>
      </c>
      <c r="Q52" s="2" t="s">
        <v>899</v>
      </c>
      <c r="R52" s="2" t="s">
        <v>614</v>
      </c>
      <c r="S52" s="2" t="s">
        <v>1547</v>
      </c>
      <c r="T52" s="2" t="s">
        <v>1550</v>
      </c>
      <c r="U52" s="2" t="s">
        <v>610</v>
      </c>
      <c r="W52">
        <v>123</v>
      </c>
    </row>
    <row r="53" spans="2:23" x14ac:dyDescent="0.2">
      <c r="B53" s="10" t="s">
        <v>1469</v>
      </c>
      <c r="C53" t="s">
        <v>1551</v>
      </c>
      <c r="D53" t="str">
        <f t="shared" si="1"/>
        <v>Price_BOM_VLSE_Insert_047</v>
      </c>
      <c r="E53" t="s">
        <v>973</v>
      </c>
      <c r="F53" t="s">
        <v>81</v>
      </c>
      <c r="G53" s="2" t="s">
        <v>1472</v>
      </c>
      <c r="H53" t="s">
        <v>1473</v>
      </c>
      <c r="I53" s="2" t="s">
        <v>1101</v>
      </c>
      <c r="J53" t="s">
        <v>607</v>
      </c>
      <c r="K53" t="s">
        <v>1278</v>
      </c>
      <c r="L53" t="s">
        <v>1474</v>
      </c>
      <c r="M53" t="s">
        <v>1475</v>
      </c>
      <c r="N53" t="s">
        <v>1534</v>
      </c>
      <c r="O53" s="6" t="s">
        <v>602</v>
      </c>
      <c r="P53" s="6" t="s">
        <v>604</v>
      </c>
      <c r="Q53" s="2" t="s">
        <v>606</v>
      </c>
      <c r="R53" s="2">
        <v>98356293</v>
      </c>
      <c r="S53" s="2" t="s">
        <v>1547</v>
      </c>
      <c r="T53" s="2" t="s">
        <v>1548</v>
      </c>
      <c r="U53" s="2" t="s">
        <v>610</v>
      </c>
      <c r="W53">
        <v>123</v>
      </c>
    </row>
    <row r="54" spans="2:23" x14ac:dyDescent="0.2">
      <c r="B54" s="10" t="s">
        <v>1477</v>
      </c>
      <c r="C54" t="s">
        <v>1552</v>
      </c>
      <c r="D54" t="str">
        <f t="shared" si="1"/>
        <v/>
      </c>
      <c r="E54" t="s">
        <v>973</v>
      </c>
      <c r="F54" t="s">
        <v>81</v>
      </c>
      <c r="G54" s="2" t="s">
        <v>1472</v>
      </c>
      <c r="H54" t="s">
        <v>1473</v>
      </c>
      <c r="I54" s="2" t="s">
        <v>1101</v>
      </c>
      <c r="J54" t="s">
        <v>607</v>
      </c>
      <c r="K54" t="s">
        <v>1278</v>
      </c>
      <c r="L54" t="s">
        <v>1474</v>
      </c>
      <c r="M54" t="s">
        <v>1475</v>
      </c>
      <c r="N54" t="s">
        <v>1534</v>
      </c>
      <c r="O54" s="6" t="s">
        <v>602</v>
      </c>
      <c r="P54" s="6" t="s">
        <v>604</v>
      </c>
      <c r="Q54" s="2" t="s">
        <v>899</v>
      </c>
      <c r="R54" s="2" t="s">
        <v>614</v>
      </c>
      <c r="S54" s="2" t="s">
        <v>1547</v>
      </c>
      <c r="T54" s="2" t="s">
        <v>1550</v>
      </c>
      <c r="U54" s="2" t="s">
        <v>610</v>
      </c>
      <c r="W54">
        <v>123</v>
      </c>
    </row>
    <row r="55" spans="2:23" x14ac:dyDescent="0.2">
      <c r="B55" s="10" t="s">
        <v>1469</v>
      </c>
      <c r="C55" t="s">
        <v>1553</v>
      </c>
      <c r="D55" t="str">
        <f t="shared" si="1"/>
        <v>Price_BOM_VLSE_Insert_049</v>
      </c>
      <c r="E55" t="s">
        <v>979</v>
      </c>
      <c r="F55" t="s">
        <v>81</v>
      </c>
      <c r="G55" s="2" t="s">
        <v>1472</v>
      </c>
      <c r="H55" t="s">
        <v>1473</v>
      </c>
      <c r="I55" s="2" t="s">
        <v>1101</v>
      </c>
      <c r="J55" t="s">
        <v>607</v>
      </c>
      <c r="K55" t="s">
        <v>1278</v>
      </c>
      <c r="L55" t="s">
        <v>1474</v>
      </c>
      <c r="M55" t="s">
        <v>1475</v>
      </c>
      <c r="N55" t="s">
        <v>1534</v>
      </c>
      <c r="O55" s="6" t="s">
        <v>602</v>
      </c>
      <c r="P55" s="6" t="s">
        <v>604</v>
      </c>
      <c r="Q55" s="2" t="s">
        <v>606</v>
      </c>
      <c r="R55" s="2">
        <v>98356293</v>
      </c>
      <c r="S55" s="2" t="s">
        <v>1547</v>
      </c>
      <c r="T55" s="2" t="s">
        <v>1548</v>
      </c>
      <c r="U55" s="2" t="s">
        <v>610</v>
      </c>
      <c r="W55">
        <v>123</v>
      </c>
    </row>
    <row r="56" spans="2:23" x14ac:dyDescent="0.2">
      <c r="B56" s="10" t="s">
        <v>1477</v>
      </c>
      <c r="C56" t="s">
        <v>1554</v>
      </c>
      <c r="D56" t="str">
        <f t="shared" si="1"/>
        <v/>
      </c>
      <c r="E56" t="s">
        <v>979</v>
      </c>
      <c r="F56" t="s">
        <v>81</v>
      </c>
      <c r="G56" s="2" t="s">
        <v>1472</v>
      </c>
      <c r="H56" t="s">
        <v>1473</v>
      </c>
      <c r="I56" s="2" t="s">
        <v>1101</v>
      </c>
      <c r="J56" t="s">
        <v>607</v>
      </c>
      <c r="K56" t="s">
        <v>1278</v>
      </c>
      <c r="L56" t="s">
        <v>1474</v>
      </c>
      <c r="M56" t="s">
        <v>1475</v>
      </c>
      <c r="N56" t="s">
        <v>1534</v>
      </c>
      <c r="O56" s="6" t="s">
        <v>602</v>
      </c>
      <c r="P56" s="6" t="s">
        <v>604</v>
      </c>
      <c r="Q56" s="2" t="s">
        <v>899</v>
      </c>
      <c r="R56" s="2" t="s">
        <v>614</v>
      </c>
      <c r="S56" s="2" t="s">
        <v>1547</v>
      </c>
      <c r="T56" s="2" t="s">
        <v>1550</v>
      </c>
      <c r="U56" s="2" t="s">
        <v>610</v>
      </c>
      <c r="W56">
        <v>123</v>
      </c>
    </row>
    <row r="57" spans="2:23" x14ac:dyDescent="0.2">
      <c r="B57" s="10" t="s">
        <v>1469</v>
      </c>
      <c r="C57" t="s">
        <v>1555</v>
      </c>
      <c r="D57" t="str">
        <f t="shared" si="1"/>
        <v>Price_BOM_VLSE_Insert_051</v>
      </c>
      <c r="E57" t="s">
        <v>994</v>
      </c>
      <c r="F57" t="s">
        <v>81</v>
      </c>
      <c r="G57" s="2" t="s">
        <v>1472</v>
      </c>
      <c r="H57" t="s">
        <v>1473</v>
      </c>
      <c r="I57" s="2" t="s">
        <v>1101</v>
      </c>
      <c r="J57" t="s">
        <v>607</v>
      </c>
      <c r="K57" t="s">
        <v>1278</v>
      </c>
      <c r="L57" t="s">
        <v>1474</v>
      </c>
      <c r="M57" t="s">
        <v>1475</v>
      </c>
      <c r="N57" t="s">
        <v>1534</v>
      </c>
      <c r="O57" s="6" t="s">
        <v>602</v>
      </c>
      <c r="P57" s="6" t="s">
        <v>604</v>
      </c>
      <c r="Q57" s="2" t="s">
        <v>606</v>
      </c>
      <c r="R57" s="2">
        <v>98356293</v>
      </c>
      <c r="S57" s="2" t="s">
        <v>1547</v>
      </c>
      <c r="T57" s="2" t="s">
        <v>1548</v>
      </c>
      <c r="U57" s="2" t="s">
        <v>610</v>
      </c>
      <c r="W57">
        <v>123</v>
      </c>
    </row>
    <row r="58" spans="2:23" x14ac:dyDescent="0.2">
      <c r="B58" s="10" t="s">
        <v>1477</v>
      </c>
      <c r="C58" t="s">
        <v>1556</v>
      </c>
      <c r="D58" t="str">
        <f t="shared" si="1"/>
        <v/>
      </c>
      <c r="E58" t="s">
        <v>994</v>
      </c>
      <c r="F58" t="s">
        <v>81</v>
      </c>
      <c r="G58" s="2" t="s">
        <v>1472</v>
      </c>
      <c r="H58" t="s">
        <v>1473</v>
      </c>
      <c r="I58" s="2" t="s">
        <v>1101</v>
      </c>
      <c r="J58" t="s">
        <v>607</v>
      </c>
      <c r="K58" t="s">
        <v>1278</v>
      </c>
      <c r="L58" t="s">
        <v>1474</v>
      </c>
      <c r="M58" t="s">
        <v>1475</v>
      </c>
      <c r="N58" t="s">
        <v>1534</v>
      </c>
      <c r="O58" s="6" t="s">
        <v>602</v>
      </c>
      <c r="P58" s="6" t="s">
        <v>604</v>
      </c>
      <c r="Q58" s="2" t="s">
        <v>899</v>
      </c>
      <c r="R58" s="2" t="s">
        <v>614</v>
      </c>
      <c r="S58" s="2" t="s">
        <v>1547</v>
      </c>
      <c r="T58" s="2" t="s">
        <v>1550</v>
      </c>
      <c r="U58" s="2" t="s">
        <v>610</v>
      </c>
      <c r="W58">
        <v>123</v>
      </c>
    </row>
    <row r="59" spans="2:23" x14ac:dyDescent="0.2">
      <c r="B59" s="10" t="s">
        <v>1469</v>
      </c>
      <c r="C59" t="s">
        <v>1557</v>
      </c>
      <c r="D59" t="str">
        <f t="shared" si="1"/>
        <v>Price_BOM_VLSE_Insert_053</v>
      </c>
      <c r="E59" t="s">
        <v>1015</v>
      </c>
      <c r="F59" t="s">
        <v>81</v>
      </c>
      <c r="G59" s="2" t="s">
        <v>1472</v>
      </c>
      <c r="H59" t="s">
        <v>1473</v>
      </c>
      <c r="I59" s="2" t="s">
        <v>1101</v>
      </c>
      <c r="J59" t="s">
        <v>607</v>
      </c>
      <c r="K59" t="s">
        <v>1278</v>
      </c>
      <c r="L59" t="s">
        <v>1474</v>
      </c>
      <c r="M59" t="s">
        <v>1475</v>
      </c>
      <c r="N59" t="s">
        <v>1534</v>
      </c>
      <c r="O59" s="6" t="s">
        <v>602</v>
      </c>
      <c r="P59" s="6" t="s">
        <v>604</v>
      </c>
      <c r="Q59" s="2" t="s">
        <v>606</v>
      </c>
      <c r="R59" s="2">
        <v>98356293</v>
      </c>
      <c r="S59" s="2" t="s">
        <v>1547</v>
      </c>
      <c r="T59" s="2" t="s">
        <v>1548</v>
      </c>
      <c r="U59" s="2" t="s">
        <v>610</v>
      </c>
      <c r="W59">
        <v>123</v>
      </c>
    </row>
    <row r="60" spans="2:23" x14ac:dyDescent="0.2">
      <c r="B60" s="10" t="s">
        <v>1477</v>
      </c>
      <c r="C60" t="s">
        <v>1558</v>
      </c>
      <c r="D60" t="str">
        <f t="shared" si="1"/>
        <v/>
      </c>
      <c r="E60" t="s">
        <v>1015</v>
      </c>
      <c r="F60" t="s">
        <v>81</v>
      </c>
      <c r="G60" s="2" t="s">
        <v>1472</v>
      </c>
      <c r="H60" t="s">
        <v>1473</v>
      </c>
      <c r="I60" s="2" t="s">
        <v>1101</v>
      </c>
      <c r="J60" t="s">
        <v>607</v>
      </c>
      <c r="K60" t="s">
        <v>1278</v>
      </c>
      <c r="L60" t="s">
        <v>1474</v>
      </c>
      <c r="M60" t="s">
        <v>1475</v>
      </c>
      <c r="N60" t="s">
        <v>1534</v>
      </c>
      <c r="O60" s="6" t="s">
        <v>602</v>
      </c>
      <c r="P60" s="6" t="s">
        <v>604</v>
      </c>
      <c r="Q60" s="2" t="s">
        <v>899</v>
      </c>
      <c r="R60" s="2" t="s">
        <v>614</v>
      </c>
      <c r="S60" s="2" t="s">
        <v>1547</v>
      </c>
      <c r="T60" s="2" t="s">
        <v>1550</v>
      </c>
      <c r="U60" s="2" t="s">
        <v>610</v>
      </c>
      <c r="W60">
        <v>123</v>
      </c>
    </row>
    <row r="61" spans="2:23" x14ac:dyDescent="0.2">
      <c r="B61" s="10" t="s">
        <v>1469</v>
      </c>
      <c r="C61" t="s">
        <v>1559</v>
      </c>
      <c r="D61" t="str">
        <f t="shared" si="1"/>
        <v>Price_BOM_VLSE_Insert_055</v>
      </c>
      <c r="E61" t="s">
        <v>963</v>
      </c>
      <c r="F61" t="s">
        <v>81</v>
      </c>
      <c r="G61" s="2" t="s">
        <v>1472</v>
      </c>
      <c r="H61" t="s">
        <v>1473</v>
      </c>
      <c r="I61" s="2" t="s">
        <v>1101</v>
      </c>
      <c r="J61" t="s">
        <v>607</v>
      </c>
      <c r="K61" t="s">
        <v>1278</v>
      </c>
      <c r="L61" t="s">
        <v>1474</v>
      </c>
      <c r="M61" t="s">
        <v>1475</v>
      </c>
      <c r="N61" t="s">
        <v>1560</v>
      </c>
      <c r="O61" s="6" t="s">
        <v>602</v>
      </c>
      <c r="P61" s="6" t="s">
        <v>604</v>
      </c>
      <c r="Q61" s="2" t="s">
        <v>606</v>
      </c>
      <c r="S61" s="6"/>
      <c r="T61" s="2" t="s">
        <v>1561</v>
      </c>
      <c r="U61" s="2" t="s">
        <v>610</v>
      </c>
      <c r="W61">
        <v>295</v>
      </c>
    </row>
    <row r="62" spans="2:23" x14ac:dyDescent="0.2">
      <c r="B62" s="10" t="s">
        <v>1477</v>
      </c>
      <c r="C62" t="s">
        <v>1562</v>
      </c>
      <c r="D62" t="str">
        <f t="shared" si="1"/>
        <v/>
      </c>
      <c r="E62" t="s">
        <v>963</v>
      </c>
      <c r="F62" t="s">
        <v>81</v>
      </c>
      <c r="G62" s="2" t="s">
        <v>1472</v>
      </c>
      <c r="H62" t="s">
        <v>1473</v>
      </c>
      <c r="I62" s="2" t="s">
        <v>1101</v>
      </c>
      <c r="J62" t="s">
        <v>607</v>
      </c>
      <c r="K62" t="s">
        <v>1278</v>
      </c>
      <c r="L62" t="s">
        <v>1474</v>
      </c>
      <c r="M62" t="s">
        <v>1475</v>
      </c>
      <c r="N62" t="s">
        <v>1560</v>
      </c>
      <c r="O62" s="6" t="s">
        <v>602</v>
      </c>
      <c r="P62" s="6" t="s">
        <v>604</v>
      </c>
      <c r="Q62" s="2" t="s">
        <v>899</v>
      </c>
      <c r="R62" s="2"/>
      <c r="S62" s="2"/>
      <c r="T62" s="2" t="s">
        <v>1563</v>
      </c>
      <c r="U62" s="2" t="s">
        <v>610</v>
      </c>
      <c r="W62">
        <v>295</v>
      </c>
    </row>
    <row r="63" spans="2:23" x14ac:dyDescent="0.2">
      <c r="B63" s="10" t="s">
        <v>1469</v>
      </c>
      <c r="C63" t="s">
        <v>1564</v>
      </c>
      <c r="D63" t="str">
        <f t="shared" si="1"/>
        <v>Price_BOM_VLSE_Insert_057</v>
      </c>
      <c r="E63" t="s">
        <v>967</v>
      </c>
      <c r="F63" t="s">
        <v>81</v>
      </c>
      <c r="G63" s="2" t="s">
        <v>1472</v>
      </c>
      <c r="H63" t="s">
        <v>1473</v>
      </c>
      <c r="I63" s="2" t="s">
        <v>1101</v>
      </c>
      <c r="J63" t="s">
        <v>607</v>
      </c>
      <c r="K63" t="s">
        <v>1278</v>
      </c>
      <c r="L63" t="s">
        <v>1474</v>
      </c>
      <c r="M63" t="s">
        <v>1475</v>
      </c>
      <c r="N63" t="s">
        <v>1560</v>
      </c>
      <c r="O63" s="6" t="s">
        <v>602</v>
      </c>
      <c r="P63" s="6" t="s">
        <v>604</v>
      </c>
      <c r="Q63" s="2" t="s">
        <v>606</v>
      </c>
      <c r="S63" s="6"/>
      <c r="T63" s="2" t="s">
        <v>1561</v>
      </c>
      <c r="U63" s="2" t="s">
        <v>610</v>
      </c>
      <c r="W63">
        <v>295</v>
      </c>
    </row>
    <row r="64" spans="2:23" x14ac:dyDescent="0.2">
      <c r="B64" s="10" t="s">
        <v>1477</v>
      </c>
      <c r="C64" t="s">
        <v>1565</v>
      </c>
      <c r="D64" t="str">
        <f t="shared" si="1"/>
        <v/>
      </c>
      <c r="E64" t="s">
        <v>967</v>
      </c>
      <c r="F64" t="s">
        <v>81</v>
      </c>
      <c r="G64" s="2" t="s">
        <v>1472</v>
      </c>
      <c r="H64" t="s">
        <v>1473</v>
      </c>
      <c r="I64" s="2" t="s">
        <v>1101</v>
      </c>
      <c r="J64" t="s">
        <v>607</v>
      </c>
      <c r="K64" t="s">
        <v>1278</v>
      </c>
      <c r="L64" t="s">
        <v>1474</v>
      </c>
      <c r="M64" t="s">
        <v>1475</v>
      </c>
      <c r="N64" t="s">
        <v>1560</v>
      </c>
      <c r="O64" s="6" t="s">
        <v>602</v>
      </c>
      <c r="P64" s="6" t="s">
        <v>604</v>
      </c>
      <c r="Q64" s="2" t="s">
        <v>899</v>
      </c>
      <c r="R64" s="2"/>
      <c r="S64" s="2"/>
      <c r="T64" s="2" t="s">
        <v>1563</v>
      </c>
      <c r="U64" s="2" t="s">
        <v>610</v>
      </c>
      <c r="W64">
        <v>295</v>
      </c>
    </row>
    <row r="65" spans="2:23" x14ac:dyDescent="0.2">
      <c r="B65" s="10" t="s">
        <v>1469</v>
      </c>
      <c r="C65" t="s">
        <v>1566</v>
      </c>
      <c r="D65" t="str">
        <f t="shared" si="1"/>
        <v>Price_BOM_VLSE_Insert_059</v>
      </c>
      <c r="E65" t="s">
        <v>976</v>
      </c>
      <c r="F65" t="s">
        <v>81</v>
      </c>
      <c r="G65" s="2" t="s">
        <v>1472</v>
      </c>
      <c r="H65" t="s">
        <v>1473</v>
      </c>
      <c r="I65" s="2" t="s">
        <v>1101</v>
      </c>
      <c r="J65" t="s">
        <v>607</v>
      </c>
      <c r="K65" t="s">
        <v>1278</v>
      </c>
      <c r="L65" t="s">
        <v>1474</v>
      </c>
      <c r="M65" t="s">
        <v>1475</v>
      </c>
      <c r="N65" t="s">
        <v>1560</v>
      </c>
      <c r="O65" s="6" t="s">
        <v>602</v>
      </c>
      <c r="P65" s="6" t="s">
        <v>604</v>
      </c>
      <c r="Q65" s="2" t="s">
        <v>606</v>
      </c>
      <c r="S65" s="6"/>
      <c r="T65" s="2" t="s">
        <v>1561</v>
      </c>
      <c r="U65" s="2" t="s">
        <v>610</v>
      </c>
      <c r="W65">
        <v>295</v>
      </c>
    </row>
    <row r="66" spans="2:23" x14ac:dyDescent="0.2">
      <c r="B66" s="10" t="s">
        <v>1477</v>
      </c>
      <c r="C66" t="s">
        <v>1567</v>
      </c>
      <c r="D66" t="str">
        <f t="shared" si="1"/>
        <v/>
      </c>
      <c r="E66" t="s">
        <v>976</v>
      </c>
      <c r="F66" t="s">
        <v>81</v>
      </c>
      <c r="G66" s="2" t="s">
        <v>1472</v>
      </c>
      <c r="H66" t="s">
        <v>1473</v>
      </c>
      <c r="I66" s="2" t="s">
        <v>1101</v>
      </c>
      <c r="J66" t="s">
        <v>607</v>
      </c>
      <c r="K66" t="s">
        <v>1278</v>
      </c>
      <c r="L66" t="s">
        <v>1474</v>
      </c>
      <c r="M66" t="s">
        <v>1475</v>
      </c>
      <c r="N66" t="s">
        <v>1560</v>
      </c>
      <c r="O66" s="6" t="s">
        <v>602</v>
      </c>
      <c r="P66" s="6" t="s">
        <v>604</v>
      </c>
      <c r="Q66" s="2" t="s">
        <v>899</v>
      </c>
      <c r="R66" s="2"/>
      <c r="S66" s="2"/>
      <c r="T66" s="2" t="s">
        <v>1563</v>
      </c>
      <c r="U66" s="2" t="s">
        <v>610</v>
      </c>
      <c r="W66">
        <v>295</v>
      </c>
    </row>
    <row r="67" spans="2:23" x14ac:dyDescent="0.2">
      <c r="B67" s="10" t="s">
        <v>1469</v>
      </c>
      <c r="C67" t="s">
        <v>1568</v>
      </c>
      <c r="D67" t="str">
        <f t="shared" si="1"/>
        <v>Price_BOM_VLSE_Insert_061</v>
      </c>
      <c r="E67" s="6" t="s">
        <v>991</v>
      </c>
      <c r="F67" t="s">
        <v>81</v>
      </c>
      <c r="G67" s="2" t="s">
        <v>1472</v>
      </c>
      <c r="H67" t="s">
        <v>1473</v>
      </c>
      <c r="I67" s="2" t="s">
        <v>1101</v>
      </c>
      <c r="J67" t="s">
        <v>607</v>
      </c>
      <c r="K67" t="s">
        <v>1278</v>
      </c>
      <c r="L67" t="s">
        <v>1474</v>
      </c>
      <c r="M67" t="s">
        <v>1475</v>
      </c>
      <c r="N67" t="s">
        <v>1560</v>
      </c>
      <c r="O67" s="6" t="s">
        <v>602</v>
      </c>
      <c r="P67" s="6" t="s">
        <v>604</v>
      </c>
      <c r="Q67" s="2" t="s">
        <v>606</v>
      </c>
      <c r="S67" s="6"/>
      <c r="T67" s="2" t="s">
        <v>1561</v>
      </c>
      <c r="U67" s="2" t="s">
        <v>610</v>
      </c>
      <c r="W67">
        <v>295</v>
      </c>
    </row>
    <row r="68" spans="2:23" x14ac:dyDescent="0.2">
      <c r="B68" s="10" t="s">
        <v>1477</v>
      </c>
      <c r="C68" t="s">
        <v>1569</v>
      </c>
      <c r="D68" t="str">
        <f t="shared" si="1"/>
        <v/>
      </c>
      <c r="E68" s="6" t="s">
        <v>991</v>
      </c>
      <c r="F68" t="s">
        <v>81</v>
      </c>
      <c r="G68" s="2" t="s">
        <v>1472</v>
      </c>
      <c r="H68" t="s">
        <v>1473</v>
      </c>
      <c r="I68" s="2" t="s">
        <v>1101</v>
      </c>
      <c r="J68" t="s">
        <v>607</v>
      </c>
      <c r="K68" t="s">
        <v>1278</v>
      </c>
      <c r="L68" t="s">
        <v>1474</v>
      </c>
      <c r="M68" t="s">
        <v>1475</v>
      </c>
      <c r="N68" t="s">
        <v>1560</v>
      </c>
      <c r="O68" s="6" t="s">
        <v>602</v>
      </c>
      <c r="P68" s="6" t="s">
        <v>604</v>
      </c>
      <c r="Q68" s="2" t="s">
        <v>899</v>
      </c>
      <c r="R68" s="2"/>
      <c r="S68" s="2"/>
      <c r="T68" s="2" t="s">
        <v>1563</v>
      </c>
      <c r="U68" s="2" t="s">
        <v>610</v>
      </c>
      <c r="W68">
        <v>295</v>
      </c>
    </row>
    <row r="69" spans="2:23" x14ac:dyDescent="0.2">
      <c r="B69" s="10" t="s">
        <v>1469</v>
      </c>
      <c r="C69" t="s">
        <v>1570</v>
      </c>
      <c r="D69" t="str">
        <f t="shared" si="1"/>
        <v>Price_BOM_VLSE_Insert_063</v>
      </c>
      <c r="E69" t="s">
        <v>1571</v>
      </c>
      <c r="F69" t="s">
        <v>81</v>
      </c>
      <c r="G69" s="2" t="s">
        <v>1472</v>
      </c>
      <c r="H69" t="s">
        <v>1473</v>
      </c>
      <c r="I69" s="2" t="s">
        <v>1101</v>
      </c>
      <c r="J69" t="s">
        <v>607</v>
      </c>
      <c r="K69" t="s">
        <v>1278</v>
      </c>
      <c r="L69" t="s">
        <v>1474</v>
      </c>
      <c r="M69" t="s">
        <v>1475</v>
      </c>
      <c r="N69" t="s">
        <v>1560</v>
      </c>
      <c r="O69" s="6" t="s">
        <v>602</v>
      </c>
      <c r="P69" s="6" t="s">
        <v>604</v>
      </c>
      <c r="Q69" s="2" t="s">
        <v>606</v>
      </c>
      <c r="R69" s="2">
        <v>98274030</v>
      </c>
      <c r="S69" s="6" t="s">
        <v>1572</v>
      </c>
      <c r="T69" s="2" t="s">
        <v>1561</v>
      </c>
      <c r="U69" s="2" t="s">
        <v>610</v>
      </c>
      <c r="W69">
        <v>295</v>
      </c>
    </row>
    <row r="70" spans="2:23" x14ac:dyDescent="0.2">
      <c r="B70" s="10" t="s">
        <v>1477</v>
      </c>
      <c r="C70" t="s">
        <v>1573</v>
      </c>
      <c r="D70" t="str">
        <f t="shared" si="1"/>
        <v/>
      </c>
      <c r="E70" t="s">
        <v>1571</v>
      </c>
      <c r="F70" t="s">
        <v>81</v>
      </c>
      <c r="G70" s="2" t="s">
        <v>1472</v>
      </c>
      <c r="H70" t="s">
        <v>1473</v>
      </c>
      <c r="I70" s="2" t="s">
        <v>1101</v>
      </c>
      <c r="J70" t="s">
        <v>607</v>
      </c>
      <c r="K70" t="s">
        <v>1278</v>
      </c>
      <c r="L70" t="s">
        <v>1474</v>
      </c>
      <c r="M70" t="s">
        <v>1475</v>
      </c>
      <c r="N70" t="s">
        <v>1560</v>
      </c>
      <c r="O70" s="6" t="s">
        <v>602</v>
      </c>
      <c r="P70" s="6" t="s">
        <v>604</v>
      </c>
      <c r="Q70" s="2" t="s">
        <v>899</v>
      </c>
      <c r="R70" s="2" t="s">
        <v>614</v>
      </c>
      <c r="S70" s="2"/>
      <c r="T70" s="2" t="s">
        <v>1563</v>
      </c>
      <c r="U70" s="2" t="s">
        <v>610</v>
      </c>
      <c r="W70">
        <v>295</v>
      </c>
    </row>
    <row r="71" spans="2:23" x14ac:dyDescent="0.2">
      <c r="B71" s="10" t="s">
        <v>1469</v>
      </c>
      <c r="C71" t="s">
        <v>1574</v>
      </c>
      <c r="D71" t="str">
        <f t="shared" ref="D71:D102" si="2">IF(B71="Y",C71,"")</f>
        <v>Price_BOM_VLSE_Insert_065</v>
      </c>
      <c r="E71" t="s">
        <v>1575</v>
      </c>
      <c r="F71" t="s">
        <v>81</v>
      </c>
      <c r="G71" s="2" t="s">
        <v>1472</v>
      </c>
      <c r="H71" t="s">
        <v>1473</v>
      </c>
      <c r="I71" s="2" t="s">
        <v>1101</v>
      </c>
      <c r="J71" t="s">
        <v>607</v>
      </c>
      <c r="K71" t="s">
        <v>1278</v>
      </c>
      <c r="L71" t="s">
        <v>1474</v>
      </c>
      <c r="M71" t="s">
        <v>1475</v>
      </c>
      <c r="N71" t="s">
        <v>1560</v>
      </c>
      <c r="O71" s="6" t="s">
        <v>602</v>
      </c>
      <c r="P71" s="6" t="s">
        <v>604</v>
      </c>
      <c r="Q71" s="2" t="s">
        <v>606</v>
      </c>
      <c r="R71" s="2">
        <v>98274030</v>
      </c>
      <c r="S71" s="6" t="s">
        <v>1572</v>
      </c>
      <c r="T71" s="2" t="s">
        <v>1561</v>
      </c>
      <c r="U71" s="2" t="s">
        <v>610</v>
      </c>
      <c r="W71">
        <v>295</v>
      </c>
    </row>
    <row r="72" spans="2:23" x14ac:dyDescent="0.2">
      <c r="B72" s="10" t="s">
        <v>1477</v>
      </c>
      <c r="C72" t="s">
        <v>1576</v>
      </c>
      <c r="D72" t="str">
        <f t="shared" si="2"/>
        <v/>
      </c>
      <c r="E72" t="s">
        <v>1575</v>
      </c>
      <c r="F72" t="s">
        <v>81</v>
      </c>
      <c r="G72" s="2" t="s">
        <v>1472</v>
      </c>
      <c r="H72" t="s">
        <v>1473</v>
      </c>
      <c r="I72" s="2" t="s">
        <v>1101</v>
      </c>
      <c r="J72" t="s">
        <v>607</v>
      </c>
      <c r="K72" t="s">
        <v>1278</v>
      </c>
      <c r="L72" t="s">
        <v>1474</v>
      </c>
      <c r="M72" t="s">
        <v>1475</v>
      </c>
      <c r="N72" t="s">
        <v>1560</v>
      </c>
      <c r="O72" s="6" t="s">
        <v>602</v>
      </c>
      <c r="P72" s="6" t="s">
        <v>604</v>
      </c>
      <c r="Q72" s="2" t="s">
        <v>899</v>
      </c>
      <c r="R72" s="2" t="s">
        <v>614</v>
      </c>
      <c r="S72" s="2"/>
      <c r="T72" s="2" t="s">
        <v>1563</v>
      </c>
      <c r="U72" s="2" t="s">
        <v>610</v>
      </c>
      <c r="W72">
        <v>295</v>
      </c>
    </row>
    <row r="73" spans="2:23" x14ac:dyDescent="0.2">
      <c r="B73" s="10" t="s">
        <v>1469</v>
      </c>
      <c r="C73" t="s">
        <v>1577</v>
      </c>
      <c r="D73" t="str">
        <f t="shared" si="2"/>
        <v>Price_BOM_VLSE_Insert_067</v>
      </c>
      <c r="E73" t="s">
        <v>1578</v>
      </c>
      <c r="F73" t="s">
        <v>96</v>
      </c>
      <c r="G73" s="2" t="s">
        <v>1472</v>
      </c>
      <c r="H73" t="s">
        <v>1473</v>
      </c>
      <c r="I73" s="2" t="s">
        <v>1101</v>
      </c>
      <c r="J73" t="s">
        <v>607</v>
      </c>
      <c r="K73" t="s">
        <v>1278</v>
      </c>
      <c r="L73" t="s">
        <v>1474</v>
      </c>
      <c r="M73" t="s">
        <v>1475</v>
      </c>
      <c r="N73" t="s">
        <v>896</v>
      </c>
      <c r="O73" s="6" t="s">
        <v>602</v>
      </c>
      <c r="P73" s="6" t="s">
        <v>604</v>
      </c>
      <c r="Q73" s="2" t="s">
        <v>606</v>
      </c>
      <c r="R73" s="2">
        <v>98273311</v>
      </c>
      <c r="S73" s="1"/>
      <c r="T73" s="2" t="s">
        <v>1579</v>
      </c>
      <c r="U73" s="2" t="s">
        <v>610</v>
      </c>
      <c r="W73">
        <v>143</v>
      </c>
    </row>
    <row r="74" spans="2:23" x14ac:dyDescent="0.2">
      <c r="B74" s="10" t="s">
        <v>1477</v>
      </c>
      <c r="C74" t="s">
        <v>1580</v>
      </c>
      <c r="D74" t="str">
        <f t="shared" si="2"/>
        <v/>
      </c>
      <c r="E74" t="s">
        <v>1578</v>
      </c>
      <c r="F74" t="s">
        <v>96</v>
      </c>
      <c r="G74" s="2" t="s">
        <v>1472</v>
      </c>
      <c r="H74" t="s">
        <v>1473</v>
      </c>
      <c r="I74" s="2" t="s">
        <v>1101</v>
      </c>
      <c r="J74" t="s">
        <v>607</v>
      </c>
      <c r="K74" t="s">
        <v>1278</v>
      </c>
      <c r="L74" t="s">
        <v>1474</v>
      </c>
      <c r="M74" t="s">
        <v>1475</v>
      </c>
      <c r="N74" t="s">
        <v>896</v>
      </c>
      <c r="O74" s="6" t="s">
        <v>602</v>
      </c>
      <c r="P74" s="6" t="s">
        <v>604</v>
      </c>
      <c r="Q74" s="2" t="s">
        <v>899</v>
      </c>
      <c r="R74" s="2" t="s">
        <v>614</v>
      </c>
      <c r="S74" s="1"/>
      <c r="T74" s="2" t="s">
        <v>1581</v>
      </c>
      <c r="U74" s="2" t="s">
        <v>610</v>
      </c>
      <c r="W74">
        <v>143</v>
      </c>
    </row>
    <row r="75" spans="2:23" x14ac:dyDescent="0.2">
      <c r="B75" s="10" t="s">
        <v>1469</v>
      </c>
      <c r="C75" t="s">
        <v>1582</v>
      </c>
      <c r="D75" t="str">
        <f t="shared" si="2"/>
        <v>Price_BOM_VLSE_Insert_069</v>
      </c>
      <c r="E75" t="s">
        <v>1583</v>
      </c>
      <c r="F75" t="s">
        <v>96</v>
      </c>
      <c r="G75" s="2" t="s">
        <v>1472</v>
      </c>
      <c r="H75" t="s">
        <v>1473</v>
      </c>
      <c r="I75" s="2" t="s">
        <v>1101</v>
      </c>
      <c r="J75" t="s">
        <v>607</v>
      </c>
      <c r="K75" t="s">
        <v>1278</v>
      </c>
      <c r="L75" t="s">
        <v>1474</v>
      </c>
      <c r="M75" t="s">
        <v>1475</v>
      </c>
      <c r="N75" t="s">
        <v>896</v>
      </c>
      <c r="O75" s="6" t="s">
        <v>602</v>
      </c>
      <c r="P75" s="6" t="s">
        <v>604</v>
      </c>
      <c r="Q75" s="2" t="s">
        <v>606</v>
      </c>
      <c r="R75" s="2">
        <v>98273311</v>
      </c>
      <c r="S75" s="1"/>
      <c r="T75" s="2" t="s">
        <v>1579</v>
      </c>
      <c r="U75" s="2" t="s">
        <v>610</v>
      </c>
      <c r="W75">
        <v>143</v>
      </c>
    </row>
    <row r="76" spans="2:23" x14ac:dyDescent="0.2">
      <c r="B76" s="10" t="s">
        <v>1477</v>
      </c>
      <c r="C76" t="s">
        <v>1584</v>
      </c>
      <c r="D76" t="str">
        <f t="shared" si="2"/>
        <v/>
      </c>
      <c r="E76" t="s">
        <v>1583</v>
      </c>
      <c r="F76" t="s">
        <v>96</v>
      </c>
      <c r="G76" s="2" t="s">
        <v>1472</v>
      </c>
      <c r="H76" t="s">
        <v>1473</v>
      </c>
      <c r="I76" s="2" t="s">
        <v>1101</v>
      </c>
      <c r="J76" t="s">
        <v>607</v>
      </c>
      <c r="K76" t="s">
        <v>1278</v>
      </c>
      <c r="L76" t="s">
        <v>1474</v>
      </c>
      <c r="M76" t="s">
        <v>1475</v>
      </c>
      <c r="N76" t="s">
        <v>896</v>
      </c>
      <c r="O76" s="6" t="s">
        <v>602</v>
      </c>
      <c r="P76" s="6" t="s">
        <v>604</v>
      </c>
      <c r="Q76" s="2" t="s">
        <v>899</v>
      </c>
      <c r="R76" s="2" t="s">
        <v>614</v>
      </c>
      <c r="S76" s="1"/>
      <c r="T76" s="2" t="s">
        <v>1581</v>
      </c>
      <c r="U76" s="2" t="s">
        <v>610</v>
      </c>
      <c r="W76">
        <v>143</v>
      </c>
    </row>
    <row r="77" spans="2:23" x14ac:dyDescent="0.2">
      <c r="B77" s="10" t="s">
        <v>1469</v>
      </c>
      <c r="C77" t="s">
        <v>1585</v>
      </c>
      <c r="D77" t="str">
        <f t="shared" si="2"/>
        <v>Price_BOM_VLSE_Insert_071</v>
      </c>
      <c r="E77" s="6" t="s">
        <v>1586</v>
      </c>
      <c r="F77" t="s">
        <v>96</v>
      </c>
      <c r="G77" s="2" t="s">
        <v>1472</v>
      </c>
      <c r="H77" t="s">
        <v>1473</v>
      </c>
      <c r="I77" s="2" t="s">
        <v>1101</v>
      </c>
      <c r="J77" t="s">
        <v>607</v>
      </c>
      <c r="K77" t="s">
        <v>1278</v>
      </c>
      <c r="L77" t="s">
        <v>1474</v>
      </c>
      <c r="M77" t="s">
        <v>1475</v>
      </c>
      <c r="N77" t="s">
        <v>896</v>
      </c>
      <c r="O77" s="6" t="s">
        <v>602</v>
      </c>
      <c r="P77" s="6" t="s">
        <v>604</v>
      </c>
      <c r="Q77" s="2" t="s">
        <v>606</v>
      </c>
      <c r="R77" s="2">
        <v>98273311</v>
      </c>
      <c r="S77" s="1"/>
      <c r="T77" s="2" t="s">
        <v>1579</v>
      </c>
      <c r="U77" s="2" t="s">
        <v>610</v>
      </c>
      <c r="W77">
        <v>143</v>
      </c>
    </row>
    <row r="78" spans="2:23" x14ac:dyDescent="0.2">
      <c r="B78" s="10" t="s">
        <v>1477</v>
      </c>
      <c r="C78" t="s">
        <v>1587</v>
      </c>
      <c r="D78" t="str">
        <f t="shared" si="2"/>
        <v/>
      </c>
      <c r="E78" s="6" t="s">
        <v>1586</v>
      </c>
      <c r="F78" t="s">
        <v>96</v>
      </c>
      <c r="G78" s="2" t="s">
        <v>1472</v>
      </c>
      <c r="H78" t="s">
        <v>1473</v>
      </c>
      <c r="I78" s="2" t="s">
        <v>1101</v>
      </c>
      <c r="J78" t="s">
        <v>607</v>
      </c>
      <c r="K78" t="s">
        <v>1278</v>
      </c>
      <c r="L78" t="s">
        <v>1474</v>
      </c>
      <c r="M78" t="s">
        <v>1475</v>
      </c>
      <c r="N78" t="s">
        <v>896</v>
      </c>
      <c r="O78" s="6" t="s">
        <v>602</v>
      </c>
      <c r="P78" s="6" t="s">
        <v>604</v>
      </c>
      <c r="Q78" s="2" t="s">
        <v>899</v>
      </c>
      <c r="R78" s="2" t="s">
        <v>614</v>
      </c>
      <c r="S78" s="1"/>
      <c r="T78" s="2" t="s">
        <v>1581</v>
      </c>
      <c r="U78" s="2" t="s">
        <v>610</v>
      </c>
      <c r="W78">
        <v>143</v>
      </c>
    </row>
    <row r="79" spans="2:23" x14ac:dyDescent="0.2">
      <c r="B79" s="10" t="s">
        <v>1469</v>
      </c>
      <c r="C79" t="s">
        <v>1588</v>
      </c>
      <c r="D79" t="str">
        <f t="shared" si="2"/>
        <v>Price_BOM_VLSE_Insert_073</v>
      </c>
      <c r="E79" t="s">
        <v>1589</v>
      </c>
      <c r="F79" t="s">
        <v>96</v>
      </c>
      <c r="G79" s="2" t="s">
        <v>1472</v>
      </c>
      <c r="H79" t="s">
        <v>1473</v>
      </c>
      <c r="I79" s="2" t="s">
        <v>1101</v>
      </c>
      <c r="J79" t="s">
        <v>607</v>
      </c>
      <c r="K79" t="s">
        <v>1278</v>
      </c>
      <c r="L79" t="s">
        <v>1474</v>
      </c>
      <c r="M79" t="s">
        <v>1475</v>
      </c>
      <c r="N79" t="s">
        <v>918</v>
      </c>
      <c r="O79" s="6" t="s">
        <v>602</v>
      </c>
      <c r="P79" s="6" t="s">
        <v>604</v>
      </c>
      <c r="Q79" s="2" t="s">
        <v>606</v>
      </c>
      <c r="R79" s="2">
        <v>98273944</v>
      </c>
      <c r="S79" s="1"/>
      <c r="T79" s="2" t="s">
        <v>1590</v>
      </c>
      <c r="U79" s="2" t="s">
        <v>610</v>
      </c>
      <c r="W79">
        <v>143</v>
      </c>
    </row>
    <row r="80" spans="2:23" x14ac:dyDescent="0.2">
      <c r="B80" s="10" t="s">
        <v>1477</v>
      </c>
      <c r="C80" t="s">
        <v>1591</v>
      </c>
      <c r="D80" t="str">
        <f t="shared" si="2"/>
        <v/>
      </c>
      <c r="E80" t="s">
        <v>1589</v>
      </c>
      <c r="F80" t="s">
        <v>96</v>
      </c>
      <c r="G80" s="2" t="s">
        <v>1472</v>
      </c>
      <c r="H80" t="s">
        <v>1473</v>
      </c>
      <c r="I80" s="2" t="s">
        <v>1101</v>
      </c>
      <c r="J80" t="s">
        <v>607</v>
      </c>
      <c r="K80" t="s">
        <v>1278</v>
      </c>
      <c r="L80" t="s">
        <v>1474</v>
      </c>
      <c r="M80" t="s">
        <v>1475</v>
      </c>
      <c r="N80" t="s">
        <v>918</v>
      </c>
      <c r="O80" s="6" t="s">
        <v>602</v>
      </c>
      <c r="P80" s="6" t="s">
        <v>604</v>
      </c>
      <c r="Q80" s="2" t="s">
        <v>899</v>
      </c>
      <c r="R80" s="2" t="s">
        <v>614</v>
      </c>
      <c r="S80" s="1"/>
      <c r="T80" s="2" t="s">
        <v>1592</v>
      </c>
      <c r="U80" s="2" t="s">
        <v>610</v>
      </c>
      <c r="W80">
        <v>143</v>
      </c>
    </row>
    <row r="81" spans="2:23" x14ac:dyDescent="0.2">
      <c r="B81" s="10" t="s">
        <v>1469</v>
      </c>
      <c r="C81" t="s">
        <v>1593</v>
      </c>
      <c r="D81" t="str">
        <f t="shared" si="2"/>
        <v>Price_BOM_VLSE_Insert_075</v>
      </c>
      <c r="E81" t="s">
        <v>982</v>
      </c>
      <c r="F81" t="s">
        <v>96</v>
      </c>
      <c r="G81" s="2" t="s">
        <v>1472</v>
      </c>
      <c r="H81" t="s">
        <v>1473</v>
      </c>
      <c r="I81" s="2" t="s">
        <v>1101</v>
      </c>
      <c r="J81" t="s">
        <v>607</v>
      </c>
      <c r="K81" t="s">
        <v>1278</v>
      </c>
      <c r="L81" t="s">
        <v>1474</v>
      </c>
      <c r="M81" t="s">
        <v>1475</v>
      </c>
      <c r="N81" t="s">
        <v>896</v>
      </c>
      <c r="O81" s="6" t="s">
        <v>602</v>
      </c>
      <c r="P81" s="6" t="s">
        <v>604</v>
      </c>
      <c r="Q81" s="2" t="s">
        <v>606</v>
      </c>
      <c r="R81" s="2">
        <v>98273311</v>
      </c>
      <c r="S81" s="1"/>
      <c r="T81" s="2" t="s">
        <v>1579</v>
      </c>
      <c r="U81" s="2" t="s">
        <v>610</v>
      </c>
      <c r="W81">
        <v>143</v>
      </c>
    </row>
    <row r="82" spans="2:23" x14ac:dyDescent="0.2">
      <c r="B82" s="10" t="s">
        <v>1477</v>
      </c>
      <c r="C82" t="s">
        <v>1594</v>
      </c>
      <c r="D82" t="str">
        <f t="shared" si="2"/>
        <v/>
      </c>
      <c r="E82" t="s">
        <v>982</v>
      </c>
      <c r="F82" t="s">
        <v>96</v>
      </c>
      <c r="G82" s="2" t="s">
        <v>1472</v>
      </c>
      <c r="H82" t="s">
        <v>1473</v>
      </c>
      <c r="I82" s="2" t="s">
        <v>1101</v>
      </c>
      <c r="J82" t="s">
        <v>607</v>
      </c>
      <c r="K82" t="s">
        <v>1278</v>
      </c>
      <c r="L82" t="s">
        <v>1474</v>
      </c>
      <c r="M82" t="s">
        <v>1475</v>
      </c>
      <c r="N82" t="s">
        <v>896</v>
      </c>
      <c r="O82" s="6" t="s">
        <v>602</v>
      </c>
      <c r="P82" s="6" t="s">
        <v>604</v>
      </c>
      <c r="Q82" s="2" t="s">
        <v>899</v>
      </c>
      <c r="R82" s="2" t="s">
        <v>614</v>
      </c>
      <c r="S82" s="1"/>
      <c r="T82" s="2" t="s">
        <v>1581</v>
      </c>
      <c r="U82" s="2" t="s">
        <v>610</v>
      </c>
      <c r="W82">
        <v>143</v>
      </c>
    </row>
    <row r="83" spans="2:23" x14ac:dyDescent="0.2">
      <c r="B83" s="10" t="s">
        <v>1469</v>
      </c>
      <c r="C83" t="s">
        <v>1595</v>
      </c>
      <c r="D83" t="str">
        <f t="shared" si="2"/>
        <v>Price_BOM_VLSE_Insert_077</v>
      </c>
      <c r="E83" t="s">
        <v>1052</v>
      </c>
      <c r="F83" t="s">
        <v>96</v>
      </c>
      <c r="G83" s="2" t="s">
        <v>1472</v>
      </c>
      <c r="H83" t="s">
        <v>1473</v>
      </c>
      <c r="I83" s="2" t="s">
        <v>1101</v>
      </c>
      <c r="J83" t="s">
        <v>607</v>
      </c>
      <c r="K83" t="s">
        <v>1278</v>
      </c>
      <c r="L83" t="s">
        <v>1474</v>
      </c>
      <c r="M83" t="s">
        <v>1475</v>
      </c>
      <c r="N83" t="s">
        <v>1560</v>
      </c>
      <c r="O83" s="6" t="s">
        <v>602</v>
      </c>
      <c r="P83" s="6" t="s">
        <v>604</v>
      </c>
      <c r="Q83" s="2" t="s">
        <v>606</v>
      </c>
      <c r="R83" s="44">
        <v>98274030</v>
      </c>
      <c r="S83" s="6" t="s">
        <v>1572</v>
      </c>
      <c r="T83" s="2" t="s">
        <v>1561</v>
      </c>
      <c r="U83" s="2" t="s">
        <v>610</v>
      </c>
      <c r="W83">
        <v>295</v>
      </c>
    </row>
    <row r="84" spans="2:23" x14ac:dyDescent="0.2">
      <c r="B84" s="10" t="s">
        <v>1477</v>
      </c>
      <c r="C84" t="s">
        <v>1596</v>
      </c>
      <c r="D84" t="str">
        <f t="shared" si="2"/>
        <v/>
      </c>
      <c r="E84" t="s">
        <v>1052</v>
      </c>
      <c r="F84" t="s">
        <v>96</v>
      </c>
      <c r="G84" s="2" t="s">
        <v>1472</v>
      </c>
      <c r="H84" t="s">
        <v>1473</v>
      </c>
      <c r="I84" s="2" t="s">
        <v>1101</v>
      </c>
      <c r="J84" t="s">
        <v>607</v>
      </c>
      <c r="K84" t="s">
        <v>1278</v>
      </c>
      <c r="L84" t="s">
        <v>1474</v>
      </c>
      <c r="M84" t="s">
        <v>1475</v>
      </c>
      <c r="N84" t="s">
        <v>1597</v>
      </c>
      <c r="O84" s="6" t="s">
        <v>602</v>
      </c>
      <c r="P84" s="6" t="s">
        <v>604</v>
      </c>
      <c r="Q84" s="2" t="s">
        <v>899</v>
      </c>
      <c r="R84" s="6" t="s">
        <v>614</v>
      </c>
      <c r="S84" s="6"/>
      <c r="T84" s="2" t="s">
        <v>1598</v>
      </c>
      <c r="U84" s="2" t="s">
        <v>610</v>
      </c>
      <c r="W84">
        <v>250</v>
      </c>
    </row>
    <row r="85" spans="2:23" x14ac:dyDescent="0.2">
      <c r="B85" s="10" t="s">
        <v>1469</v>
      </c>
      <c r="C85" t="s">
        <v>1599</v>
      </c>
      <c r="D85" t="str">
        <f t="shared" si="2"/>
        <v>Price_BOM_VLSE_Insert_079</v>
      </c>
      <c r="E85" t="s">
        <v>1055</v>
      </c>
      <c r="F85" t="s">
        <v>96</v>
      </c>
      <c r="G85" s="2" t="s">
        <v>1472</v>
      </c>
      <c r="H85" t="s">
        <v>1473</v>
      </c>
      <c r="I85" s="2" t="s">
        <v>1101</v>
      </c>
      <c r="J85" t="s">
        <v>607</v>
      </c>
      <c r="K85" t="s">
        <v>1278</v>
      </c>
      <c r="L85" t="s">
        <v>1474</v>
      </c>
      <c r="M85" t="s">
        <v>1475</v>
      </c>
      <c r="N85" t="s">
        <v>1534</v>
      </c>
      <c r="O85" s="6" t="s">
        <v>602</v>
      </c>
      <c r="P85" s="6" t="s">
        <v>604</v>
      </c>
      <c r="Q85" s="2" t="s">
        <v>606</v>
      </c>
      <c r="R85" s="2">
        <v>98356293</v>
      </c>
      <c r="S85" s="2" t="s">
        <v>1547</v>
      </c>
      <c r="T85" s="2" t="s">
        <v>1548</v>
      </c>
      <c r="U85" s="2" t="s">
        <v>610</v>
      </c>
      <c r="W85">
        <v>300</v>
      </c>
    </row>
    <row r="86" spans="2:23" x14ac:dyDescent="0.2">
      <c r="B86" s="10" t="s">
        <v>1477</v>
      </c>
      <c r="C86" t="s">
        <v>1600</v>
      </c>
      <c r="D86" t="str">
        <f t="shared" si="2"/>
        <v/>
      </c>
      <c r="E86" t="s">
        <v>1055</v>
      </c>
      <c r="F86" t="s">
        <v>96</v>
      </c>
      <c r="G86" s="2" t="s">
        <v>1472</v>
      </c>
      <c r="H86" t="s">
        <v>1473</v>
      </c>
      <c r="I86" s="2" t="s">
        <v>1101</v>
      </c>
      <c r="J86" t="s">
        <v>607</v>
      </c>
      <c r="K86" t="s">
        <v>1278</v>
      </c>
      <c r="L86" t="s">
        <v>1474</v>
      </c>
      <c r="M86" t="s">
        <v>1475</v>
      </c>
      <c r="N86" t="s">
        <v>1534</v>
      </c>
      <c r="O86" s="6" t="s">
        <v>602</v>
      </c>
      <c r="P86" s="6" t="s">
        <v>604</v>
      </c>
      <c r="Q86" s="2" t="s">
        <v>899</v>
      </c>
      <c r="R86" s="2" t="s">
        <v>614</v>
      </c>
      <c r="S86" s="2" t="s">
        <v>1547</v>
      </c>
      <c r="T86" s="2" t="s">
        <v>1601</v>
      </c>
      <c r="U86" s="2" t="s">
        <v>610</v>
      </c>
      <c r="W86">
        <v>300</v>
      </c>
    </row>
    <row r="87" spans="2:23" x14ac:dyDescent="0.2">
      <c r="B87" s="10" t="s">
        <v>1469</v>
      </c>
      <c r="C87" t="s">
        <v>1602</v>
      </c>
      <c r="D87" t="str">
        <f t="shared" si="2"/>
        <v>Price_BOM_VLSE_Insert_081</v>
      </c>
      <c r="E87" t="s">
        <v>1046</v>
      </c>
      <c r="F87" t="s">
        <v>96</v>
      </c>
      <c r="G87" s="2" t="s">
        <v>1472</v>
      </c>
      <c r="H87" t="s">
        <v>1473</v>
      </c>
      <c r="I87" s="2" t="s">
        <v>1101</v>
      </c>
      <c r="J87" t="s">
        <v>607</v>
      </c>
      <c r="K87" t="s">
        <v>1278</v>
      </c>
      <c r="L87" t="s">
        <v>1474</v>
      </c>
      <c r="M87" t="s">
        <v>1475</v>
      </c>
      <c r="N87" t="s">
        <v>896</v>
      </c>
      <c r="O87" s="6" t="s">
        <v>602</v>
      </c>
      <c r="P87" s="6" t="s">
        <v>604</v>
      </c>
      <c r="Q87" s="2" t="s">
        <v>606</v>
      </c>
      <c r="R87" s="2">
        <v>98345998</v>
      </c>
      <c r="S87" s="1"/>
      <c r="T87" s="2" t="s">
        <v>1603</v>
      </c>
      <c r="U87" s="2" t="s">
        <v>610</v>
      </c>
      <c r="W87">
        <v>138</v>
      </c>
    </row>
    <row r="88" spans="2:23" x14ac:dyDescent="0.2">
      <c r="B88" s="10" t="s">
        <v>1477</v>
      </c>
      <c r="C88" t="s">
        <v>1604</v>
      </c>
      <c r="D88" t="str">
        <f t="shared" si="2"/>
        <v/>
      </c>
      <c r="E88" t="s">
        <v>1046</v>
      </c>
      <c r="F88" t="s">
        <v>96</v>
      </c>
      <c r="G88" s="2" t="s">
        <v>1472</v>
      </c>
      <c r="H88" t="s">
        <v>1473</v>
      </c>
      <c r="I88" s="2" t="s">
        <v>1101</v>
      </c>
      <c r="J88" t="s">
        <v>607</v>
      </c>
      <c r="K88" t="s">
        <v>1278</v>
      </c>
      <c r="L88" t="s">
        <v>1474</v>
      </c>
      <c r="M88" t="s">
        <v>1475</v>
      </c>
      <c r="N88" t="s">
        <v>896</v>
      </c>
      <c r="O88" s="6" t="s">
        <v>602</v>
      </c>
      <c r="P88" s="6" t="s">
        <v>604</v>
      </c>
      <c r="Q88" s="2" t="s">
        <v>899</v>
      </c>
      <c r="R88" s="2" t="s">
        <v>614</v>
      </c>
      <c r="S88" s="1"/>
      <c r="T88" s="2" t="s">
        <v>1605</v>
      </c>
      <c r="U88" s="2" t="s">
        <v>610</v>
      </c>
      <c r="W88">
        <v>138</v>
      </c>
    </row>
    <row r="89" spans="2:23" x14ac:dyDescent="0.2">
      <c r="B89" s="10" t="s">
        <v>1469</v>
      </c>
      <c r="C89" t="s">
        <v>1606</v>
      </c>
      <c r="D89" t="str">
        <f t="shared" si="2"/>
        <v>Price_BOM_VLSE_Insert_083</v>
      </c>
      <c r="E89" t="s">
        <v>1049</v>
      </c>
      <c r="F89" t="s">
        <v>96</v>
      </c>
      <c r="G89" s="2" t="s">
        <v>1472</v>
      </c>
      <c r="H89" t="s">
        <v>1473</v>
      </c>
      <c r="I89" s="2" t="s">
        <v>1101</v>
      </c>
      <c r="J89" t="s">
        <v>607</v>
      </c>
      <c r="K89" t="s">
        <v>1278</v>
      </c>
      <c r="L89" t="s">
        <v>1474</v>
      </c>
      <c r="M89" t="s">
        <v>1475</v>
      </c>
      <c r="N89" t="s">
        <v>918</v>
      </c>
      <c r="O89" s="6" t="s">
        <v>602</v>
      </c>
      <c r="P89" s="6" t="s">
        <v>604</v>
      </c>
      <c r="Q89" s="2" t="s">
        <v>606</v>
      </c>
      <c r="R89" s="2">
        <v>98274010</v>
      </c>
      <c r="S89" s="1"/>
      <c r="T89" s="2" t="s">
        <v>1607</v>
      </c>
      <c r="U89" s="2" t="s">
        <v>610</v>
      </c>
      <c r="W89">
        <v>138</v>
      </c>
    </row>
    <row r="90" spans="2:23" x14ac:dyDescent="0.2">
      <c r="B90" s="10" t="s">
        <v>1477</v>
      </c>
      <c r="C90" t="s">
        <v>1608</v>
      </c>
      <c r="D90" t="str">
        <f t="shared" si="2"/>
        <v/>
      </c>
      <c r="E90" t="s">
        <v>1049</v>
      </c>
      <c r="F90" t="s">
        <v>96</v>
      </c>
      <c r="G90" s="2" t="s">
        <v>1472</v>
      </c>
      <c r="H90" t="s">
        <v>1473</v>
      </c>
      <c r="I90" s="2" t="s">
        <v>1101</v>
      </c>
      <c r="J90" t="s">
        <v>607</v>
      </c>
      <c r="K90" t="s">
        <v>1278</v>
      </c>
      <c r="L90" t="s">
        <v>1474</v>
      </c>
      <c r="M90" t="s">
        <v>1475</v>
      </c>
      <c r="N90" t="s">
        <v>918</v>
      </c>
      <c r="O90" s="6" t="s">
        <v>602</v>
      </c>
      <c r="P90" s="6" t="s">
        <v>604</v>
      </c>
      <c r="Q90" s="2" t="s">
        <v>899</v>
      </c>
      <c r="R90" s="2" t="s">
        <v>614</v>
      </c>
      <c r="S90" s="1"/>
      <c r="T90" s="2" t="s">
        <v>1609</v>
      </c>
      <c r="U90" s="2" t="s">
        <v>610</v>
      </c>
      <c r="W90">
        <v>138</v>
      </c>
    </row>
    <row r="91" spans="2:23" x14ac:dyDescent="0.2">
      <c r="B91" s="10" t="s">
        <v>1469</v>
      </c>
      <c r="C91" t="s">
        <v>1610</v>
      </c>
      <c r="D91" t="str">
        <f t="shared" si="2"/>
        <v>Price_BOM_VLSE_Insert_085</v>
      </c>
      <c r="E91" t="s">
        <v>823</v>
      </c>
      <c r="F91" t="s">
        <v>96</v>
      </c>
      <c r="G91" s="2" t="s">
        <v>1472</v>
      </c>
      <c r="H91" t="s">
        <v>1473</v>
      </c>
      <c r="I91" s="2" t="s">
        <v>1101</v>
      </c>
      <c r="J91" t="s">
        <v>607</v>
      </c>
      <c r="K91" t="s">
        <v>1278</v>
      </c>
      <c r="L91" t="s">
        <v>1474</v>
      </c>
      <c r="M91" t="s">
        <v>1475</v>
      </c>
      <c r="N91" t="s">
        <v>918</v>
      </c>
      <c r="O91" s="6" t="s">
        <v>602</v>
      </c>
      <c r="P91" s="6" t="s">
        <v>604</v>
      </c>
      <c r="Q91" s="2" t="s">
        <v>606</v>
      </c>
      <c r="R91" s="2">
        <v>96759588</v>
      </c>
      <c r="S91" s="2" t="s">
        <v>1611</v>
      </c>
      <c r="T91" s="6" t="s">
        <v>1612</v>
      </c>
      <c r="U91" s="2" t="s">
        <v>610</v>
      </c>
      <c r="W91">
        <v>360</v>
      </c>
    </row>
    <row r="92" spans="2:23" x14ac:dyDescent="0.2">
      <c r="B92" s="10" t="s">
        <v>1477</v>
      </c>
      <c r="C92" t="s">
        <v>1613</v>
      </c>
      <c r="D92" t="str">
        <f t="shared" si="2"/>
        <v/>
      </c>
      <c r="E92" t="s">
        <v>823</v>
      </c>
      <c r="F92" t="s">
        <v>96</v>
      </c>
      <c r="G92" s="2" t="s">
        <v>1472</v>
      </c>
      <c r="H92" t="s">
        <v>1473</v>
      </c>
      <c r="I92" s="2" t="s">
        <v>1101</v>
      </c>
      <c r="J92" t="s">
        <v>607</v>
      </c>
      <c r="K92" t="s">
        <v>1278</v>
      </c>
      <c r="L92" t="s">
        <v>1474</v>
      </c>
      <c r="M92" t="s">
        <v>1475</v>
      </c>
      <c r="N92" t="s">
        <v>918</v>
      </c>
      <c r="O92" s="6" t="s">
        <v>602</v>
      </c>
      <c r="P92" s="6" t="s">
        <v>604</v>
      </c>
      <c r="Q92" s="2" t="s">
        <v>899</v>
      </c>
      <c r="R92" s="2" t="s">
        <v>614</v>
      </c>
      <c r="S92" s="2" t="s">
        <v>1611</v>
      </c>
      <c r="T92" s="2" t="s">
        <v>1614</v>
      </c>
      <c r="U92" s="2" t="s">
        <v>610</v>
      </c>
      <c r="W92">
        <v>300</v>
      </c>
    </row>
    <row r="93" spans="2:23" x14ac:dyDescent="0.2">
      <c r="B93" s="10" t="s">
        <v>1469</v>
      </c>
      <c r="C93" t="s">
        <v>1615</v>
      </c>
      <c r="D93" t="str">
        <f t="shared" si="2"/>
        <v>Price_BOM_VLSE_Insert_087</v>
      </c>
      <c r="E93" s="60" t="s">
        <v>943</v>
      </c>
      <c r="F93" s="2" t="s">
        <v>45</v>
      </c>
      <c r="G93" s="2" t="s">
        <v>1472</v>
      </c>
      <c r="H93" t="s">
        <v>1473</v>
      </c>
      <c r="I93" s="2" t="s">
        <v>1101</v>
      </c>
      <c r="J93" t="s">
        <v>607</v>
      </c>
      <c r="K93" t="s">
        <v>1278</v>
      </c>
      <c r="L93" t="s">
        <v>1474</v>
      </c>
      <c r="M93" t="s">
        <v>1475</v>
      </c>
      <c r="N93" t="s">
        <v>896</v>
      </c>
      <c r="O93" s="6" t="s">
        <v>602</v>
      </c>
      <c r="P93" s="6" t="s">
        <v>604</v>
      </c>
      <c r="Q93" s="2" t="s">
        <v>606</v>
      </c>
      <c r="R93" s="2">
        <v>98274045</v>
      </c>
      <c r="S93" s="1"/>
      <c r="T93" s="2" t="s">
        <v>1476</v>
      </c>
      <c r="U93" s="2" t="s">
        <v>610</v>
      </c>
      <c r="W93">
        <v>126</v>
      </c>
    </row>
    <row r="94" spans="2:23" x14ac:dyDescent="0.2">
      <c r="B94" s="10" t="s">
        <v>1477</v>
      </c>
      <c r="C94" t="s">
        <v>1616</v>
      </c>
      <c r="D94" t="str">
        <f t="shared" si="2"/>
        <v/>
      </c>
      <c r="E94" s="60" t="s">
        <v>943</v>
      </c>
      <c r="F94" s="2" t="s">
        <v>45</v>
      </c>
      <c r="G94" s="2" t="s">
        <v>1472</v>
      </c>
      <c r="H94" t="s">
        <v>1473</v>
      </c>
      <c r="I94" s="2" t="s">
        <v>1101</v>
      </c>
      <c r="J94" t="s">
        <v>607</v>
      </c>
      <c r="K94" t="s">
        <v>1278</v>
      </c>
      <c r="L94" t="s">
        <v>1474</v>
      </c>
      <c r="M94" t="s">
        <v>1475</v>
      </c>
      <c r="N94" t="s">
        <v>896</v>
      </c>
      <c r="O94" s="6" t="s">
        <v>602</v>
      </c>
      <c r="P94" s="6" t="s">
        <v>604</v>
      </c>
      <c r="Q94" s="2" t="s">
        <v>899</v>
      </c>
      <c r="R94" s="2">
        <v>98274045</v>
      </c>
      <c r="S94" s="1"/>
      <c r="T94" s="2" t="s">
        <v>1479</v>
      </c>
      <c r="U94" s="2" t="s">
        <v>610</v>
      </c>
      <c r="W94">
        <v>126</v>
      </c>
    </row>
    <row r="95" spans="2:23" x14ac:dyDescent="0.2">
      <c r="B95" s="10" t="s">
        <v>1469</v>
      </c>
      <c r="C95" t="s">
        <v>1617</v>
      </c>
      <c r="D95" t="str">
        <f t="shared" si="2"/>
        <v>Price_BOM_VLSE_Insert_089</v>
      </c>
      <c r="E95" s="60" t="s">
        <v>1618</v>
      </c>
      <c r="F95" s="2" t="s">
        <v>81</v>
      </c>
      <c r="G95" s="2" t="s">
        <v>1472</v>
      </c>
      <c r="H95" t="s">
        <v>1473</v>
      </c>
      <c r="I95" s="2" t="s">
        <v>1101</v>
      </c>
      <c r="J95" t="s">
        <v>607</v>
      </c>
      <c r="K95" t="s">
        <v>1278</v>
      </c>
      <c r="L95" t="s">
        <v>1474</v>
      </c>
      <c r="M95" t="s">
        <v>1475</v>
      </c>
      <c r="N95" t="s">
        <v>1597</v>
      </c>
      <c r="O95" s="6" t="s">
        <v>602</v>
      </c>
      <c r="P95" s="6" t="s">
        <v>604</v>
      </c>
      <c r="Q95" s="2" t="s">
        <v>606</v>
      </c>
      <c r="R95" s="2" t="s">
        <v>614</v>
      </c>
      <c r="S95" s="6"/>
      <c r="T95" s="2" t="s">
        <v>1535</v>
      </c>
      <c r="U95" s="2" t="s">
        <v>610</v>
      </c>
      <c r="W95">
        <v>300</v>
      </c>
    </row>
    <row r="96" spans="2:23" x14ac:dyDescent="0.2">
      <c r="B96" s="10" t="s">
        <v>1477</v>
      </c>
      <c r="C96" t="s">
        <v>1619</v>
      </c>
      <c r="D96" t="str">
        <f t="shared" si="2"/>
        <v/>
      </c>
      <c r="E96" s="60" t="s">
        <v>1618</v>
      </c>
      <c r="F96" s="2" t="s">
        <v>81</v>
      </c>
      <c r="G96" s="2" t="s">
        <v>1472</v>
      </c>
      <c r="H96" t="s">
        <v>1473</v>
      </c>
      <c r="I96" s="2" t="s">
        <v>1101</v>
      </c>
      <c r="J96" t="s">
        <v>607</v>
      </c>
      <c r="K96" t="s">
        <v>1278</v>
      </c>
      <c r="L96" t="s">
        <v>1474</v>
      </c>
      <c r="M96" t="s">
        <v>1475</v>
      </c>
      <c r="N96" t="s">
        <v>1620</v>
      </c>
      <c r="O96" s="6" t="s">
        <v>602</v>
      </c>
      <c r="P96" s="6" t="s">
        <v>604</v>
      </c>
      <c r="Q96" s="2" t="s">
        <v>899</v>
      </c>
      <c r="R96" s="2" t="s">
        <v>614</v>
      </c>
      <c r="S96" s="6"/>
      <c r="T96" s="2" t="s">
        <v>1537</v>
      </c>
      <c r="U96" s="2" t="s">
        <v>610</v>
      </c>
      <c r="W96">
        <v>300</v>
      </c>
    </row>
    <row r="97" spans="1:23" x14ac:dyDescent="0.2">
      <c r="B97" s="10" t="s">
        <v>1469</v>
      </c>
      <c r="C97" t="s">
        <v>1621</v>
      </c>
      <c r="D97" t="str">
        <f t="shared" si="2"/>
        <v>Price_BOM_VLSE_Insert_091</v>
      </c>
      <c r="E97" s="60" t="s">
        <v>1003</v>
      </c>
      <c r="F97" t="s">
        <v>81</v>
      </c>
      <c r="G97" s="2" t="s">
        <v>1472</v>
      </c>
      <c r="H97" t="s">
        <v>1473</v>
      </c>
      <c r="I97" s="2" t="s">
        <v>1101</v>
      </c>
      <c r="J97" t="s">
        <v>607</v>
      </c>
      <c r="K97" t="s">
        <v>1278</v>
      </c>
      <c r="L97" t="s">
        <v>1474</v>
      </c>
      <c r="M97" t="s">
        <v>1475</v>
      </c>
      <c r="N97" t="s">
        <v>1534</v>
      </c>
      <c r="O97" s="6" t="s">
        <v>602</v>
      </c>
      <c r="P97" s="6" t="s">
        <v>604</v>
      </c>
      <c r="Q97" s="2" t="s">
        <v>606</v>
      </c>
      <c r="R97" s="2">
        <v>98269622</v>
      </c>
      <c r="S97" s="1"/>
      <c r="T97" s="2" t="s">
        <v>1535</v>
      </c>
      <c r="U97" s="2" t="s">
        <v>610</v>
      </c>
      <c r="W97">
        <v>300</v>
      </c>
    </row>
    <row r="98" spans="1:23" x14ac:dyDescent="0.2">
      <c r="B98" s="10" t="s">
        <v>1477</v>
      </c>
      <c r="C98" t="s">
        <v>1622</v>
      </c>
      <c r="D98" t="str">
        <f t="shared" si="2"/>
        <v/>
      </c>
      <c r="E98" s="60" t="s">
        <v>1003</v>
      </c>
      <c r="F98" t="s">
        <v>81</v>
      </c>
      <c r="G98" s="2" t="s">
        <v>1472</v>
      </c>
      <c r="H98" t="s">
        <v>1473</v>
      </c>
      <c r="I98" s="2" t="s">
        <v>1101</v>
      </c>
      <c r="J98" t="s">
        <v>607</v>
      </c>
      <c r="K98" t="s">
        <v>1278</v>
      </c>
      <c r="L98" t="s">
        <v>1474</v>
      </c>
      <c r="M98" t="s">
        <v>1475</v>
      </c>
      <c r="N98" t="s">
        <v>1534</v>
      </c>
      <c r="O98" s="6" t="s">
        <v>602</v>
      </c>
      <c r="P98" s="6" t="s">
        <v>604</v>
      </c>
      <c r="Q98" s="2" t="s">
        <v>899</v>
      </c>
      <c r="R98" s="2" t="s">
        <v>614</v>
      </c>
      <c r="S98" s="1"/>
      <c r="T98" s="2" t="s">
        <v>1537</v>
      </c>
      <c r="U98" s="2" t="s">
        <v>610</v>
      </c>
      <c r="W98">
        <v>300</v>
      </c>
    </row>
    <row r="99" spans="1:23" x14ac:dyDescent="0.2">
      <c r="B99" s="10" t="s">
        <v>1623</v>
      </c>
      <c r="C99" t="s">
        <v>1624</v>
      </c>
      <c r="D99" t="str">
        <f t="shared" si="2"/>
        <v>Price_BOM_VLSE_Insert_093</v>
      </c>
      <c r="E99" t="s">
        <v>1625</v>
      </c>
      <c r="F99" s="6" t="s">
        <v>45</v>
      </c>
      <c r="G99" s="2" t="s">
        <v>1472</v>
      </c>
      <c r="H99" t="s">
        <v>1473</v>
      </c>
      <c r="I99" s="2" t="s">
        <v>1101</v>
      </c>
      <c r="J99" t="s">
        <v>607</v>
      </c>
      <c r="K99" t="s">
        <v>1278</v>
      </c>
      <c r="L99" t="s">
        <v>1474</v>
      </c>
      <c r="M99" s="6" t="s">
        <v>1475</v>
      </c>
      <c r="N99" t="s">
        <v>896</v>
      </c>
      <c r="O99" s="6" t="s">
        <v>602</v>
      </c>
      <c r="P99" s="6" t="s">
        <v>604</v>
      </c>
      <c r="Q99" s="2" t="s">
        <v>606</v>
      </c>
      <c r="R99" s="2">
        <v>98269623</v>
      </c>
      <c r="S99" s="2" t="s">
        <v>1495</v>
      </c>
      <c r="T99" s="2" t="s">
        <v>1496</v>
      </c>
      <c r="U99" s="2" t="s">
        <v>610</v>
      </c>
      <c r="W99">
        <v>300</v>
      </c>
    </row>
    <row r="100" spans="1:23" x14ac:dyDescent="0.2">
      <c r="B100" s="10" t="s">
        <v>1477</v>
      </c>
      <c r="C100" t="s">
        <v>1626</v>
      </c>
      <c r="D100" t="str">
        <f t="shared" si="2"/>
        <v/>
      </c>
      <c r="E100" t="s">
        <v>1625</v>
      </c>
      <c r="F100" s="6" t="s">
        <v>45</v>
      </c>
      <c r="G100" s="2" t="s">
        <v>1472</v>
      </c>
      <c r="H100" t="s">
        <v>1473</v>
      </c>
      <c r="I100" s="2" t="s">
        <v>1101</v>
      </c>
      <c r="J100" t="s">
        <v>607</v>
      </c>
      <c r="K100" t="s">
        <v>1278</v>
      </c>
      <c r="L100" t="s">
        <v>1474</v>
      </c>
      <c r="M100" s="6" t="s">
        <v>1475</v>
      </c>
      <c r="N100" t="s">
        <v>896</v>
      </c>
      <c r="O100" s="6" t="s">
        <v>602</v>
      </c>
      <c r="P100" s="6" t="s">
        <v>604</v>
      </c>
      <c r="Q100" s="2" t="s">
        <v>899</v>
      </c>
      <c r="R100" s="2" t="s">
        <v>614</v>
      </c>
      <c r="S100" s="2" t="s">
        <v>1495</v>
      </c>
      <c r="T100" s="2" t="s">
        <v>1498</v>
      </c>
      <c r="U100" s="2" t="s">
        <v>610</v>
      </c>
      <c r="W100">
        <v>300</v>
      </c>
    </row>
    <row r="101" spans="1:23" x14ac:dyDescent="0.2">
      <c r="B101" s="10" t="s">
        <v>1623</v>
      </c>
      <c r="C101" t="s">
        <v>1627</v>
      </c>
      <c r="D101" t="str">
        <f t="shared" si="2"/>
        <v>Price_BOM_VLSE_Insert_095</v>
      </c>
      <c r="E101" s="60" t="s">
        <v>1628</v>
      </c>
      <c r="F101" t="s">
        <v>96</v>
      </c>
      <c r="G101" s="2" t="s">
        <v>1472</v>
      </c>
      <c r="H101" t="s">
        <v>1473</v>
      </c>
      <c r="I101" s="2" t="s">
        <v>1101</v>
      </c>
      <c r="J101" t="s">
        <v>607</v>
      </c>
      <c r="K101" t="s">
        <v>1278</v>
      </c>
      <c r="L101" t="s">
        <v>1474</v>
      </c>
      <c r="M101" t="s">
        <v>1475</v>
      </c>
      <c r="N101" t="s">
        <v>918</v>
      </c>
      <c r="O101" s="6" t="s">
        <v>602</v>
      </c>
      <c r="P101" s="6" t="s">
        <v>604</v>
      </c>
      <c r="Q101" s="2" t="s">
        <v>606</v>
      </c>
      <c r="R101" s="2">
        <v>98273944</v>
      </c>
      <c r="S101" s="1"/>
      <c r="T101" s="2" t="s">
        <v>1590</v>
      </c>
      <c r="U101" s="2" t="s">
        <v>610</v>
      </c>
      <c r="W101">
        <v>143</v>
      </c>
    </row>
    <row r="102" spans="1:23" x14ac:dyDescent="0.2">
      <c r="B102" s="10" t="s">
        <v>1477</v>
      </c>
      <c r="C102" t="s">
        <v>1629</v>
      </c>
      <c r="D102" t="str">
        <f t="shared" si="2"/>
        <v/>
      </c>
      <c r="E102" s="60" t="s">
        <v>1628</v>
      </c>
      <c r="F102" t="s">
        <v>96</v>
      </c>
      <c r="G102" s="2" t="s">
        <v>1472</v>
      </c>
      <c r="H102" t="s">
        <v>1473</v>
      </c>
      <c r="I102" s="2" t="s">
        <v>1101</v>
      </c>
      <c r="J102" t="s">
        <v>607</v>
      </c>
      <c r="K102" t="s">
        <v>1278</v>
      </c>
      <c r="L102" t="s">
        <v>1474</v>
      </c>
      <c r="M102" t="s">
        <v>1475</v>
      </c>
      <c r="N102" t="s">
        <v>918</v>
      </c>
      <c r="O102" s="6" t="s">
        <v>602</v>
      </c>
      <c r="P102" s="6" t="s">
        <v>604</v>
      </c>
      <c r="Q102" s="2" t="s">
        <v>899</v>
      </c>
      <c r="R102" s="2" t="s">
        <v>614</v>
      </c>
      <c r="S102" s="1"/>
      <c r="T102" s="2" t="s">
        <v>1592</v>
      </c>
      <c r="U102" s="2" t="s">
        <v>610</v>
      </c>
      <c r="W102">
        <v>143</v>
      </c>
    </row>
    <row r="103" spans="1:23" x14ac:dyDescent="0.2">
      <c r="B103" s="10" t="s">
        <v>1623</v>
      </c>
      <c r="C103" t="s">
        <v>1630</v>
      </c>
      <c r="D103" t="str">
        <f t="shared" ref="D103:D134" si="3">IF(B103="Y",C103,"")</f>
        <v>Price_BOM_VLSE_Insert_097</v>
      </c>
      <c r="E103" s="60" t="s">
        <v>1034</v>
      </c>
      <c r="F103" t="s">
        <v>96</v>
      </c>
      <c r="G103" s="2" t="s">
        <v>1472</v>
      </c>
      <c r="H103" t="s">
        <v>1473</v>
      </c>
      <c r="I103" s="2" t="s">
        <v>1101</v>
      </c>
      <c r="J103" t="s">
        <v>607</v>
      </c>
      <c r="K103" t="s">
        <v>1278</v>
      </c>
      <c r="L103" t="s">
        <v>1474</v>
      </c>
      <c r="M103" t="s">
        <v>1475</v>
      </c>
      <c r="N103" t="s">
        <v>896</v>
      </c>
      <c r="O103" s="6" t="s">
        <v>602</v>
      </c>
      <c r="P103" s="6" t="s">
        <v>604</v>
      </c>
      <c r="Q103" s="2" t="s">
        <v>606</v>
      </c>
      <c r="R103" s="2">
        <v>98273311</v>
      </c>
      <c r="S103" s="1"/>
      <c r="T103" s="2" t="s">
        <v>1579</v>
      </c>
      <c r="U103" s="2" t="s">
        <v>610</v>
      </c>
      <c r="W103">
        <v>143</v>
      </c>
    </row>
    <row r="104" spans="1:23" x14ac:dyDescent="0.2">
      <c r="B104" s="10" t="s">
        <v>1477</v>
      </c>
      <c r="C104" t="s">
        <v>1631</v>
      </c>
      <c r="D104" t="str">
        <f t="shared" si="3"/>
        <v/>
      </c>
      <c r="E104" s="60" t="s">
        <v>1034</v>
      </c>
      <c r="F104" t="s">
        <v>96</v>
      </c>
      <c r="G104" s="2" t="s">
        <v>1472</v>
      </c>
      <c r="H104" t="s">
        <v>1473</v>
      </c>
      <c r="I104" s="2" t="s">
        <v>1101</v>
      </c>
      <c r="J104" t="s">
        <v>607</v>
      </c>
      <c r="K104" t="s">
        <v>1278</v>
      </c>
      <c r="L104" t="s">
        <v>1474</v>
      </c>
      <c r="M104" t="s">
        <v>1475</v>
      </c>
      <c r="N104" t="s">
        <v>896</v>
      </c>
      <c r="O104" s="6" t="s">
        <v>602</v>
      </c>
      <c r="P104" s="6" t="s">
        <v>604</v>
      </c>
      <c r="Q104" s="2" t="s">
        <v>899</v>
      </c>
      <c r="R104" s="2" t="s">
        <v>614</v>
      </c>
      <c r="S104" s="1"/>
      <c r="T104" s="2" t="s">
        <v>1581</v>
      </c>
      <c r="U104" s="2" t="s">
        <v>610</v>
      </c>
      <c r="W104">
        <v>143</v>
      </c>
    </row>
    <row r="105" spans="1:23" x14ac:dyDescent="0.2">
      <c r="B105" s="10" t="s">
        <v>1623</v>
      </c>
      <c r="C105" t="s">
        <v>1632</v>
      </c>
      <c r="D105" t="str">
        <f t="shared" si="3"/>
        <v>Price_BOM_VLSE_Insert_099</v>
      </c>
      <c r="E105" s="60" t="s">
        <v>1037</v>
      </c>
      <c r="F105" t="s">
        <v>96</v>
      </c>
      <c r="G105" s="2" t="s">
        <v>1472</v>
      </c>
      <c r="H105" t="s">
        <v>1473</v>
      </c>
      <c r="I105" s="2" t="s">
        <v>1101</v>
      </c>
      <c r="J105" t="s">
        <v>607</v>
      </c>
      <c r="K105" t="s">
        <v>1278</v>
      </c>
      <c r="L105" t="s">
        <v>1474</v>
      </c>
      <c r="M105" t="s">
        <v>1475</v>
      </c>
      <c r="N105" t="s">
        <v>918</v>
      </c>
      <c r="O105" s="6" t="s">
        <v>602</v>
      </c>
      <c r="P105" s="6" t="s">
        <v>604</v>
      </c>
      <c r="Q105" s="2" t="s">
        <v>606</v>
      </c>
      <c r="R105" s="2">
        <v>98273944</v>
      </c>
      <c r="S105" s="1"/>
      <c r="T105" s="2" t="s">
        <v>1590</v>
      </c>
      <c r="U105" s="2" t="s">
        <v>610</v>
      </c>
      <c r="W105">
        <v>143</v>
      </c>
    </row>
    <row r="106" spans="1:23" x14ac:dyDescent="0.2">
      <c r="B106" s="10" t="s">
        <v>1477</v>
      </c>
      <c r="C106" t="s">
        <v>1633</v>
      </c>
      <c r="D106" t="str">
        <f t="shared" si="3"/>
        <v/>
      </c>
      <c r="E106" s="60" t="s">
        <v>1037</v>
      </c>
      <c r="F106" t="s">
        <v>96</v>
      </c>
      <c r="G106" s="2" t="s">
        <v>1472</v>
      </c>
      <c r="H106" t="s">
        <v>1473</v>
      </c>
      <c r="I106" s="2" t="s">
        <v>1101</v>
      </c>
      <c r="J106" t="s">
        <v>607</v>
      </c>
      <c r="K106" t="s">
        <v>1278</v>
      </c>
      <c r="L106" t="s">
        <v>1474</v>
      </c>
      <c r="M106" t="s">
        <v>1475</v>
      </c>
      <c r="N106" t="s">
        <v>918</v>
      </c>
      <c r="O106" s="6" t="s">
        <v>602</v>
      </c>
      <c r="P106" s="6" t="s">
        <v>604</v>
      </c>
      <c r="Q106" s="2" t="s">
        <v>899</v>
      </c>
      <c r="R106" s="2" t="s">
        <v>614</v>
      </c>
      <c r="S106" s="1"/>
      <c r="T106" s="2" t="s">
        <v>1592</v>
      </c>
      <c r="U106" s="2" t="s">
        <v>610</v>
      </c>
      <c r="W106">
        <v>143</v>
      </c>
    </row>
    <row r="107" spans="1:23" x14ac:dyDescent="0.2">
      <c r="B107" s="10" t="s">
        <v>1623</v>
      </c>
      <c r="C107" t="s">
        <v>1634</v>
      </c>
      <c r="D107" t="str">
        <f t="shared" si="3"/>
        <v>Price_BOM_VLSE_Insert_101</v>
      </c>
      <c r="E107" t="s">
        <v>1635</v>
      </c>
      <c r="F107" t="s">
        <v>96</v>
      </c>
      <c r="G107" s="2" t="s">
        <v>1472</v>
      </c>
      <c r="H107" t="s">
        <v>1473</v>
      </c>
      <c r="I107" s="2" t="s">
        <v>1101</v>
      </c>
      <c r="J107" t="s">
        <v>607</v>
      </c>
      <c r="K107" t="s">
        <v>1278</v>
      </c>
      <c r="L107" t="s">
        <v>1474</v>
      </c>
      <c r="M107" s="6" t="s">
        <v>1475</v>
      </c>
      <c r="N107" t="s">
        <v>1560</v>
      </c>
      <c r="O107" s="6" t="s">
        <v>602</v>
      </c>
      <c r="P107" s="6" t="s">
        <v>604</v>
      </c>
      <c r="Q107" s="2" t="s">
        <v>606</v>
      </c>
      <c r="R107" s="2">
        <v>98274030</v>
      </c>
      <c r="S107" s="6" t="s">
        <v>1572</v>
      </c>
      <c r="T107" s="2" t="s">
        <v>1561</v>
      </c>
      <c r="U107" s="2" t="s">
        <v>610</v>
      </c>
      <c r="W107">
        <v>295</v>
      </c>
    </row>
    <row r="108" spans="1:23" x14ac:dyDescent="0.2">
      <c r="A108" s="24" t="s">
        <v>213</v>
      </c>
      <c r="S108" s="6"/>
    </row>
    <row r="110" spans="1:23" x14ac:dyDescent="0.2">
      <c r="E110" s="70"/>
      <c r="S110" s="6"/>
    </row>
    <row r="111" spans="1:23" x14ac:dyDescent="0.2">
      <c r="E111" s="70"/>
      <c r="S111" s="6"/>
    </row>
    <row r="112" spans="1:23" x14ac:dyDescent="0.2">
      <c r="E112" s="70"/>
      <c r="S112" s="6"/>
    </row>
    <row r="113" spans="5:5" x14ac:dyDescent="0.2">
      <c r="E113" s="60"/>
    </row>
    <row r="114" spans="5:5" x14ac:dyDescent="0.2">
      <c r="E114" s="60"/>
    </row>
    <row r="115" spans="5:5" x14ac:dyDescent="0.2">
      <c r="E115" s="60"/>
    </row>
    <row r="117" spans="5:5" x14ac:dyDescent="0.2">
      <c r="E117" s="60"/>
    </row>
    <row r="118" spans="5:5" x14ac:dyDescent="0.2">
      <c r="E118" s="60"/>
    </row>
  </sheetData>
  <autoFilter ref="B6:W109" xr:uid="{00000000-0009-0000-0000-000006000000}"/>
  <dataValidations count="2">
    <dataValidation type="list" allowBlank="1" showInputMessage="1" showErrorMessage="1" sqref="A6" xr:uid="{00000000-0002-0000-0600-000000000000}">
      <formula1>"Full Data, Quick Price"</formula1>
    </dataValidation>
    <dataValidation type="list" allowBlank="1" showInputMessage="1" showErrorMessage="1" errorTitle="Invalid Attribute Type" error="Please select an attribute type from the dropdown list" sqref="C4:W4" xr:uid="{00000000-0002-0000-0600-000001000000}">
      <formula1>"text, double, short, calculation, compatibility rule, string expression, boolean, description, pointer, pointer-merge"</formula1>
    </dataValidation>
  </dataValidations>
  <pageMargins left="0.74791666666666667" right="0.74791666666666667" top="0.98402777777777772" bottom="0.98402777777777772" header="0.51180555555555551" footer="0.51180555555555551"/>
  <pageSetup firstPageNumber="0"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1"/>
  <dimension ref="A1:P12"/>
  <sheetViews>
    <sheetView workbookViewId="0">
      <selection activeCell="D30" sqref="D30"/>
    </sheetView>
  </sheetViews>
  <sheetFormatPr defaultColWidth="9.140625" defaultRowHeight="12.75" outlineLevelRow="1" x14ac:dyDescent="0.2"/>
  <cols>
    <col min="1" max="1" width="31.5703125" style="6" bestFit="1" customWidth="1"/>
    <col min="2" max="2" width="31.85546875" style="6" bestFit="1" customWidth="1"/>
    <col min="3" max="3" width="14.85546875" style="6" customWidth="1"/>
    <col min="4" max="4" width="16.85546875" style="6" customWidth="1"/>
    <col min="5" max="5" width="40.28515625" style="6" bestFit="1" customWidth="1"/>
    <col min="6" max="6" width="36.28515625" style="6" bestFit="1" customWidth="1"/>
    <col min="7" max="7" width="9" style="6" bestFit="1" customWidth="1"/>
    <col min="8" max="8" width="23.7109375" style="6" bestFit="1" customWidth="1"/>
    <col min="9" max="9" width="14.7109375" style="6" customWidth="1"/>
    <col min="10" max="10" width="9" style="6" bestFit="1" customWidth="1"/>
    <col min="11" max="11" width="10.140625" style="6" bestFit="1" customWidth="1"/>
    <col min="12" max="12" width="52.140625" style="6" customWidth="1"/>
    <col min="13" max="13" width="14.5703125" style="6" customWidth="1"/>
    <col min="14" max="14" width="18.28515625" style="6" customWidth="1"/>
    <col min="15" max="16" width="9.140625" style="6" customWidth="1"/>
    <col min="17" max="16384" width="9.140625" style="6"/>
  </cols>
  <sheetData>
    <row r="1" spans="1:16" x14ac:dyDescent="0.2">
      <c r="A1" s="7"/>
    </row>
    <row r="2" spans="1:16" outlineLevel="1" x14ac:dyDescent="0.2">
      <c r="A2" s="51"/>
      <c r="B2" s="63"/>
      <c r="C2" s="63"/>
      <c r="D2" s="63"/>
      <c r="E2" s="63"/>
      <c r="F2" s="63"/>
      <c r="G2" s="63"/>
      <c r="H2" s="63"/>
      <c r="I2" s="63"/>
      <c r="J2" s="63"/>
      <c r="K2" s="63"/>
      <c r="L2" s="63"/>
      <c r="M2" s="63"/>
      <c r="N2" s="63"/>
      <c r="O2" s="63"/>
      <c r="P2" s="63"/>
    </row>
    <row r="3" spans="1:16" outlineLevel="1" x14ac:dyDescent="0.2">
      <c r="A3" s="51"/>
      <c r="B3" s="63"/>
      <c r="C3" s="63"/>
      <c r="D3" s="63"/>
      <c r="E3" s="63"/>
      <c r="F3" s="63"/>
      <c r="G3" s="63"/>
      <c r="H3" s="63"/>
      <c r="I3" s="63"/>
      <c r="J3" s="63"/>
      <c r="K3" s="63"/>
      <c r="L3" s="63"/>
      <c r="M3" s="63"/>
      <c r="N3" s="63"/>
      <c r="O3" s="63"/>
      <c r="P3" s="63"/>
    </row>
    <row r="4" spans="1:16" outlineLevel="1" x14ac:dyDescent="0.2">
      <c r="A4" s="51" t="s">
        <v>1636</v>
      </c>
      <c r="B4" s="63"/>
      <c r="C4" s="63"/>
      <c r="D4" s="63"/>
      <c r="E4" s="63"/>
      <c r="F4" s="63"/>
      <c r="G4" s="63"/>
      <c r="H4" s="63"/>
      <c r="I4" s="63"/>
      <c r="J4" s="63"/>
      <c r="K4" s="63"/>
      <c r="L4" s="63"/>
      <c r="M4" s="63"/>
      <c r="N4" s="63"/>
      <c r="O4" s="63"/>
      <c r="P4" s="63"/>
    </row>
    <row r="5" spans="1:16" outlineLevel="1" x14ac:dyDescent="0.2">
      <c r="A5" s="51"/>
      <c r="B5" s="63"/>
      <c r="C5" s="63"/>
      <c r="D5" s="63"/>
      <c r="E5" s="63"/>
      <c r="F5" s="63"/>
      <c r="G5" s="63"/>
      <c r="H5" s="63"/>
      <c r="I5" s="63"/>
      <c r="J5" s="63"/>
      <c r="K5" s="63"/>
      <c r="L5" s="63"/>
      <c r="M5" s="63"/>
      <c r="N5" s="63"/>
      <c r="O5" s="63"/>
      <c r="P5" s="63"/>
    </row>
    <row r="6" spans="1:16" x14ac:dyDescent="0.2">
      <c r="B6" s="7"/>
      <c r="C6" s="7"/>
      <c r="D6" s="7"/>
      <c r="E6" s="7"/>
      <c r="F6" s="7"/>
      <c r="G6" s="7"/>
      <c r="H6" s="7"/>
      <c r="I6" s="4"/>
      <c r="J6" s="112"/>
      <c r="K6" s="4"/>
      <c r="L6" s="4"/>
      <c r="M6" s="4"/>
      <c r="N6" s="4"/>
      <c r="O6" s="4"/>
      <c r="P6" s="69"/>
    </row>
    <row r="7" spans="1:16" x14ac:dyDescent="0.2">
      <c r="A7" s="69"/>
      <c r="E7" s="44"/>
      <c r="M7" s="69"/>
    </row>
    <row r="8" spans="1:16" x14ac:dyDescent="0.2">
      <c r="M8" s="69"/>
    </row>
    <row r="9" spans="1:16" x14ac:dyDescent="0.2">
      <c r="E9" s="44"/>
      <c r="M9" s="69"/>
    </row>
    <row r="10" spans="1:16" x14ac:dyDescent="0.2">
      <c r="G10" s="69"/>
      <c r="M10" s="69"/>
    </row>
    <row r="11" spans="1:16" x14ac:dyDescent="0.2">
      <c r="G11" s="69"/>
      <c r="M11" s="69"/>
    </row>
    <row r="12" spans="1:16" x14ac:dyDescent="0.2">
      <c r="A12" s="69"/>
    </row>
  </sheetData>
  <dataValidations count="3">
    <dataValidation type="list" allowBlank="1" showInputMessage="1" showErrorMessage="1" errorTitle="Invalid Attribute Type" error="Please select an attribute type from the dropdown list." sqref="P4 J4:N4 F4:H4 C4:D4" xr:uid="{00000000-0002-0000-0700-000000000000}">
      <formula1>"text, double, short, calculation, compatibility rule, string expression, boolean, description, pointer"</formula1>
    </dataValidation>
    <dataValidation type="list" allowBlank="1" showInputMessage="1" showErrorMessage="1" errorTitle="Invalid Attribute Type" error="Please select an attribute type from the dropdown list" sqref="B4 E4 I4 O4" xr:uid="{00000000-0002-0000-0700-000001000000}">
      <formula1>"text, double, short, calculation, compatibility rule, string expression, boolean, description, pointer, pointer-merge"</formula1>
    </dataValidation>
    <dataValidation type="list" allowBlank="1" showInputMessage="1" showErrorMessage="1" sqref="A6" xr:uid="{00000000-0002-0000-0700-000002000000}">
      <formula1>"Full Data, Quick Price"</formula1>
    </dataValidation>
  </dataValidations>
  <printOptions gridLines="1"/>
  <pageMargins left="0.75" right="0.75" top="1" bottom="1" header="0.5" footer="0.5"/>
  <pageSetup scale="115"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2"/>
  <dimension ref="A1:C4"/>
  <sheetViews>
    <sheetView workbookViewId="0">
      <selection activeCell="F69" sqref="F69"/>
    </sheetView>
  </sheetViews>
  <sheetFormatPr defaultRowHeight="12.75" x14ac:dyDescent="0.2"/>
  <cols>
    <col min="1" max="1" width="33.42578125" bestFit="1" customWidth="1"/>
    <col min="2" max="2" width="12.28515625" bestFit="1" customWidth="1"/>
    <col min="3" max="3" width="10.5703125" bestFit="1" customWidth="1"/>
  </cols>
  <sheetData>
    <row r="1" spans="1:3" x14ac:dyDescent="0.2">
      <c r="A1" s="7" t="s">
        <v>1637</v>
      </c>
      <c r="B1" s="6"/>
      <c r="C1" s="6"/>
    </row>
    <row r="2" spans="1:3" x14ac:dyDescent="0.2">
      <c r="A2" t="s">
        <v>1638</v>
      </c>
      <c r="B2" s="6" t="s">
        <v>1639</v>
      </c>
      <c r="C2" s="6" t="s">
        <v>1640</v>
      </c>
    </row>
    <row r="3" spans="1:3" x14ac:dyDescent="0.2">
      <c r="B3" s="6"/>
      <c r="C3" s="6"/>
    </row>
    <row r="4" spans="1:3" x14ac:dyDescent="0.2">
      <c r="A4" t="s">
        <v>1641</v>
      </c>
    </row>
  </sheetData>
  <pageMargins left="0.75" right="0.75" top="1" bottom="1" header="0.5" footer="0.5"/>
  <pageSetup orientation="portrai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12</vt:i4>
      </vt:variant>
      <vt:variant>
        <vt:lpstr>Named Ranges</vt:lpstr>
      </vt:variant>
      <vt:variant>
        <vt:i4>3</vt:i4>
      </vt:variant>
    </vt:vector>
  </HeadingPairs>
  <TitlesOfParts>
    <vt:vector size="15" baseType="lpstr">
      <vt:lpstr>Info</vt:lpstr>
      <vt:lpstr>WetEnd</vt:lpstr>
      <vt:lpstr>Case</vt:lpstr>
      <vt:lpstr>Hardware</vt:lpstr>
      <vt:lpstr>Wear Rings</vt:lpstr>
      <vt:lpstr>Shaft</vt:lpstr>
      <vt:lpstr>Insert</vt:lpstr>
      <vt:lpstr>Recirc</vt:lpstr>
      <vt:lpstr>Coupling</vt:lpstr>
      <vt:lpstr>Base</vt:lpstr>
      <vt:lpstr>Sleeves</vt:lpstr>
      <vt:lpstr>Impeller</vt:lpstr>
      <vt:lpstr>Case!Print_Area</vt:lpstr>
      <vt:lpstr>Hardware!Print_Area</vt:lpstr>
      <vt:lpstr>WetEnd!Print_Area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donhaynes</dc:creator>
  <cp:lastModifiedBy>Luke Aspinwall</cp:lastModifiedBy>
  <cp:revision>1</cp:revision>
  <dcterms:created xsi:type="dcterms:W3CDTF">2006-11-30T21:50:39Z</dcterms:created>
  <dcterms:modified xsi:type="dcterms:W3CDTF">2022-11-15T19:35:43Z</dcterms:modified>
</cp:coreProperties>
</file>