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ypsa-pl\inputs\pep2040\"/>
    </mc:Choice>
  </mc:AlternateContent>
  <xr:revisionPtr revIDLastSave="0" documentId="13_ncr:1_{38917162-7579-46C1-A1A8-7A0DFC6EFA8A}" xr6:coauthVersionLast="47" xr6:coauthVersionMax="47" xr10:uidLastSave="{00000000-0000-0000-0000-000000000000}"/>
  <bookViews>
    <workbookView xWindow="-96" yWindow="-96" windowWidth="23232" windowHeight="12552" activeTab="6" xr2:uid="{4FF56D91-F7B0-45D2-962A-C40B7D957A9A}"/>
  </bookViews>
  <sheets>
    <sheet name="JWCD" sheetId="2" r:id="rId1"/>
    <sheet name="CHP" sheetId="4" r:id="rId2"/>
    <sheet name="nJWCD" sheetId="5" r:id="rId3"/>
    <sheet name="HPS" sheetId="3" r:id="rId4"/>
    <sheet name="Batteries" sheetId="9" r:id="rId5"/>
    <sheet name="Wind offshore" sheetId="8" r:id="rId6"/>
    <sheet name="Planned thermal" sheetId="7" r:id="rId7"/>
  </sheets>
  <definedNames>
    <definedName name="_xlnm._FilterDatabase" localSheetId="4" hidden="1">Batteries!$A$1:$I$1</definedName>
    <definedName name="_xlnm._FilterDatabase" localSheetId="1" hidden="1">CHP!$A$1:$N$96</definedName>
    <definedName name="_xlnm._FilterDatabase" localSheetId="0" hidden="1">JWCD!$A$1:$N$93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7" l="1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1" i="7"/>
  <c r="H11" i="7" s="1"/>
  <c r="G10" i="7"/>
  <c r="H10" i="7" s="1"/>
  <c r="G9" i="7"/>
  <c r="H9" i="7" s="1"/>
  <c r="G8" i="7"/>
  <c r="H8" i="7" s="1"/>
  <c r="F93" i="2"/>
  <c r="G93" i="2" s="1"/>
  <c r="H93" i="2" s="1"/>
  <c r="F92" i="2"/>
  <c r="G92" i="2" s="1"/>
  <c r="H92" i="2" s="1"/>
  <c r="F91" i="2"/>
  <c r="G91" i="2" s="1"/>
  <c r="H91" i="2" s="1"/>
  <c r="F90" i="2"/>
  <c r="G90" i="2" s="1"/>
  <c r="H90" i="2" s="1"/>
  <c r="F89" i="2"/>
  <c r="G89" i="2" s="1"/>
  <c r="H89" i="2" s="1"/>
  <c r="F88" i="2"/>
  <c r="G88" i="2" s="1"/>
  <c r="H88" i="2" s="1"/>
  <c r="F87" i="2"/>
  <c r="G87" i="2" s="1"/>
  <c r="H87" i="2" s="1"/>
  <c r="F86" i="2"/>
  <c r="G86" i="2" s="1"/>
  <c r="H86" i="2" s="1"/>
  <c r="F85" i="2"/>
  <c r="G85" i="2" s="1"/>
  <c r="H85" i="2" s="1"/>
  <c r="F84" i="2"/>
  <c r="G84" i="2" s="1"/>
  <c r="H84" i="2" s="1"/>
  <c r="F83" i="2"/>
  <c r="G83" i="2" s="1"/>
  <c r="H83" i="2" s="1"/>
  <c r="F82" i="2"/>
  <c r="G82" i="2" s="1"/>
  <c r="H82" i="2" s="1"/>
  <c r="F81" i="2"/>
  <c r="G81" i="2" s="1"/>
  <c r="H81" i="2" s="1"/>
  <c r="F80" i="2"/>
  <c r="G80" i="2" s="1"/>
  <c r="H80" i="2" s="1"/>
  <c r="F79" i="2"/>
  <c r="G79" i="2" s="1"/>
  <c r="H79" i="2" s="1"/>
  <c r="G78" i="2"/>
  <c r="H78" i="2" s="1"/>
  <c r="F78" i="2"/>
  <c r="F77" i="2"/>
  <c r="G77" i="2" s="1"/>
  <c r="H77" i="2" s="1"/>
  <c r="F76" i="2"/>
  <c r="G76" i="2" s="1"/>
  <c r="H76" i="2" s="1"/>
  <c r="F75" i="2"/>
  <c r="G75" i="2" s="1"/>
  <c r="H75" i="2" s="1"/>
  <c r="F74" i="2"/>
  <c r="G74" i="2" s="1"/>
  <c r="H74" i="2" s="1"/>
  <c r="F73" i="2"/>
  <c r="G73" i="2" s="1"/>
  <c r="H73" i="2" s="1"/>
  <c r="F72" i="2"/>
  <c r="G72" i="2" s="1"/>
  <c r="H72" i="2" s="1"/>
  <c r="F71" i="2"/>
  <c r="G71" i="2" s="1"/>
  <c r="H71" i="2" s="1"/>
  <c r="F70" i="2"/>
  <c r="G70" i="2" s="1"/>
  <c r="H70" i="2" s="1"/>
  <c r="F69" i="2"/>
  <c r="G69" i="2" s="1"/>
  <c r="H69" i="2" s="1"/>
  <c r="F68" i="2"/>
  <c r="G68" i="2" s="1"/>
  <c r="H68" i="2" s="1"/>
  <c r="F67" i="2"/>
  <c r="G67" i="2" s="1"/>
  <c r="H67" i="2" s="1"/>
  <c r="F66" i="2"/>
  <c r="G66" i="2" s="1"/>
  <c r="H66" i="2" s="1"/>
  <c r="F65" i="2"/>
  <c r="G65" i="2" s="1"/>
  <c r="H65" i="2" s="1"/>
  <c r="F64" i="2"/>
  <c r="G64" i="2" s="1"/>
  <c r="H64" i="2" s="1"/>
  <c r="F63" i="2"/>
  <c r="G63" i="2" s="1"/>
  <c r="H63" i="2" s="1"/>
  <c r="F62" i="2"/>
  <c r="G62" i="2" s="1"/>
  <c r="H62" i="2" s="1"/>
  <c r="F61" i="2"/>
  <c r="G61" i="2" s="1"/>
  <c r="H61" i="2" s="1"/>
  <c r="F60" i="2"/>
  <c r="G60" i="2" s="1"/>
  <c r="H60" i="2" s="1"/>
  <c r="F59" i="2"/>
  <c r="G59" i="2" s="1"/>
  <c r="H59" i="2" s="1"/>
  <c r="F58" i="2"/>
  <c r="G58" i="2" s="1"/>
  <c r="H58" i="2" s="1"/>
  <c r="F57" i="2"/>
  <c r="G57" i="2" s="1"/>
  <c r="H57" i="2" s="1"/>
  <c r="F56" i="2"/>
  <c r="G56" i="2" s="1"/>
  <c r="H56" i="2" s="1"/>
  <c r="F55" i="2"/>
  <c r="G55" i="2" s="1"/>
  <c r="H55" i="2" s="1"/>
  <c r="F54" i="2"/>
  <c r="G54" i="2" s="1"/>
  <c r="H54" i="2" s="1"/>
  <c r="F53" i="2"/>
  <c r="G53" i="2" s="1"/>
  <c r="H53" i="2" s="1"/>
  <c r="F52" i="2"/>
  <c r="G52" i="2" s="1"/>
  <c r="H52" i="2" s="1"/>
  <c r="F51" i="2"/>
  <c r="G51" i="2" s="1"/>
  <c r="H51" i="2" s="1"/>
  <c r="F50" i="2"/>
  <c r="G50" i="2" s="1"/>
  <c r="H50" i="2" s="1"/>
  <c r="F49" i="2"/>
  <c r="G49" i="2" s="1"/>
  <c r="H49" i="2" s="1"/>
  <c r="F48" i="2"/>
  <c r="G48" i="2" s="1"/>
  <c r="H48" i="2" s="1"/>
  <c r="F47" i="2"/>
  <c r="G47" i="2" s="1"/>
  <c r="H47" i="2" s="1"/>
  <c r="G46" i="2"/>
  <c r="H46" i="2" s="1"/>
  <c r="F46" i="2"/>
  <c r="F45" i="2"/>
  <c r="G45" i="2" s="1"/>
  <c r="H45" i="2" s="1"/>
  <c r="F44" i="2"/>
  <c r="G44" i="2" s="1"/>
  <c r="H44" i="2" s="1"/>
  <c r="F43" i="2"/>
  <c r="G43" i="2" s="1"/>
  <c r="H43" i="2" s="1"/>
  <c r="F42" i="2"/>
  <c r="G42" i="2" s="1"/>
  <c r="H42" i="2" s="1"/>
  <c r="F41" i="2"/>
  <c r="G41" i="2" s="1"/>
  <c r="H41" i="2" s="1"/>
  <c r="F40" i="2"/>
  <c r="G40" i="2" s="1"/>
  <c r="H40" i="2" s="1"/>
  <c r="F39" i="2"/>
  <c r="G39" i="2" s="1"/>
  <c r="H39" i="2" s="1"/>
  <c r="F38" i="2"/>
  <c r="G38" i="2" s="1"/>
  <c r="H38" i="2" s="1"/>
  <c r="F37" i="2"/>
  <c r="G37" i="2" s="1"/>
  <c r="H37" i="2" s="1"/>
  <c r="F36" i="2"/>
  <c r="G36" i="2" s="1"/>
  <c r="H36" i="2" s="1"/>
  <c r="F35" i="2"/>
  <c r="G35" i="2" s="1"/>
  <c r="H35" i="2" s="1"/>
  <c r="F34" i="2"/>
  <c r="G34" i="2" s="1"/>
  <c r="H34" i="2" s="1"/>
  <c r="F33" i="2"/>
  <c r="G33" i="2" s="1"/>
  <c r="H33" i="2" s="1"/>
  <c r="F32" i="2"/>
  <c r="G32" i="2" s="1"/>
  <c r="H32" i="2" s="1"/>
  <c r="F31" i="2"/>
  <c r="G31" i="2" s="1"/>
  <c r="H31" i="2" s="1"/>
  <c r="F30" i="2"/>
  <c r="G30" i="2" s="1"/>
  <c r="H30" i="2" s="1"/>
  <c r="F29" i="2"/>
  <c r="G29" i="2" s="1"/>
  <c r="H29" i="2" s="1"/>
  <c r="F28" i="2"/>
  <c r="G28" i="2" s="1"/>
  <c r="H28" i="2" s="1"/>
  <c r="F27" i="2"/>
  <c r="G27" i="2" s="1"/>
  <c r="H27" i="2" s="1"/>
  <c r="F26" i="2"/>
  <c r="G26" i="2" s="1"/>
  <c r="H26" i="2" s="1"/>
  <c r="F25" i="2"/>
  <c r="G25" i="2" s="1"/>
  <c r="H25" i="2" s="1"/>
  <c r="F24" i="2"/>
  <c r="G24" i="2" s="1"/>
  <c r="H24" i="2" s="1"/>
  <c r="F23" i="2"/>
  <c r="G23" i="2" s="1"/>
  <c r="H23" i="2" s="1"/>
  <c r="F22" i="2"/>
  <c r="G22" i="2" s="1"/>
  <c r="H22" i="2" s="1"/>
  <c r="F21" i="2"/>
  <c r="G21" i="2" s="1"/>
  <c r="H21" i="2" s="1"/>
  <c r="F20" i="2"/>
  <c r="G20" i="2" s="1"/>
  <c r="H20" i="2" s="1"/>
  <c r="F19" i="2"/>
  <c r="G19" i="2" s="1"/>
  <c r="H19" i="2" s="1"/>
  <c r="F18" i="2"/>
  <c r="G18" i="2" s="1"/>
  <c r="H18" i="2" s="1"/>
  <c r="F17" i="2"/>
  <c r="G17" i="2" s="1"/>
  <c r="H17" i="2" s="1"/>
  <c r="F16" i="2"/>
  <c r="G16" i="2" s="1"/>
  <c r="H16" i="2" s="1"/>
  <c r="F15" i="2"/>
  <c r="G15" i="2" s="1"/>
  <c r="H15" i="2" s="1"/>
  <c r="G14" i="2"/>
  <c r="H14" i="2" s="1"/>
  <c r="F14" i="2"/>
  <c r="F13" i="2"/>
  <c r="G13" i="2" s="1"/>
  <c r="H13" i="2" s="1"/>
  <c r="F12" i="2"/>
  <c r="G12" i="2" s="1"/>
  <c r="H12" i="2" s="1"/>
  <c r="F11" i="2"/>
  <c r="G11" i="2" s="1"/>
  <c r="H11" i="2" s="1"/>
  <c r="F10" i="2"/>
  <c r="G10" i="2" s="1"/>
  <c r="H10" i="2" s="1"/>
  <c r="F9" i="2"/>
  <c r="G9" i="2" s="1"/>
  <c r="H9" i="2" s="1"/>
  <c r="F8" i="2"/>
  <c r="G8" i="2" s="1"/>
  <c r="H8" i="2" s="1"/>
  <c r="F7" i="2"/>
  <c r="G7" i="2" s="1"/>
  <c r="H7" i="2" s="1"/>
  <c r="F6" i="2"/>
  <c r="G6" i="2" s="1"/>
  <c r="H6" i="2" s="1"/>
  <c r="F5" i="2"/>
  <c r="G5" i="2" s="1"/>
  <c r="H5" i="2" s="1"/>
  <c r="F4" i="2"/>
  <c r="G4" i="2" s="1"/>
  <c r="H4" i="2" s="1"/>
  <c r="F3" i="2"/>
  <c r="G3" i="2" s="1"/>
  <c r="H3" i="2" s="1"/>
  <c r="F2" i="2"/>
  <c r="G2" i="2" s="1"/>
  <c r="H2" i="2" s="1"/>
  <c r="G13" i="7"/>
  <c r="H13" i="7" s="1"/>
  <c r="G6" i="3"/>
  <c r="G7" i="3"/>
  <c r="G8" i="3"/>
  <c r="G10" i="3"/>
  <c r="G11" i="3"/>
  <c r="G12" i="3"/>
  <c r="G9" i="3"/>
  <c r="G5" i="3"/>
  <c r="G3" i="7"/>
  <c r="H3" i="7" s="1"/>
  <c r="G4" i="7"/>
  <c r="H4" i="7" s="1"/>
  <c r="G5" i="7"/>
  <c r="H5" i="7" s="1"/>
  <c r="G6" i="7"/>
  <c r="H6" i="7" s="1"/>
  <c r="G7" i="7"/>
  <c r="H7" i="7" s="1"/>
  <c r="G12" i="7"/>
  <c r="H12" i="7" s="1"/>
  <c r="G14" i="7"/>
  <c r="H14" i="7" s="1"/>
  <c r="G15" i="7"/>
  <c r="H15" i="7" s="1"/>
  <c r="G2" i="7"/>
  <c r="H2" i="7" s="1"/>
</calcChain>
</file>

<file path=xl/sharedStrings.xml><?xml version="1.0" encoding="utf-8"?>
<sst xmlns="http://schemas.openxmlformats.org/spreadsheetml/2006/main" count="1125" uniqueCount="321">
  <si>
    <t>Owner</t>
  </si>
  <si>
    <t>Latitude</t>
  </si>
  <si>
    <t>Longitude</t>
  </si>
  <si>
    <t>Unit name</t>
  </si>
  <si>
    <t>Unit status</t>
  </si>
  <si>
    <t>Fuel</t>
  </si>
  <si>
    <t>Type</t>
  </si>
  <si>
    <t>Installed capacity gross [MW]</t>
  </si>
  <si>
    <t>Net efficiency</t>
  </si>
  <si>
    <t>ZEPAK</t>
  </si>
  <si>
    <t>PGE</t>
  </si>
  <si>
    <t>Belchatow B10</t>
  </si>
  <si>
    <t>open</t>
  </si>
  <si>
    <t>Belchatow B11</t>
  </si>
  <si>
    <t>Belchatow B12</t>
  </si>
  <si>
    <t>Belchatow B2</t>
  </si>
  <si>
    <t>Belchatow B3</t>
  </si>
  <si>
    <t>Belchatow B4</t>
  </si>
  <si>
    <t>Belchatow B5</t>
  </si>
  <si>
    <t>Belchatow B6</t>
  </si>
  <si>
    <t>Belchatow B7</t>
  </si>
  <si>
    <t>Belchatow B8</t>
  </si>
  <si>
    <t>Belchatow B9</t>
  </si>
  <si>
    <t>Belchatow II B14</t>
  </si>
  <si>
    <t>EC Będzin SA</t>
  </si>
  <si>
    <t>CHP</t>
  </si>
  <si>
    <t>ENEA</t>
  </si>
  <si>
    <t>Białystok</t>
  </si>
  <si>
    <t>Bialystok B1</t>
  </si>
  <si>
    <t>Bialystok B2</t>
  </si>
  <si>
    <t>Bialystok B3</t>
  </si>
  <si>
    <t>Bialystok B4</t>
  </si>
  <si>
    <t>Tauron</t>
  </si>
  <si>
    <t>Bielsko - Biala - 1</t>
  </si>
  <si>
    <t>Bielsko - Biala - 2</t>
  </si>
  <si>
    <t>Bielsko-Polnoc</t>
  </si>
  <si>
    <t>TAMEH</t>
  </si>
  <si>
    <t>Gas</t>
  </si>
  <si>
    <t>CEZ</t>
  </si>
  <si>
    <t>Chorzow 2 B1</t>
  </si>
  <si>
    <t>Chorzow 2 B2</t>
  </si>
  <si>
    <t>Czechnica</t>
  </si>
  <si>
    <t>Czechnica 1</t>
  </si>
  <si>
    <t>Czechnica 2</t>
  </si>
  <si>
    <t>Czechnica 3</t>
  </si>
  <si>
    <t>Fortum</t>
  </si>
  <si>
    <t>Czestochowa</t>
  </si>
  <si>
    <t>Dolna Odra</t>
  </si>
  <si>
    <t>Dolna Odra B1</t>
  </si>
  <si>
    <t>Dolna Odra B2</t>
  </si>
  <si>
    <t>Dolna Odra B5</t>
  </si>
  <si>
    <t>Dolna Odra B6</t>
  </si>
  <si>
    <t>Dolna Odra B7</t>
  </si>
  <si>
    <t>Dolna Odra B8</t>
  </si>
  <si>
    <t>Hard coal</t>
  </si>
  <si>
    <t>Polenergia EC Nowa Szarzyna</t>
  </si>
  <si>
    <t>EC Rzeszów</t>
  </si>
  <si>
    <t>EC Stalowa Wola</t>
  </si>
  <si>
    <t>Orlen</t>
  </si>
  <si>
    <t>ENERGA</t>
  </si>
  <si>
    <t>Elbląg</t>
  </si>
  <si>
    <t>Biomass</t>
  </si>
  <si>
    <t>Gdansk 2 B2</t>
  </si>
  <si>
    <t>Gdansk 2 B3</t>
  </si>
  <si>
    <t>Gdansk 2 B4</t>
  </si>
  <si>
    <t>Gdansk 2 B5</t>
  </si>
  <si>
    <t>Gdynia</t>
  </si>
  <si>
    <t>Jaworzno 3 B1</t>
  </si>
  <si>
    <t>Jaworzno 3 B2</t>
  </si>
  <si>
    <t>Jaworzno 3 B3</t>
  </si>
  <si>
    <t>Jaworzno 3 B4</t>
  </si>
  <si>
    <t>Jaworzno 3 B5</t>
  </si>
  <si>
    <t>Jaworzno 3 B6</t>
  </si>
  <si>
    <t>Veolia</t>
  </si>
  <si>
    <t>Karolin</t>
  </si>
  <si>
    <t>Katowice B1</t>
  </si>
  <si>
    <t>Konin B1</t>
  </si>
  <si>
    <t>Konin B2</t>
  </si>
  <si>
    <t>Konin B3</t>
  </si>
  <si>
    <t>Konin B4</t>
  </si>
  <si>
    <t>Enea</t>
  </si>
  <si>
    <t>Kozienice B1</t>
  </si>
  <si>
    <t>Kozienice B10</t>
  </si>
  <si>
    <t>Kozienice B11</t>
  </si>
  <si>
    <t>Kozienice B2</t>
  </si>
  <si>
    <t>Kozienice B3</t>
  </si>
  <si>
    <t>Kozienice B4</t>
  </si>
  <si>
    <t>Kozienice B5</t>
  </si>
  <si>
    <t>Kozienice B6</t>
  </si>
  <si>
    <t>Kozienice B7</t>
  </si>
  <si>
    <t>Kozienice B8</t>
  </si>
  <si>
    <t>Kozienice B9</t>
  </si>
  <si>
    <t>Krakow B1</t>
  </si>
  <si>
    <t>Krakow B2</t>
  </si>
  <si>
    <t>Krakow B3</t>
  </si>
  <si>
    <t>Lagisza B10</t>
  </si>
  <si>
    <t>Lagisza B6</t>
  </si>
  <si>
    <t>Lagisza B7</t>
  </si>
  <si>
    <t>Laziska B1</t>
  </si>
  <si>
    <t>Laziska B2</t>
  </si>
  <si>
    <t>Laziska B10</t>
  </si>
  <si>
    <t>Laziska B11</t>
  </si>
  <si>
    <t>Laziska B12</t>
  </si>
  <si>
    <t>Laziska B9</t>
  </si>
  <si>
    <t>E-Star Plc</t>
  </si>
  <si>
    <t>Opole B1</t>
  </si>
  <si>
    <t>Opole B2</t>
  </si>
  <si>
    <t>Opole B3</t>
  </si>
  <si>
    <t>Opole B4</t>
  </si>
  <si>
    <t>Opole B5</t>
  </si>
  <si>
    <t>Opole B6</t>
  </si>
  <si>
    <t>Energa</t>
  </si>
  <si>
    <t>Ostroleka B B1</t>
  </si>
  <si>
    <t>Ostroleka B B2</t>
  </si>
  <si>
    <t>Ostroleka B B3</t>
  </si>
  <si>
    <t>Patnow I B1</t>
  </si>
  <si>
    <t>Patnow I B2</t>
  </si>
  <si>
    <t>Patnow I B3</t>
  </si>
  <si>
    <t>Patnow I B4</t>
  </si>
  <si>
    <t>Patnow I B5</t>
  </si>
  <si>
    <t>Patnow I B6</t>
  </si>
  <si>
    <t>Patnow II</t>
  </si>
  <si>
    <t>ORLEN</t>
  </si>
  <si>
    <t>Polaniec B1</t>
  </si>
  <si>
    <t>Polaniec B2</t>
  </si>
  <si>
    <t>Polaniec B3</t>
  </si>
  <si>
    <t>Polaniec B4</t>
  </si>
  <si>
    <t>Polaniec B5</t>
  </si>
  <si>
    <t>Polaniec B6</t>
  </si>
  <si>
    <t>Polaniec B7</t>
  </si>
  <si>
    <t>Polaniec B9</t>
  </si>
  <si>
    <t>Pomorzany</t>
  </si>
  <si>
    <t>Pomorzany A</t>
  </si>
  <si>
    <t>Pomorzany B</t>
  </si>
  <si>
    <t>Grupa Azoty</t>
  </si>
  <si>
    <t>Pulawy</t>
  </si>
  <si>
    <t>Rybnik B1</t>
  </si>
  <si>
    <t>Rybnik B2</t>
  </si>
  <si>
    <t>Rybnik B3</t>
  </si>
  <si>
    <t>Rybnik B4</t>
  </si>
  <si>
    <t>Rybnik B5</t>
  </si>
  <si>
    <t>Rybnik B6</t>
  </si>
  <si>
    <t>Rybnik B7</t>
  </si>
  <si>
    <t>Rybnik B8</t>
  </si>
  <si>
    <t>PGNiG</t>
  </si>
  <si>
    <t>Siersza B1</t>
  </si>
  <si>
    <t>Siersza B2</t>
  </si>
  <si>
    <t>Siersza B3</t>
  </si>
  <si>
    <t>Siersza B6</t>
  </si>
  <si>
    <t>Skawina B3</t>
  </si>
  <si>
    <t>Skawina B5</t>
  </si>
  <si>
    <t>Skawina B6</t>
  </si>
  <si>
    <t>Stalowa Wola B7</t>
  </si>
  <si>
    <t>Stalowa Wola B8</t>
  </si>
  <si>
    <t>Szczecin</t>
  </si>
  <si>
    <t>Turow B1</t>
  </si>
  <si>
    <t>Turow B11</t>
  </si>
  <si>
    <t>Turow B2</t>
  </si>
  <si>
    <t>Turow B3</t>
  </si>
  <si>
    <t>Turow B4</t>
  </si>
  <si>
    <t>Turow B5</t>
  </si>
  <si>
    <t>Turow B6</t>
  </si>
  <si>
    <t>Spolka Energetyczna Jastrzebie</t>
  </si>
  <si>
    <t>Zofiowka Moszczenica</t>
  </si>
  <si>
    <t>Zeran B1</t>
  </si>
  <si>
    <t>Jaworzno 2 JWCD B7</t>
  </si>
  <si>
    <t>Lignite</t>
  </si>
  <si>
    <t>Solina 01</t>
  </si>
  <si>
    <t>Solina 02</t>
  </si>
  <si>
    <t>Solina 03</t>
  </si>
  <si>
    <t>Solina 04</t>
  </si>
  <si>
    <t>Bedzin B1</t>
  </si>
  <si>
    <t>Bydgoszcz II B2</t>
  </si>
  <si>
    <t>Bydgoszcz II B3</t>
  </si>
  <si>
    <t>Bydgoszcz II B4</t>
  </si>
  <si>
    <t>Bydgoszcz II B5</t>
  </si>
  <si>
    <t>EC Nowa B1</t>
  </si>
  <si>
    <t>EC Nowa B2</t>
  </si>
  <si>
    <t>EC Nowa B3</t>
  </si>
  <si>
    <t>EC Nowa B4</t>
  </si>
  <si>
    <t>EC Nowa B5</t>
  </si>
  <si>
    <t>EC Nowa Szarzyna B1</t>
  </si>
  <si>
    <t>EC Nowa Szarzyna B2</t>
  </si>
  <si>
    <t>EC Nowa Szarzyna B3</t>
  </si>
  <si>
    <t>EC Sendzimira B1</t>
  </si>
  <si>
    <t>EC Sendzimira B3</t>
  </si>
  <si>
    <t>EC Sendzimira B4</t>
  </si>
  <si>
    <t>Elblag B1</t>
  </si>
  <si>
    <t>Elblag B2</t>
  </si>
  <si>
    <t>Elblag B3</t>
  </si>
  <si>
    <t>Gdynia 3 B1</t>
  </si>
  <si>
    <t>Gdynia 3 B2</t>
  </si>
  <si>
    <t>Karolin B1</t>
  </si>
  <si>
    <t>Karolin B2</t>
  </si>
  <si>
    <t>Karolin B3</t>
  </si>
  <si>
    <t>Lodz 3 B1</t>
  </si>
  <si>
    <t>Lodz 3 B2</t>
  </si>
  <si>
    <t>Lodz 3 B3</t>
  </si>
  <si>
    <t>Lodz 3 B4</t>
  </si>
  <si>
    <t>Lodz 4 B3</t>
  </si>
  <si>
    <t>Lodz 4 B1</t>
  </si>
  <si>
    <t>Lodz 4 B-2</t>
  </si>
  <si>
    <t>Miechowice B1</t>
  </si>
  <si>
    <t>Miechowice B2</t>
  </si>
  <si>
    <t>Miechowice B3</t>
  </si>
  <si>
    <t>Mielec B1</t>
  </si>
  <si>
    <t>Ostroleka A B4</t>
  </si>
  <si>
    <t>Siekierki B1</t>
  </si>
  <si>
    <t>Siekierki B2</t>
  </si>
  <si>
    <t>Siekierki B3</t>
  </si>
  <si>
    <t>Siekierki B5</t>
  </si>
  <si>
    <t>Siekierki B6</t>
  </si>
  <si>
    <t>Siekierki B7</t>
  </si>
  <si>
    <t>Siekierki B8</t>
  </si>
  <si>
    <t>Siekierki B9</t>
  </si>
  <si>
    <t>Siekierki B10</t>
  </si>
  <si>
    <t>Tychy B1</t>
  </si>
  <si>
    <t>Tychy B2</t>
  </si>
  <si>
    <t>Tychy B3</t>
  </si>
  <si>
    <t>Wroclaw B1</t>
  </si>
  <si>
    <t>Wroclaw B2</t>
  </si>
  <si>
    <t>Wroclaw B3</t>
  </si>
  <si>
    <t>Zabrze B1</t>
  </si>
  <si>
    <t>Zabrze II B1</t>
  </si>
  <si>
    <t>Blachownia B1</t>
  </si>
  <si>
    <t>Blachownia B2</t>
  </si>
  <si>
    <t>Blachownia B4</t>
  </si>
  <si>
    <t>t CO2 / t paliwa</t>
  </si>
  <si>
    <t>t CO2 / 1 MWh</t>
  </si>
  <si>
    <t>% C</t>
  </si>
  <si>
    <t>Transport distance</t>
  </si>
  <si>
    <t>Elblag B1 Biomass</t>
  </si>
  <si>
    <t>Szczecin B1 Biomass</t>
  </si>
  <si>
    <t>YES</t>
  </si>
  <si>
    <t>Nuclear</t>
  </si>
  <si>
    <t>EC Bydgoszcz</t>
  </si>
  <si>
    <t>CCGT</t>
  </si>
  <si>
    <t>Ostroleka</t>
  </si>
  <si>
    <t>Grudziadz</t>
  </si>
  <si>
    <t>Zeran</t>
  </si>
  <si>
    <t>Gdansk</t>
  </si>
  <si>
    <t>Fuel calorific value [kJ/kg]</t>
  </si>
  <si>
    <t>%C</t>
  </si>
  <si>
    <t>Storage capacity gross [MWh]</t>
  </si>
  <si>
    <t>EC Torun B1</t>
  </si>
  <si>
    <t>EC Torun B2</t>
  </si>
  <si>
    <t>EC Wloclawek</t>
  </si>
  <si>
    <t>EC Wrotkow</t>
  </si>
  <si>
    <t>EC Zielona Gora</t>
  </si>
  <si>
    <t>Gorzow B1</t>
  </si>
  <si>
    <t>Gorzow B2</t>
  </si>
  <si>
    <t>Gorzow B3</t>
  </si>
  <si>
    <t>Gorzow B4</t>
  </si>
  <si>
    <t>Gorzow B5</t>
  </si>
  <si>
    <t>Plock</t>
  </si>
  <si>
    <t>Dychow 01</t>
  </si>
  <si>
    <t>Dychow 02</t>
  </si>
  <si>
    <t>Dychow 03</t>
  </si>
  <si>
    <t>Zarnowiec 01</t>
  </si>
  <si>
    <t>Zarnowiec 02</t>
  </si>
  <si>
    <t>Zarnowiec 03</t>
  </si>
  <si>
    <t>Zarnowiec 04</t>
  </si>
  <si>
    <t>Zydowo 01</t>
  </si>
  <si>
    <t>Zydowo 02</t>
  </si>
  <si>
    <t>Zydowo 03</t>
  </si>
  <si>
    <t>Porabka Zar</t>
  </si>
  <si>
    <t>Hydro</t>
  </si>
  <si>
    <t>Turow</t>
  </si>
  <si>
    <t>60-e-3</t>
  </si>
  <si>
    <t>Baltica 1</t>
  </si>
  <si>
    <t>Bałtyk I</t>
  </si>
  <si>
    <t>B Wind</t>
  </si>
  <si>
    <t>C Wind</t>
  </si>
  <si>
    <t>Baltic Power</t>
  </si>
  <si>
    <t>Baltica 3</t>
  </si>
  <si>
    <t>Bałtyk III</t>
  </si>
  <si>
    <t>Baltica 2</t>
  </si>
  <si>
    <t>Bałtyk II</t>
  </si>
  <si>
    <t>FEW Baltic 2</t>
  </si>
  <si>
    <t>Wind_Off</t>
  </si>
  <si>
    <t>done</t>
  </si>
  <si>
    <t>Puck</t>
  </si>
  <si>
    <t>Battery</t>
  </si>
  <si>
    <t>Wielka Wieś</t>
  </si>
  <si>
    <t>construction</t>
  </si>
  <si>
    <t>Bystra</t>
  </si>
  <si>
    <t>Cieszanowice</t>
  </si>
  <si>
    <t>Lubachów</t>
  </si>
  <si>
    <t>own_plan</t>
  </si>
  <si>
    <t>planned</t>
  </si>
  <si>
    <t>Strzepcz</t>
  </si>
  <si>
    <t>Ełk</t>
  </si>
  <si>
    <t>Siedlce</t>
  </si>
  <si>
    <t>Lubaczów</t>
  </si>
  <si>
    <t>Kleczew</t>
  </si>
  <si>
    <t>Ciechocinek</t>
  </si>
  <si>
    <t>Kielce</t>
  </si>
  <si>
    <t>Koszalin</t>
  </si>
  <si>
    <t>0_power</t>
  </si>
  <si>
    <t>Jaworzno</t>
  </si>
  <si>
    <t>NO</t>
  </si>
  <si>
    <t>Zarnowiec Bat</t>
  </si>
  <si>
    <t>OCGT</t>
  </si>
  <si>
    <t>Atom 1</t>
  </si>
  <si>
    <t>EPR</t>
  </si>
  <si>
    <t>Atom 2</t>
  </si>
  <si>
    <t>Lodz</t>
  </si>
  <si>
    <t>Rybnik G1</t>
  </si>
  <si>
    <t>Lagisza G1</t>
  </si>
  <si>
    <t>Skawina G1</t>
  </si>
  <si>
    <t>Belchatow G1</t>
  </si>
  <si>
    <t>Turow G1</t>
  </si>
  <si>
    <t>Kozienice G1</t>
  </si>
  <si>
    <t>Belchatow G2</t>
  </si>
  <si>
    <t>Turow G2</t>
  </si>
  <si>
    <t>Kozienice G2</t>
  </si>
  <si>
    <t>EC Sendzimira B2</t>
  </si>
  <si>
    <t>Include in model [YES/NO]</t>
  </si>
  <si>
    <t>t CO2 / t fuel</t>
  </si>
  <si>
    <t>Planned decommission date</t>
  </si>
  <si>
    <t>Commission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</si>
</sst>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horizontal="center" vertical="top"/>
    </xf>
    <xf numFmtId="0" fontId="0" fillId="3" borderId="0" xfId="0" applyFill="1" applyBorder="1"/>
    <xf numFmtId="0" fontId="0" fillId="4" borderId="0" xfId="0" applyFill="1" applyBorder="1"/>
    <xf numFmtId="0" fontId="2" fillId="0" borderId="0" xfId="0" applyFont="1" applyAlignment="1">
      <alignment horizontal="right" wrapText="1"/>
    </xf>
    <xf numFmtId="0" fontId="0" fillId="3" borderId="0" xfId="0" applyFill="1"/>
    <xf numFmtId="0" fontId="2" fillId="3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0" fillId="4" borderId="0" xfId="0" applyFill="1"/>
    <xf numFmtId="0" fontId="0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wrapText="1"/>
    </xf>
    <xf numFmtId="0" fontId="2" fillId="2" borderId="0" xfId="0" applyFont="1" applyFill="1" applyBorder="1" applyAlignment="1">
      <alignment horizontal="right" wrapText="1"/>
    </xf>
    <xf numFmtId="0" fontId="0" fillId="2" borderId="1" xfId="0" applyFill="1" applyBorder="1"/>
    <xf numFmtId="0" fontId="0" fillId="2" borderId="0" xfId="0" applyFill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21BB-403C-4A9D-9304-29A6F694AA04}">
  <dimension ref="A1:N93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L2" sqref="L2"/>
    </sheetView>
  </sheetViews>
  <sheetFormatPr defaultColWidth="12.15625" defaultRowHeight="14.4" x14ac:dyDescent="0.55000000000000004"/>
  <cols>
    <col min="1" max="1" width="27" style="2" bestFit="1" customWidth="1"/>
    <col min="2" max="2" width="12.68359375" style="2" bestFit="1" customWidth="1"/>
    <col min="3" max="3" width="18.26171875" style="2" bestFit="1" customWidth="1"/>
    <col min="4" max="4" width="8.83984375" style="2" bestFit="1" customWidth="1"/>
    <col min="5" max="5" width="23.68359375" style="2" customWidth="1"/>
    <col min="6" max="6" width="12" style="2" bestFit="1" customWidth="1"/>
    <col min="7" max="7" width="18.41796875" style="2" bestFit="1" customWidth="1"/>
    <col min="8" max="8" width="18" style="2" bestFit="1" customWidth="1"/>
    <col min="9" max="9" width="21.15625" style="2" bestFit="1" customWidth="1"/>
    <col min="10" max="10" width="30.578125" style="2" bestFit="1" customWidth="1"/>
    <col min="11" max="11" width="17" style="2" bestFit="1" customWidth="1"/>
    <col min="12" max="12" width="37.68359375" style="2" bestFit="1" customWidth="1"/>
    <col min="13" max="13" width="12.26171875" style="2" bestFit="1" customWidth="1"/>
    <col min="14" max="14" width="13.83984375" style="2" bestFit="1" customWidth="1"/>
    <col min="15" max="16384" width="12.15625" style="2"/>
  </cols>
  <sheetData>
    <row r="1" spans="1:14" s="3" customFormat="1" x14ac:dyDescent="0.55000000000000004">
      <c r="A1" s="1" t="s">
        <v>317</v>
      </c>
      <c r="B1" s="1" t="s">
        <v>0</v>
      </c>
      <c r="C1" s="1" t="s">
        <v>3</v>
      </c>
      <c r="D1" s="1" t="s">
        <v>5</v>
      </c>
      <c r="E1" s="1" t="s">
        <v>241</v>
      </c>
      <c r="F1" s="1" t="s">
        <v>229</v>
      </c>
      <c r="G1" s="1" t="s">
        <v>318</v>
      </c>
      <c r="H1" s="1" t="s">
        <v>228</v>
      </c>
      <c r="I1" s="1" t="s">
        <v>230</v>
      </c>
      <c r="J1" s="1" t="s">
        <v>7</v>
      </c>
      <c r="K1" s="1" t="s">
        <v>8</v>
      </c>
      <c r="L1" s="1" t="s">
        <v>319</v>
      </c>
      <c r="M1" s="1" t="s">
        <v>1</v>
      </c>
      <c r="N1" s="1" t="s">
        <v>2</v>
      </c>
    </row>
    <row r="2" spans="1:14" x14ac:dyDescent="0.55000000000000004">
      <c r="A2" t="s">
        <v>233</v>
      </c>
      <c r="B2" t="s">
        <v>10</v>
      </c>
      <c r="C2" t="s">
        <v>11</v>
      </c>
      <c r="D2" t="s">
        <v>166</v>
      </c>
      <c r="E2">
        <v>7567</v>
      </c>
      <c r="F2">
        <f t="shared" ref="F2:F13" si="0">(E2/1000*2.2477+5.8216)/100</f>
        <v>0.22829945900000001</v>
      </c>
      <c r="G2">
        <f t="shared" ref="G2:G65" si="1">F2*44/12</f>
        <v>0.83709801633333336</v>
      </c>
      <c r="H2">
        <f t="shared" ref="H2:H65" si="2">G2/(E2*K2)*1000 * 3.6</f>
        <v>1.1062482044843842</v>
      </c>
      <c r="I2" s="32">
        <v>0</v>
      </c>
      <c r="J2">
        <v>390</v>
      </c>
      <c r="K2">
        <v>0.36</v>
      </c>
      <c r="L2" s="13">
        <v>2030</v>
      </c>
      <c r="M2">
        <v>51.265999999999998</v>
      </c>
      <c r="N2">
        <v>19.315000000000001</v>
      </c>
    </row>
    <row r="3" spans="1:14" x14ac:dyDescent="0.55000000000000004">
      <c r="A3" t="s">
        <v>233</v>
      </c>
      <c r="B3" t="s">
        <v>10</v>
      </c>
      <c r="C3" t="s">
        <v>13</v>
      </c>
      <c r="D3" t="s">
        <v>166</v>
      </c>
      <c r="E3">
        <v>7567</v>
      </c>
      <c r="F3">
        <f t="shared" si="0"/>
        <v>0.22829945900000001</v>
      </c>
      <c r="G3">
        <f t="shared" si="1"/>
        <v>0.83709801633333336</v>
      </c>
      <c r="H3">
        <f t="shared" si="2"/>
        <v>1.1062482044843842</v>
      </c>
      <c r="I3" s="32">
        <v>0</v>
      </c>
      <c r="J3">
        <v>390</v>
      </c>
      <c r="K3">
        <v>0.36</v>
      </c>
      <c r="L3" s="13">
        <v>2030</v>
      </c>
      <c r="M3">
        <v>51.265999999999998</v>
      </c>
      <c r="N3">
        <v>19.315000000000001</v>
      </c>
    </row>
    <row r="4" spans="1:14" x14ac:dyDescent="0.55000000000000004">
      <c r="A4" t="s">
        <v>233</v>
      </c>
      <c r="B4" t="s">
        <v>10</v>
      </c>
      <c r="C4" t="s">
        <v>14</v>
      </c>
      <c r="D4" t="s">
        <v>166</v>
      </c>
      <c r="E4">
        <v>7567</v>
      </c>
      <c r="F4">
        <f t="shared" si="0"/>
        <v>0.22829945900000001</v>
      </c>
      <c r="G4">
        <f t="shared" si="1"/>
        <v>0.83709801633333336</v>
      </c>
      <c r="H4">
        <f t="shared" si="2"/>
        <v>1.1062482044843842</v>
      </c>
      <c r="I4" s="32">
        <v>0</v>
      </c>
      <c r="J4">
        <v>390</v>
      </c>
      <c r="K4">
        <v>0.36</v>
      </c>
      <c r="L4" s="13">
        <v>2030</v>
      </c>
      <c r="M4">
        <v>51.265999999999998</v>
      </c>
      <c r="N4">
        <v>19.315000000000001</v>
      </c>
    </row>
    <row r="5" spans="1:14" x14ac:dyDescent="0.55000000000000004">
      <c r="A5" t="s">
        <v>233</v>
      </c>
      <c r="B5" t="s">
        <v>10</v>
      </c>
      <c r="C5" t="s">
        <v>15</v>
      </c>
      <c r="D5" t="s">
        <v>166</v>
      </c>
      <c r="E5">
        <v>7567</v>
      </c>
      <c r="F5">
        <f t="shared" si="0"/>
        <v>0.22829945900000001</v>
      </c>
      <c r="G5">
        <f t="shared" si="1"/>
        <v>0.83709801633333336</v>
      </c>
      <c r="H5">
        <f t="shared" si="2"/>
        <v>1.1062482044843842</v>
      </c>
      <c r="I5" s="32">
        <v>0</v>
      </c>
      <c r="J5">
        <v>370</v>
      </c>
      <c r="K5">
        <v>0.36</v>
      </c>
      <c r="L5" s="13">
        <v>2030</v>
      </c>
      <c r="M5">
        <v>51.265999999999998</v>
      </c>
      <c r="N5">
        <v>19.315000000000001</v>
      </c>
    </row>
    <row r="6" spans="1:14" x14ac:dyDescent="0.55000000000000004">
      <c r="A6" t="s">
        <v>233</v>
      </c>
      <c r="B6" t="s">
        <v>10</v>
      </c>
      <c r="C6" t="s">
        <v>16</v>
      </c>
      <c r="D6" t="s">
        <v>166</v>
      </c>
      <c r="E6">
        <v>7567</v>
      </c>
      <c r="F6">
        <f t="shared" si="0"/>
        <v>0.22829945900000001</v>
      </c>
      <c r="G6">
        <f t="shared" si="1"/>
        <v>0.83709801633333336</v>
      </c>
      <c r="H6">
        <f t="shared" si="2"/>
        <v>1.1062482044843842</v>
      </c>
      <c r="I6" s="32">
        <v>0</v>
      </c>
      <c r="J6">
        <v>380</v>
      </c>
      <c r="K6">
        <v>0.36</v>
      </c>
      <c r="L6" s="13">
        <v>2030</v>
      </c>
      <c r="M6">
        <v>51.265999999999998</v>
      </c>
      <c r="N6">
        <v>19.315000000000001</v>
      </c>
    </row>
    <row r="7" spans="1:14" x14ac:dyDescent="0.55000000000000004">
      <c r="A7" t="s">
        <v>233</v>
      </c>
      <c r="B7" t="s">
        <v>10</v>
      </c>
      <c r="C7" t="s">
        <v>17</v>
      </c>
      <c r="D7" t="s">
        <v>166</v>
      </c>
      <c r="E7">
        <v>7567</v>
      </c>
      <c r="F7">
        <f t="shared" si="0"/>
        <v>0.22829945900000001</v>
      </c>
      <c r="G7">
        <f t="shared" si="1"/>
        <v>0.83709801633333336</v>
      </c>
      <c r="H7">
        <f t="shared" si="2"/>
        <v>1.1062482044843842</v>
      </c>
      <c r="I7" s="32">
        <v>0</v>
      </c>
      <c r="J7">
        <v>380</v>
      </c>
      <c r="K7">
        <v>0.36</v>
      </c>
      <c r="L7" s="13">
        <v>2030</v>
      </c>
      <c r="M7">
        <v>51.265999999999998</v>
      </c>
      <c r="N7">
        <v>19.315000000000001</v>
      </c>
    </row>
    <row r="8" spans="1:14" x14ac:dyDescent="0.55000000000000004">
      <c r="A8" t="s">
        <v>233</v>
      </c>
      <c r="B8" t="s">
        <v>10</v>
      </c>
      <c r="C8" t="s">
        <v>18</v>
      </c>
      <c r="D8" t="s">
        <v>166</v>
      </c>
      <c r="E8">
        <v>7567</v>
      </c>
      <c r="F8">
        <f t="shared" si="0"/>
        <v>0.22829945900000001</v>
      </c>
      <c r="G8">
        <f t="shared" si="1"/>
        <v>0.83709801633333336</v>
      </c>
      <c r="H8">
        <f t="shared" si="2"/>
        <v>1.1062482044843842</v>
      </c>
      <c r="I8" s="32">
        <v>0</v>
      </c>
      <c r="J8">
        <v>380</v>
      </c>
      <c r="K8">
        <v>0.36</v>
      </c>
      <c r="L8" s="13">
        <v>2030</v>
      </c>
      <c r="M8">
        <v>51.265999999999998</v>
      </c>
      <c r="N8">
        <v>19.315000000000001</v>
      </c>
    </row>
    <row r="9" spans="1:14" x14ac:dyDescent="0.55000000000000004">
      <c r="A9" t="s">
        <v>233</v>
      </c>
      <c r="B9" t="s">
        <v>10</v>
      </c>
      <c r="C9" t="s">
        <v>19</v>
      </c>
      <c r="D9" t="s">
        <v>166</v>
      </c>
      <c r="E9">
        <v>7567</v>
      </c>
      <c r="F9">
        <f t="shared" si="0"/>
        <v>0.22829945900000001</v>
      </c>
      <c r="G9">
        <f t="shared" si="1"/>
        <v>0.83709801633333336</v>
      </c>
      <c r="H9">
        <f t="shared" si="2"/>
        <v>1.1062482044843842</v>
      </c>
      <c r="I9" s="32">
        <v>0</v>
      </c>
      <c r="J9">
        <v>394</v>
      </c>
      <c r="K9">
        <v>0.36</v>
      </c>
      <c r="L9" s="13">
        <v>2035</v>
      </c>
      <c r="M9">
        <v>51.265999999999998</v>
      </c>
      <c r="N9">
        <v>19.315000000000001</v>
      </c>
    </row>
    <row r="10" spans="1:14" x14ac:dyDescent="0.55000000000000004">
      <c r="A10" t="s">
        <v>233</v>
      </c>
      <c r="B10" t="s">
        <v>10</v>
      </c>
      <c r="C10" t="s">
        <v>20</v>
      </c>
      <c r="D10" t="s">
        <v>166</v>
      </c>
      <c r="E10">
        <v>7567</v>
      </c>
      <c r="F10">
        <f t="shared" si="0"/>
        <v>0.22829945900000001</v>
      </c>
      <c r="G10">
        <f t="shared" si="1"/>
        <v>0.83709801633333336</v>
      </c>
      <c r="H10">
        <f t="shared" si="2"/>
        <v>1.1062482044843842</v>
      </c>
      <c r="I10" s="32">
        <v>0</v>
      </c>
      <c r="J10">
        <v>390</v>
      </c>
      <c r="K10">
        <v>0.36</v>
      </c>
      <c r="L10" s="13">
        <v>2035</v>
      </c>
      <c r="M10">
        <v>51.265999999999998</v>
      </c>
      <c r="N10">
        <v>19.315000000000001</v>
      </c>
    </row>
    <row r="11" spans="1:14" x14ac:dyDescent="0.55000000000000004">
      <c r="A11" t="s">
        <v>233</v>
      </c>
      <c r="B11" t="s">
        <v>10</v>
      </c>
      <c r="C11" t="s">
        <v>21</v>
      </c>
      <c r="D11" t="s">
        <v>166</v>
      </c>
      <c r="E11">
        <v>7567</v>
      </c>
      <c r="F11">
        <f t="shared" si="0"/>
        <v>0.22829945900000001</v>
      </c>
      <c r="G11">
        <f t="shared" si="1"/>
        <v>0.83709801633333336</v>
      </c>
      <c r="H11">
        <f t="shared" si="2"/>
        <v>1.1062482044843842</v>
      </c>
      <c r="I11" s="32">
        <v>0</v>
      </c>
      <c r="J11">
        <v>390</v>
      </c>
      <c r="K11">
        <v>0.36</v>
      </c>
      <c r="L11" s="13">
        <v>2035</v>
      </c>
      <c r="M11">
        <v>51.265999999999998</v>
      </c>
      <c r="N11">
        <v>19.315000000000001</v>
      </c>
    </row>
    <row r="12" spans="1:14" x14ac:dyDescent="0.55000000000000004">
      <c r="A12" t="s">
        <v>233</v>
      </c>
      <c r="B12" t="s">
        <v>10</v>
      </c>
      <c r="C12" t="s">
        <v>22</v>
      </c>
      <c r="D12" t="s">
        <v>166</v>
      </c>
      <c r="E12">
        <v>7567</v>
      </c>
      <c r="F12">
        <f t="shared" si="0"/>
        <v>0.22829945900000001</v>
      </c>
      <c r="G12">
        <f t="shared" si="1"/>
        <v>0.83709801633333336</v>
      </c>
      <c r="H12">
        <f t="shared" si="2"/>
        <v>1.1062482044843842</v>
      </c>
      <c r="I12" s="32">
        <v>0</v>
      </c>
      <c r="J12">
        <v>390</v>
      </c>
      <c r="K12">
        <v>0.36</v>
      </c>
      <c r="L12" s="13">
        <v>2030</v>
      </c>
      <c r="M12">
        <v>51.265999999999998</v>
      </c>
      <c r="N12">
        <v>19.315000000000001</v>
      </c>
    </row>
    <row r="13" spans="1:14" x14ac:dyDescent="0.55000000000000004">
      <c r="A13" t="s">
        <v>233</v>
      </c>
      <c r="B13" t="s">
        <v>10</v>
      </c>
      <c r="C13" t="s">
        <v>23</v>
      </c>
      <c r="D13" t="s">
        <v>166</v>
      </c>
      <c r="E13">
        <v>7567</v>
      </c>
      <c r="F13">
        <f t="shared" si="0"/>
        <v>0.22829945900000001</v>
      </c>
      <c r="G13">
        <f t="shared" si="1"/>
        <v>0.83709801633333336</v>
      </c>
      <c r="H13">
        <f t="shared" si="2"/>
        <v>0.96428414918735661</v>
      </c>
      <c r="I13" s="32">
        <v>0</v>
      </c>
      <c r="J13">
        <v>858</v>
      </c>
      <c r="K13">
        <v>0.41299999999999998</v>
      </c>
      <c r="L13" s="13">
        <v>2035</v>
      </c>
      <c r="M13">
        <v>51.265999999999998</v>
      </c>
      <c r="N13">
        <v>19.315000000000001</v>
      </c>
    </row>
    <row r="14" spans="1:14" s="11" customFormat="1" x14ac:dyDescent="0.55000000000000004">
      <c r="A14" s="14" t="s">
        <v>233</v>
      </c>
      <c r="B14" s="14" t="s">
        <v>10</v>
      </c>
      <c r="C14" s="14" t="s">
        <v>48</v>
      </c>
      <c r="D14" s="14" t="s">
        <v>54</v>
      </c>
      <c r="E14" s="14">
        <v>23398</v>
      </c>
      <c r="F14" s="14">
        <f t="shared" ref="F14:F55" si="3">(E14/1000-6)/30</f>
        <v>0.5799333333333333</v>
      </c>
      <c r="G14" s="14">
        <f t="shared" si="1"/>
        <v>2.1264222222222222</v>
      </c>
      <c r="H14" s="14">
        <f t="shared" si="2"/>
        <v>0.97662639873544466</v>
      </c>
      <c r="I14" s="14">
        <v>540</v>
      </c>
      <c r="J14" s="14">
        <v>222</v>
      </c>
      <c r="K14" s="14">
        <v>0.33500000000000002</v>
      </c>
      <c r="L14" s="15">
        <v>2021</v>
      </c>
      <c r="M14" s="14">
        <v>53.206000000000003</v>
      </c>
      <c r="N14" s="14">
        <v>14.465999999999999</v>
      </c>
    </row>
    <row r="15" spans="1:14" s="11" customFormat="1" x14ac:dyDescent="0.55000000000000004">
      <c r="A15" s="14" t="s">
        <v>233</v>
      </c>
      <c r="B15" s="14" t="s">
        <v>10</v>
      </c>
      <c r="C15" s="14" t="s">
        <v>49</v>
      </c>
      <c r="D15" s="14" t="s">
        <v>54</v>
      </c>
      <c r="E15" s="14">
        <v>23399</v>
      </c>
      <c r="F15" s="14">
        <f t="shared" si="3"/>
        <v>0.57996666666666674</v>
      </c>
      <c r="G15" s="14">
        <f t="shared" si="1"/>
        <v>2.1265444444444448</v>
      </c>
      <c r="H15" s="14">
        <f t="shared" si="2"/>
        <v>0.97664079278805771</v>
      </c>
      <c r="I15" s="14">
        <v>540</v>
      </c>
      <c r="J15" s="14">
        <v>222</v>
      </c>
      <c r="K15" s="14">
        <v>0.33500000000000002</v>
      </c>
      <c r="L15" s="15">
        <v>2021</v>
      </c>
      <c r="M15" s="14">
        <v>53.206000000000003</v>
      </c>
      <c r="N15" s="14">
        <v>14.465999999999999</v>
      </c>
    </row>
    <row r="16" spans="1:14" x14ac:dyDescent="0.55000000000000004">
      <c r="A16" t="s">
        <v>233</v>
      </c>
      <c r="B16" t="s">
        <v>10</v>
      </c>
      <c r="C16" t="s">
        <v>50</v>
      </c>
      <c r="D16" t="s">
        <v>54</v>
      </c>
      <c r="E16">
        <v>23400</v>
      </c>
      <c r="F16">
        <f t="shared" si="3"/>
        <v>0.57999999999999996</v>
      </c>
      <c r="G16">
        <f t="shared" si="1"/>
        <v>2.1266666666666665</v>
      </c>
      <c r="H16">
        <f t="shared" si="2"/>
        <v>0.97665518561040943</v>
      </c>
      <c r="I16" s="32">
        <v>540</v>
      </c>
      <c r="J16">
        <v>222</v>
      </c>
      <c r="K16">
        <v>0.33500000000000002</v>
      </c>
      <c r="L16" s="13">
        <v>2030</v>
      </c>
      <c r="M16">
        <v>53.206000000000003</v>
      </c>
      <c r="N16">
        <v>14.465999999999999</v>
      </c>
    </row>
    <row r="17" spans="1:14" x14ac:dyDescent="0.55000000000000004">
      <c r="A17" t="s">
        <v>233</v>
      </c>
      <c r="B17" t="s">
        <v>10</v>
      </c>
      <c r="C17" t="s">
        <v>51</v>
      </c>
      <c r="D17" t="s">
        <v>54</v>
      </c>
      <c r="E17">
        <v>23400</v>
      </c>
      <c r="F17">
        <f t="shared" si="3"/>
        <v>0.57999999999999996</v>
      </c>
      <c r="G17">
        <f t="shared" si="1"/>
        <v>2.1266666666666665</v>
      </c>
      <c r="H17">
        <f t="shared" si="2"/>
        <v>0.97665518561040943</v>
      </c>
      <c r="I17" s="32">
        <v>540</v>
      </c>
      <c r="J17">
        <v>222</v>
      </c>
      <c r="K17">
        <v>0.33500000000000002</v>
      </c>
      <c r="L17" s="13">
        <v>2030</v>
      </c>
      <c r="M17">
        <v>53.206000000000003</v>
      </c>
      <c r="N17">
        <v>14.465999999999999</v>
      </c>
    </row>
    <row r="18" spans="1:14" x14ac:dyDescent="0.55000000000000004">
      <c r="A18" t="s">
        <v>233</v>
      </c>
      <c r="B18" t="s">
        <v>10</v>
      </c>
      <c r="C18" t="s">
        <v>52</v>
      </c>
      <c r="D18" t="s">
        <v>54</v>
      </c>
      <c r="E18">
        <v>23400</v>
      </c>
      <c r="F18">
        <f t="shared" si="3"/>
        <v>0.57999999999999996</v>
      </c>
      <c r="G18">
        <f t="shared" si="1"/>
        <v>2.1266666666666665</v>
      </c>
      <c r="H18">
        <f t="shared" si="2"/>
        <v>0.97665518561040943</v>
      </c>
      <c r="I18" s="32">
        <v>540</v>
      </c>
      <c r="J18">
        <v>227</v>
      </c>
      <c r="K18">
        <v>0.33500000000000002</v>
      </c>
      <c r="L18" s="13">
        <v>2030</v>
      </c>
      <c r="M18">
        <v>53.206000000000003</v>
      </c>
      <c r="N18">
        <v>14.465999999999999</v>
      </c>
    </row>
    <row r="19" spans="1:14" x14ac:dyDescent="0.55000000000000004">
      <c r="A19" t="s">
        <v>233</v>
      </c>
      <c r="B19" t="s">
        <v>10</v>
      </c>
      <c r="C19" t="s">
        <v>53</v>
      </c>
      <c r="D19" t="s">
        <v>54</v>
      </c>
      <c r="E19">
        <v>23400</v>
      </c>
      <c r="F19">
        <f t="shared" si="3"/>
        <v>0.57999999999999996</v>
      </c>
      <c r="G19">
        <f t="shared" si="1"/>
        <v>2.1266666666666665</v>
      </c>
      <c r="H19">
        <f t="shared" si="2"/>
        <v>0.97665518561040943</v>
      </c>
      <c r="I19" s="32">
        <v>540</v>
      </c>
      <c r="J19">
        <v>232</v>
      </c>
      <c r="K19">
        <v>0.33500000000000002</v>
      </c>
      <c r="L19" s="13">
        <v>2030</v>
      </c>
      <c r="M19">
        <v>53.206000000000003</v>
      </c>
      <c r="N19">
        <v>14.465999999999999</v>
      </c>
    </row>
    <row r="20" spans="1:14" x14ac:dyDescent="0.55000000000000004">
      <c r="A20" t="s">
        <v>233</v>
      </c>
      <c r="B20" t="s">
        <v>32</v>
      </c>
      <c r="C20" t="s">
        <v>165</v>
      </c>
      <c r="D20" t="s">
        <v>54</v>
      </c>
      <c r="E20">
        <v>20474</v>
      </c>
      <c r="F20">
        <f t="shared" si="3"/>
        <v>0.48246666666666665</v>
      </c>
      <c r="G20">
        <f t="shared" si="1"/>
        <v>1.7690444444444442</v>
      </c>
      <c r="H20">
        <f t="shared" si="2"/>
        <v>0.67620863789068619</v>
      </c>
      <c r="I20" s="32">
        <v>70</v>
      </c>
      <c r="J20">
        <v>900</v>
      </c>
      <c r="K20">
        <v>0.46</v>
      </c>
      <c r="L20" s="13">
        <v>2040</v>
      </c>
      <c r="M20">
        <v>50.207999999999998</v>
      </c>
      <c r="N20">
        <v>19.21</v>
      </c>
    </row>
    <row r="21" spans="1:14" x14ac:dyDescent="0.55000000000000004">
      <c r="A21" t="s">
        <v>233</v>
      </c>
      <c r="B21" t="s">
        <v>32</v>
      </c>
      <c r="C21" t="s">
        <v>67</v>
      </c>
      <c r="D21" t="s">
        <v>54</v>
      </c>
      <c r="E21">
        <v>20474</v>
      </c>
      <c r="F21">
        <f t="shared" si="3"/>
        <v>0.48246666666666665</v>
      </c>
      <c r="G21">
        <f t="shared" si="1"/>
        <v>1.7690444444444442</v>
      </c>
      <c r="H21">
        <f t="shared" si="2"/>
        <v>0.91487051008739906</v>
      </c>
      <c r="I21" s="32">
        <v>70</v>
      </c>
      <c r="J21">
        <v>225</v>
      </c>
      <c r="K21">
        <v>0.34</v>
      </c>
      <c r="L21" s="13">
        <v>2030</v>
      </c>
      <c r="M21">
        <v>50.207999999999998</v>
      </c>
      <c r="N21">
        <v>19.21</v>
      </c>
    </row>
    <row r="22" spans="1:14" x14ac:dyDescent="0.55000000000000004">
      <c r="A22" t="s">
        <v>233</v>
      </c>
      <c r="B22" t="s">
        <v>32</v>
      </c>
      <c r="C22" t="s">
        <v>68</v>
      </c>
      <c r="D22" t="s">
        <v>54</v>
      </c>
      <c r="E22">
        <v>20474</v>
      </c>
      <c r="F22">
        <f t="shared" si="3"/>
        <v>0.48246666666666665</v>
      </c>
      <c r="G22">
        <f t="shared" si="1"/>
        <v>1.7690444444444442</v>
      </c>
      <c r="H22">
        <f t="shared" si="2"/>
        <v>0.91487051008739906</v>
      </c>
      <c r="I22" s="32">
        <v>70</v>
      </c>
      <c r="J22">
        <v>225</v>
      </c>
      <c r="K22">
        <v>0.34</v>
      </c>
      <c r="L22" s="13">
        <v>2030</v>
      </c>
      <c r="M22">
        <v>50.207999999999998</v>
      </c>
      <c r="N22">
        <v>19.21</v>
      </c>
    </row>
    <row r="23" spans="1:14" x14ac:dyDescent="0.55000000000000004">
      <c r="A23" t="s">
        <v>233</v>
      </c>
      <c r="B23" t="s">
        <v>32</v>
      </c>
      <c r="C23" t="s">
        <v>69</v>
      </c>
      <c r="D23" t="s">
        <v>54</v>
      </c>
      <c r="E23">
        <v>20474</v>
      </c>
      <c r="F23">
        <f t="shared" si="3"/>
        <v>0.48246666666666665</v>
      </c>
      <c r="G23">
        <f t="shared" si="1"/>
        <v>1.7690444444444442</v>
      </c>
      <c r="H23">
        <f t="shared" si="2"/>
        <v>0.91487051008739906</v>
      </c>
      <c r="I23" s="32">
        <v>70</v>
      </c>
      <c r="J23">
        <v>225</v>
      </c>
      <c r="K23">
        <v>0.34</v>
      </c>
      <c r="L23" s="13">
        <v>2030</v>
      </c>
      <c r="M23">
        <v>50.207999999999998</v>
      </c>
      <c r="N23">
        <v>19.21</v>
      </c>
    </row>
    <row r="24" spans="1:14" x14ac:dyDescent="0.55000000000000004">
      <c r="A24" t="s">
        <v>233</v>
      </c>
      <c r="B24" t="s">
        <v>32</v>
      </c>
      <c r="C24" t="s">
        <v>70</v>
      </c>
      <c r="D24" t="s">
        <v>54</v>
      </c>
      <c r="E24">
        <v>20474</v>
      </c>
      <c r="F24">
        <f t="shared" si="3"/>
        <v>0.48246666666666665</v>
      </c>
      <c r="G24">
        <f t="shared" si="1"/>
        <v>1.7690444444444442</v>
      </c>
      <c r="H24">
        <f t="shared" si="2"/>
        <v>0.91487051008739906</v>
      </c>
      <c r="I24" s="32">
        <v>70</v>
      </c>
      <c r="J24">
        <v>225</v>
      </c>
      <c r="K24">
        <v>0.34</v>
      </c>
      <c r="L24" s="13">
        <v>2030</v>
      </c>
      <c r="M24">
        <v>50.207999999999998</v>
      </c>
      <c r="N24">
        <v>19.21</v>
      </c>
    </row>
    <row r="25" spans="1:14" x14ac:dyDescent="0.55000000000000004">
      <c r="A25" t="s">
        <v>233</v>
      </c>
      <c r="B25" t="s">
        <v>32</v>
      </c>
      <c r="C25" t="s">
        <v>71</v>
      </c>
      <c r="D25" t="s">
        <v>54</v>
      </c>
      <c r="E25">
        <v>20474</v>
      </c>
      <c r="F25">
        <f t="shared" si="3"/>
        <v>0.48246666666666665</v>
      </c>
      <c r="G25">
        <f t="shared" si="1"/>
        <v>1.7690444444444442</v>
      </c>
      <c r="H25">
        <f t="shared" si="2"/>
        <v>0.91487051008739906</v>
      </c>
      <c r="I25" s="32">
        <v>70</v>
      </c>
      <c r="J25">
        <v>225</v>
      </c>
      <c r="K25">
        <v>0.34</v>
      </c>
      <c r="L25" s="13">
        <v>2030</v>
      </c>
      <c r="M25">
        <v>50.207999999999998</v>
      </c>
      <c r="N25">
        <v>19.21</v>
      </c>
    </row>
    <row r="26" spans="1:14" x14ac:dyDescent="0.55000000000000004">
      <c r="A26" t="s">
        <v>233</v>
      </c>
      <c r="B26" t="s">
        <v>32</v>
      </c>
      <c r="C26" t="s">
        <v>72</v>
      </c>
      <c r="D26" t="s">
        <v>54</v>
      </c>
      <c r="E26">
        <v>20474</v>
      </c>
      <c r="F26">
        <f t="shared" si="3"/>
        <v>0.48246666666666665</v>
      </c>
      <c r="G26">
        <f t="shared" si="1"/>
        <v>1.7690444444444442</v>
      </c>
      <c r="H26">
        <f t="shared" si="2"/>
        <v>0.91487051008739906</v>
      </c>
      <c r="I26" s="32">
        <v>70</v>
      </c>
      <c r="J26">
        <v>225</v>
      </c>
      <c r="K26">
        <v>0.34</v>
      </c>
      <c r="L26" s="13">
        <v>2030</v>
      </c>
      <c r="M26">
        <v>50.207999999999998</v>
      </c>
      <c r="N26">
        <v>19.21</v>
      </c>
    </row>
    <row r="27" spans="1:14" x14ac:dyDescent="0.55000000000000004">
      <c r="A27" t="s">
        <v>233</v>
      </c>
      <c r="B27" t="s">
        <v>80</v>
      </c>
      <c r="C27" t="s">
        <v>81</v>
      </c>
      <c r="D27" t="s">
        <v>54</v>
      </c>
      <c r="E27">
        <v>21701</v>
      </c>
      <c r="F27">
        <f t="shared" si="3"/>
        <v>0.52336666666666665</v>
      </c>
      <c r="G27">
        <f t="shared" si="1"/>
        <v>1.919011111111111</v>
      </c>
      <c r="H27">
        <f t="shared" si="2"/>
        <v>0.87218252046967093</v>
      </c>
      <c r="I27" s="32">
        <v>130</v>
      </c>
      <c r="J27">
        <v>228</v>
      </c>
      <c r="K27">
        <v>0.36499999999999999</v>
      </c>
      <c r="L27" s="16">
        <v>2030</v>
      </c>
      <c r="M27">
        <v>51.664999999999999</v>
      </c>
      <c r="N27">
        <v>21.466999999999999</v>
      </c>
    </row>
    <row r="28" spans="1:14" x14ac:dyDescent="0.55000000000000004">
      <c r="A28" t="s">
        <v>233</v>
      </c>
      <c r="B28" t="s">
        <v>80</v>
      </c>
      <c r="C28" t="s">
        <v>82</v>
      </c>
      <c r="D28" t="s">
        <v>54</v>
      </c>
      <c r="E28">
        <v>21701</v>
      </c>
      <c r="F28">
        <f t="shared" si="3"/>
        <v>0.52336666666666665</v>
      </c>
      <c r="G28">
        <f t="shared" si="1"/>
        <v>1.919011111111111</v>
      </c>
      <c r="H28">
        <f t="shared" si="2"/>
        <v>0.87218252046967093</v>
      </c>
      <c r="I28" s="32">
        <v>130</v>
      </c>
      <c r="J28">
        <v>560</v>
      </c>
      <c r="K28">
        <v>0.36499999999999999</v>
      </c>
      <c r="L28" s="13">
        <v>2040</v>
      </c>
      <c r="M28">
        <v>51.664999999999999</v>
      </c>
      <c r="N28">
        <v>21.466999999999999</v>
      </c>
    </row>
    <row r="29" spans="1:14" x14ac:dyDescent="0.55000000000000004">
      <c r="A29" t="s">
        <v>233</v>
      </c>
      <c r="B29" t="s">
        <v>80</v>
      </c>
      <c r="C29" t="s">
        <v>83</v>
      </c>
      <c r="D29" t="s">
        <v>54</v>
      </c>
      <c r="E29">
        <v>21701</v>
      </c>
      <c r="F29">
        <f t="shared" si="3"/>
        <v>0.52336666666666665</v>
      </c>
      <c r="G29">
        <f t="shared" si="1"/>
        <v>1.919011111111111</v>
      </c>
      <c r="H29">
        <f t="shared" si="2"/>
        <v>0.69205786950310832</v>
      </c>
      <c r="I29" s="32">
        <v>130</v>
      </c>
      <c r="J29">
        <v>1075</v>
      </c>
      <c r="K29">
        <v>0.46</v>
      </c>
      <c r="L29" s="13">
        <v>2040</v>
      </c>
      <c r="M29">
        <v>51.664999999999999</v>
      </c>
      <c r="N29">
        <v>21.466999999999999</v>
      </c>
    </row>
    <row r="30" spans="1:14" x14ac:dyDescent="0.55000000000000004">
      <c r="A30" t="s">
        <v>233</v>
      </c>
      <c r="B30" t="s">
        <v>80</v>
      </c>
      <c r="C30" t="s">
        <v>84</v>
      </c>
      <c r="D30" t="s">
        <v>54</v>
      </c>
      <c r="E30">
        <v>21701</v>
      </c>
      <c r="F30">
        <f t="shared" si="3"/>
        <v>0.52336666666666665</v>
      </c>
      <c r="G30">
        <f t="shared" si="1"/>
        <v>1.919011111111111</v>
      </c>
      <c r="H30">
        <f t="shared" si="2"/>
        <v>0.87218252046967093</v>
      </c>
      <c r="I30" s="32">
        <v>130</v>
      </c>
      <c r="J30">
        <v>228</v>
      </c>
      <c r="K30">
        <v>0.36499999999999999</v>
      </c>
      <c r="L30" s="13">
        <v>2030</v>
      </c>
      <c r="M30">
        <v>51.664999999999999</v>
      </c>
      <c r="N30">
        <v>21.466999999999999</v>
      </c>
    </row>
    <row r="31" spans="1:14" x14ac:dyDescent="0.55000000000000004">
      <c r="A31" t="s">
        <v>233</v>
      </c>
      <c r="B31" t="s">
        <v>80</v>
      </c>
      <c r="C31" t="s">
        <v>85</v>
      </c>
      <c r="D31" t="s">
        <v>54</v>
      </c>
      <c r="E31">
        <v>21701</v>
      </c>
      <c r="F31">
        <f t="shared" si="3"/>
        <v>0.52336666666666665</v>
      </c>
      <c r="G31">
        <f t="shared" si="1"/>
        <v>1.919011111111111</v>
      </c>
      <c r="H31">
        <f t="shared" si="2"/>
        <v>0.87218252046967093</v>
      </c>
      <c r="I31" s="32">
        <v>130</v>
      </c>
      <c r="J31">
        <v>225</v>
      </c>
      <c r="K31">
        <v>0.36499999999999999</v>
      </c>
      <c r="L31" s="13">
        <v>2035</v>
      </c>
      <c r="M31">
        <v>51.664999999999999</v>
      </c>
      <c r="N31">
        <v>21.466999999999999</v>
      </c>
    </row>
    <row r="32" spans="1:14" x14ac:dyDescent="0.55000000000000004">
      <c r="A32" t="s">
        <v>233</v>
      </c>
      <c r="B32" t="s">
        <v>80</v>
      </c>
      <c r="C32" t="s">
        <v>86</v>
      </c>
      <c r="D32" t="s">
        <v>54</v>
      </c>
      <c r="E32">
        <v>21701</v>
      </c>
      <c r="F32">
        <f t="shared" si="3"/>
        <v>0.52336666666666665</v>
      </c>
      <c r="G32">
        <f t="shared" si="1"/>
        <v>1.919011111111111</v>
      </c>
      <c r="H32">
        <f t="shared" si="2"/>
        <v>0.87218252046967093</v>
      </c>
      <c r="I32" s="32">
        <v>130</v>
      </c>
      <c r="J32">
        <v>228</v>
      </c>
      <c r="K32">
        <v>0.36499999999999999</v>
      </c>
      <c r="L32" s="13">
        <v>2030</v>
      </c>
      <c r="M32">
        <v>51.664999999999999</v>
      </c>
      <c r="N32">
        <v>21.466999999999999</v>
      </c>
    </row>
    <row r="33" spans="1:14" x14ac:dyDescent="0.55000000000000004">
      <c r="A33" t="s">
        <v>233</v>
      </c>
      <c r="B33" t="s">
        <v>80</v>
      </c>
      <c r="C33" t="s">
        <v>87</v>
      </c>
      <c r="D33" t="s">
        <v>54</v>
      </c>
      <c r="E33">
        <v>21701</v>
      </c>
      <c r="F33">
        <f t="shared" si="3"/>
        <v>0.52336666666666665</v>
      </c>
      <c r="G33">
        <f t="shared" si="1"/>
        <v>1.919011111111111</v>
      </c>
      <c r="H33">
        <f t="shared" si="2"/>
        <v>0.87218252046967093</v>
      </c>
      <c r="I33" s="32">
        <v>130</v>
      </c>
      <c r="J33">
        <v>228</v>
      </c>
      <c r="K33">
        <v>0.36499999999999999</v>
      </c>
      <c r="L33" s="13">
        <v>2030</v>
      </c>
      <c r="M33">
        <v>51.664999999999999</v>
      </c>
      <c r="N33">
        <v>21.466999999999999</v>
      </c>
    </row>
    <row r="34" spans="1:14" x14ac:dyDescent="0.55000000000000004">
      <c r="A34" t="s">
        <v>233</v>
      </c>
      <c r="B34" t="s">
        <v>80</v>
      </c>
      <c r="C34" t="s">
        <v>88</v>
      </c>
      <c r="D34" t="s">
        <v>54</v>
      </c>
      <c r="E34">
        <v>21701</v>
      </c>
      <c r="F34">
        <f t="shared" si="3"/>
        <v>0.52336666666666665</v>
      </c>
      <c r="G34">
        <f t="shared" si="1"/>
        <v>1.919011111111111</v>
      </c>
      <c r="H34">
        <f t="shared" si="2"/>
        <v>0.87218252046967093</v>
      </c>
      <c r="I34" s="32">
        <v>130</v>
      </c>
      <c r="J34">
        <v>228</v>
      </c>
      <c r="K34">
        <v>0.36499999999999999</v>
      </c>
      <c r="L34" s="13">
        <v>2030</v>
      </c>
      <c r="M34">
        <v>51.664999999999999</v>
      </c>
      <c r="N34">
        <v>21.466999999999999</v>
      </c>
    </row>
    <row r="35" spans="1:14" x14ac:dyDescent="0.55000000000000004">
      <c r="A35" t="s">
        <v>233</v>
      </c>
      <c r="B35" t="s">
        <v>80</v>
      </c>
      <c r="C35" t="s">
        <v>89</v>
      </c>
      <c r="D35" t="s">
        <v>54</v>
      </c>
      <c r="E35">
        <v>21701</v>
      </c>
      <c r="F35">
        <f t="shared" si="3"/>
        <v>0.52336666666666665</v>
      </c>
      <c r="G35">
        <f t="shared" si="1"/>
        <v>1.919011111111111</v>
      </c>
      <c r="H35">
        <f t="shared" si="2"/>
        <v>0.87218252046967093</v>
      </c>
      <c r="I35" s="32">
        <v>130</v>
      </c>
      <c r="J35">
        <v>228</v>
      </c>
      <c r="K35">
        <v>0.36499999999999999</v>
      </c>
      <c r="L35" s="13">
        <v>2030</v>
      </c>
      <c r="M35">
        <v>51.664999999999999</v>
      </c>
      <c r="N35">
        <v>21.466999999999999</v>
      </c>
    </row>
    <row r="36" spans="1:14" x14ac:dyDescent="0.55000000000000004">
      <c r="A36" t="s">
        <v>233</v>
      </c>
      <c r="B36" t="s">
        <v>80</v>
      </c>
      <c r="C36" t="s">
        <v>90</v>
      </c>
      <c r="D36" t="s">
        <v>54</v>
      </c>
      <c r="E36">
        <v>21701</v>
      </c>
      <c r="F36">
        <f t="shared" si="3"/>
        <v>0.52336666666666665</v>
      </c>
      <c r="G36">
        <f t="shared" si="1"/>
        <v>1.919011111111111</v>
      </c>
      <c r="H36">
        <f t="shared" si="2"/>
        <v>0.87218252046967093</v>
      </c>
      <c r="I36" s="32">
        <v>130</v>
      </c>
      <c r="J36">
        <v>228</v>
      </c>
      <c r="K36">
        <v>0.36499999999999999</v>
      </c>
      <c r="L36" s="13">
        <v>2030</v>
      </c>
      <c r="M36">
        <v>51.664999999999999</v>
      </c>
      <c r="N36">
        <v>21.466999999999999</v>
      </c>
    </row>
    <row r="37" spans="1:14" x14ac:dyDescent="0.55000000000000004">
      <c r="A37" t="s">
        <v>233</v>
      </c>
      <c r="B37" t="s">
        <v>80</v>
      </c>
      <c r="C37" t="s">
        <v>91</v>
      </c>
      <c r="D37" t="s">
        <v>54</v>
      </c>
      <c r="E37">
        <v>21701</v>
      </c>
      <c r="F37">
        <f t="shared" si="3"/>
        <v>0.52336666666666665</v>
      </c>
      <c r="G37">
        <f t="shared" si="1"/>
        <v>1.919011111111111</v>
      </c>
      <c r="H37">
        <f t="shared" si="2"/>
        <v>0.87218252046967093</v>
      </c>
      <c r="I37" s="32">
        <v>130</v>
      </c>
      <c r="J37">
        <v>560</v>
      </c>
      <c r="K37">
        <v>0.36499999999999999</v>
      </c>
      <c r="L37" s="13">
        <v>2035</v>
      </c>
      <c r="M37">
        <v>51.664999999999999</v>
      </c>
      <c r="N37">
        <v>21.466999999999999</v>
      </c>
    </row>
    <row r="38" spans="1:14" x14ac:dyDescent="0.55000000000000004">
      <c r="A38" t="s">
        <v>233</v>
      </c>
      <c r="B38" t="s">
        <v>32</v>
      </c>
      <c r="C38" t="s">
        <v>95</v>
      </c>
      <c r="D38" t="s">
        <v>54</v>
      </c>
      <c r="E38">
        <v>20912</v>
      </c>
      <c r="F38">
        <f t="shared" si="3"/>
        <v>0.49706666666666666</v>
      </c>
      <c r="G38">
        <f t="shared" si="1"/>
        <v>1.8225777777777779</v>
      </c>
      <c r="H38">
        <f t="shared" si="2"/>
        <v>0.75604022824273376</v>
      </c>
      <c r="I38" s="32">
        <v>50</v>
      </c>
      <c r="J38">
        <v>460</v>
      </c>
      <c r="K38">
        <v>0.41499999999999998</v>
      </c>
      <c r="L38" s="13">
        <v>2040</v>
      </c>
      <c r="M38">
        <v>50.348999999999997</v>
      </c>
      <c r="N38">
        <v>19.145</v>
      </c>
    </row>
    <row r="39" spans="1:14" s="11" customFormat="1" x14ac:dyDescent="0.55000000000000004">
      <c r="A39" s="14" t="s">
        <v>233</v>
      </c>
      <c r="B39" s="14" t="s">
        <v>32</v>
      </c>
      <c r="C39" s="14" t="s">
        <v>96</v>
      </c>
      <c r="D39" s="14" t="s">
        <v>54</v>
      </c>
      <c r="E39" s="14">
        <v>20912</v>
      </c>
      <c r="F39" s="14">
        <f t="shared" si="3"/>
        <v>0.49706666666666666</v>
      </c>
      <c r="G39" s="14">
        <f t="shared" si="1"/>
        <v>1.8225777777777779</v>
      </c>
      <c r="H39" s="14">
        <f t="shared" si="2"/>
        <v>0.98048967100229523</v>
      </c>
      <c r="I39" s="14">
        <v>50</v>
      </c>
      <c r="J39" s="14">
        <v>120</v>
      </c>
      <c r="K39" s="14">
        <v>0.32</v>
      </c>
      <c r="L39" s="15">
        <v>2021</v>
      </c>
      <c r="M39" s="14">
        <v>50.348999999999997</v>
      </c>
      <c r="N39" s="14">
        <v>19.145</v>
      </c>
    </row>
    <row r="40" spans="1:14" s="11" customFormat="1" x14ac:dyDescent="0.55000000000000004">
      <c r="A40" s="14" t="s">
        <v>233</v>
      </c>
      <c r="B40" s="14" t="s">
        <v>32</v>
      </c>
      <c r="C40" s="14" t="s">
        <v>97</v>
      </c>
      <c r="D40" s="14" t="s">
        <v>54</v>
      </c>
      <c r="E40" s="14">
        <v>20912</v>
      </c>
      <c r="F40" s="14">
        <f t="shared" si="3"/>
        <v>0.49706666666666666</v>
      </c>
      <c r="G40" s="14">
        <f t="shared" si="1"/>
        <v>1.8225777777777779</v>
      </c>
      <c r="H40" s="14">
        <f t="shared" si="2"/>
        <v>0.98048967100229523</v>
      </c>
      <c r="I40" s="14">
        <v>50</v>
      </c>
      <c r="J40" s="14">
        <v>120</v>
      </c>
      <c r="K40" s="14">
        <v>0.32</v>
      </c>
      <c r="L40" s="15">
        <v>2021</v>
      </c>
      <c r="M40" s="14">
        <v>50.348999999999997</v>
      </c>
      <c r="N40" s="14">
        <v>19.145</v>
      </c>
    </row>
    <row r="41" spans="1:14" s="11" customFormat="1" x14ac:dyDescent="0.55000000000000004">
      <c r="A41" s="14" t="s">
        <v>233</v>
      </c>
      <c r="B41" s="14" t="s">
        <v>32</v>
      </c>
      <c r="C41" s="14" t="s">
        <v>98</v>
      </c>
      <c r="D41" s="14" t="s">
        <v>54</v>
      </c>
      <c r="E41" s="14">
        <v>21058</v>
      </c>
      <c r="F41" s="14">
        <f t="shared" si="3"/>
        <v>0.50193333333333334</v>
      </c>
      <c r="G41" s="14">
        <f t="shared" si="1"/>
        <v>1.8404222222222222</v>
      </c>
      <c r="H41" s="14">
        <f t="shared" si="2"/>
        <v>0.98322490264982421</v>
      </c>
      <c r="I41" s="14">
        <v>50</v>
      </c>
      <c r="J41" s="14">
        <v>125</v>
      </c>
      <c r="K41" s="14">
        <v>0.32</v>
      </c>
      <c r="L41" s="15">
        <v>2021</v>
      </c>
      <c r="M41" s="14">
        <v>50.134</v>
      </c>
      <c r="N41" s="14">
        <v>18.847000000000001</v>
      </c>
    </row>
    <row r="42" spans="1:14" x14ac:dyDescent="0.55000000000000004">
      <c r="A42" t="s">
        <v>233</v>
      </c>
      <c r="B42" t="s">
        <v>32</v>
      </c>
      <c r="C42" t="s">
        <v>100</v>
      </c>
      <c r="D42" t="s">
        <v>54</v>
      </c>
      <c r="E42">
        <v>21058</v>
      </c>
      <c r="F42">
        <f t="shared" si="3"/>
        <v>0.50193333333333334</v>
      </c>
      <c r="G42">
        <f t="shared" si="1"/>
        <v>1.8404222222222222</v>
      </c>
      <c r="H42">
        <f t="shared" si="2"/>
        <v>0.89894848242269654</v>
      </c>
      <c r="I42" s="32">
        <v>100</v>
      </c>
      <c r="J42">
        <v>225</v>
      </c>
      <c r="K42">
        <v>0.35</v>
      </c>
      <c r="L42" s="13">
        <v>2035</v>
      </c>
      <c r="M42">
        <v>50.134</v>
      </c>
      <c r="N42">
        <v>18.847000000000001</v>
      </c>
    </row>
    <row r="43" spans="1:14" x14ac:dyDescent="0.55000000000000004">
      <c r="A43" t="s">
        <v>233</v>
      </c>
      <c r="B43" t="s">
        <v>32</v>
      </c>
      <c r="C43" t="s">
        <v>101</v>
      </c>
      <c r="D43" t="s">
        <v>54</v>
      </c>
      <c r="E43">
        <v>21058</v>
      </c>
      <c r="F43">
        <f t="shared" si="3"/>
        <v>0.50193333333333334</v>
      </c>
      <c r="G43">
        <f t="shared" si="1"/>
        <v>1.8404222222222222</v>
      </c>
      <c r="H43">
        <f t="shared" si="2"/>
        <v>0.89894848242269654</v>
      </c>
      <c r="I43" s="32">
        <v>100</v>
      </c>
      <c r="J43">
        <v>225</v>
      </c>
      <c r="K43">
        <v>0.35</v>
      </c>
      <c r="L43" s="13">
        <v>2035</v>
      </c>
      <c r="M43">
        <v>50.134</v>
      </c>
      <c r="N43">
        <v>18.847000000000001</v>
      </c>
    </row>
    <row r="44" spans="1:14" x14ac:dyDescent="0.55000000000000004">
      <c r="A44" t="s">
        <v>233</v>
      </c>
      <c r="B44" t="s">
        <v>32</v>
      </c>
      <c r="C44" t="s">
        <v>102</v>
      </c>
      <c r="D44" t="s">
        <v>54</v>
      </c>
      <c r="E44">
        <v>21058</v>
      </c>
      <c r="F44">
        <f t="shared" si="3"/>
        <v>0.50193333333333334</v>
      </c>
      <c r="G44">
        <f t="shared" si="1"/>
        <v>1.8404222222222222</v>
      </c>
      <c r="H44">
        <f t="shared" si="2"/>
        <v>0.89894848242269654</v>
      </c>
      <c r="I44" s="32">
        <v>100</v>
      </c>
      <c r="J44">
        <v>225</v>
      </c>
      <c r="K44">
        <v>0.35</v>
      </c>
      <c r="L44" s="13">
        <v>2030</v>
      </c>
      <c r="M44">
        <v>50.134</v>
      </c>
      <c r="N44">
        <v>18.847000000000001</v>
      </c>
    </row>
    <row r="45" spans="1:14" s="11" customFormat="1" x14ac:dyDescent="0.55000000000000004">
      <c r="A45" s="14" t="s">
        <v>233</v>
      </c>
      <c r="B45" s="14" t="s">
        <v>32</v>
      </c>
      <c r="C45" s="14" t="s">
        <v>99</v>
      </c>
      <c r="D45" s="14" t="s">
        <v>54</v>
      </c>
      <c r="E45" s="14">
        <v>21058</v>
      </c>
      <c r="F45" s="14">
        <f t="shared" si="3"/>
        <v>0.50193333333333334</v>
      </c>
      <c r="G45" s="14">
        <f t="shared" si="1"/>
        <v>1.8404222222222222</v>
      </c>
      <c r="H45" s="14">
        <f t="shared" si="2"/>
        <v>0.98322490264982421</v>
      </c>
      <c r="I45" s="14">
        <v>100</v>
      </c>
      <c r="J45" s="14">
        <v>125</v>
      </c>
      <c r="K45" s="14">
        <v>0.32</v>
      </c>
      <c r="L45" s="15">
        <v>2021</v>
      </c>
      <c r="M45" s="14">
        <v>50.134</v>
      </c>
      <c r="N45" s="14">
        <v>18.847000000000001</v>
      </c>
    </row>
    <row r="46" spans="1:14" x14ac:dyDescent="0.55000000000000004">
      <c r="A46" t="s">
        <v>233</v>
      </c>
      <c r="B46" t="s">
        <v>32</v>
      </c>
      <c r="C46" t="s">
        <v>103</v>
      </c>
      <c r="D46" t="s">
        <v>54</v>
      </c>
      <c r="E46">
        <v>21058</v>
      </c>
      <c r="F46">
        <f t="shared" si="3"/>
        <v>0.50193333333333334</v>
      </c>
      <c r="G46">
        <f t="shared" si="1"/>
        <v>1.8404222222222222</v>
      </c>
      <c r="H46">
        <f t="shared" si="2"/>
        <v>0.89894848242269654</v>
      </c>
      <c r="I46" s="32">
        <v>100</v>
      </c>
      <c r="J46">
        <v>230</v>
      </c>
      <c r="K46">
        <v>0.35</v>
      </c>
      <c r="L46" s="13">
        <v>2035</v>
      </c>
      <c r="M46">
        <v>50.134</v>
      </c>
      <c r="N46">
        <v>18.847000000000001</v>
      </c>
    </row>
    <row r="47" spans="1:14" x14ac:dyDescent="0.55000000000000004">
      <c r="A47" t="s">
        <v>233</v>
      </c>
      <c r="B47" t="s">
        <v>10</v>
      </c>
      <c r="C47" t="s">
        <v>105</v>
      </c>
      <c r="D47" t="s">
        <v>54</v>
      </c>
      <c r="E47">
        <v>21988</v>
      </c>
      <c r="F47">
        <f t="shared" si="3"/>
        <v>0.53293333333333337</v>
      </c>
      <c r="G47">
        <f t="shared" si="1"/>
        <v>1.954088888888889</v>
      </c>
      <c r="H47">
        <f t="shared" si="2"/>
        <v>0.8717561573094863</v>
      </c>
      <c r="I47" s="32">
        <v>150</v>
      </c>
      <c r="J47">
        <v>386</v>
      </c>
      <c r="K47">
        <v>0.36699999999999999</v>
      </c>
      <c r="L47" s="13">
        <v>2030</v>
      </c>
      <c r="M47">
        <v>50.752000000000002</v>
      </c>
      <c r="N47">
        <v>17.882000000000001</v>
      </c>
    </row>
    <row r="48" spans="1:14" x14ac:dyDescent="0.55000000000000004">
      <c r="A48" t="s">
        <v>233</v>
      </c>
      <c r="B48" t="s">
        <v>10</v>
      </c>
      <c r="C48" t="s">
        <v>106</v>
      </c>
      <c r="D48" t="s">
        <v>54</v>
      </c>
      <c r="E48">
        <v>21988</v>
      </c>
      <c r="F48">
        <f t="shared" si="3"/>
        <v>0.53293333333333337</v>
      </c>
      <c r="G48">
        <f t="shared" si="1"/>
        <v>1.954088888888889</v>
      </c>
      <c r="H48">
        <f t="shared" si="2"/>
        <v>0.8717561573094863</v>
      </c>
      <c r="I48" s="32">
        <v>150</v>
      </c>
      <c r="J48">
        <v>383</v>
      </c>
      <c r="K48">
        <v>0.36699999999999999</v>
      </c>
      <c r="L48" s="13">
        <v>2030</v>
      </c>
      <c r="M48">
        <v>50.752000000000002</v>
      </c>
      <c r="N48">
        <v>17.882000000000001</v>
      </c>
    </row>
    <row r="49" spans="1:14" x14ac:dyDescent="0.55000000000000004">
      <c r="A49" t="s">
        <v>233</v>
      </c>
      <c r="B49" t="s">
        <v>10</v>
      </c>
      <c r="C49" t="s">
        <v>107</v>
      </c>
      <c r="D49" t="s">
        <v>54</v>
      </c>
      <c r="E49">
        <v>21988</v>
      </c>
      <c r="F49">
        <f t="shared" si="3"/>
        <v>0.53293333333333337</v>
      </c>
      <c r="G49">
        <f t="shared" si="1"/>
        <v>1.954088888888889</v>
      </c>
      <c r="H49">
        <f t="shared" si="2"/>
        <v>0.8717561573094863</v>
      </c>
      <c r="I49" s="32">
        <v>150</v>
      </c>
      <c r="J49">
        <v>383</v>
      </c>
      <c r="K49">
        <v>0.36699999999999999</v>
      </c>
      <c r="L49" s="13">
        <v>2040</v>
      </c>
      <c r="M49">
        <v>50.752000000000002</v>
      </c>
      <c r="N49">
        <v>17.882000000000001</v>
      </c>
    </row>
    <row r="50" spans="1:14" x14ac:dyDescent="0.55000000000000004">
      <c r="A50" t="s">
        <v>233</v>
      </c>
      <c r="B50" t="s">
        <v>10</v>
      </c>
      <c r="C50" t="s">
        <v>108</v>
      </c>
      <c r="D50" t="s">
        <v>54</v>
      </c>
      <c r="E50">
        <v>21988</v>
      </c>
      <c r="F50">
        <f t="shared" si="3"/>
        <v>0.53293333333333337</v>
      </c>
      <c r="G50">
        <f t="shared" si="1"/>
        <v>1.954088888888889</v>
      </c>
      <c r="H50">
        <f t="shared" si="2"/>
        <v>0.8717561573094863</v>
      </c>
      <c r="I50" s="32">
        <v>150</v>
      </c>
      <c r="J50">
        <v>380</v>
      </c>
      <c r="K50">
        <v>0.36699999999999999</v>
      </c>
      <c r="L50" s="13">
        <v>2040</v>
      </c>
      <c r="M50">
        <v>50.752000000000002</v>
      </c>
      <c r="N50">
        <v>17.882000000000001</v>
      </c>
    </row>
    <row r="51" spans="1:14" x14ac:dyDescent="0.55000000000000004">
      <c r="A51" t="s">
        <v>233</v>
      </c>
      <c r="B51" t="s">
        <v>10</v>
      </c>
      <c r="C51" t="s">
        <v>109</v>
      </c>
      <c r="D51" t="s">
        <v>54</v>
      </c>
      <c r="E51">
        <v>21988</v>
      </c>
      <c r="F51">
        <f t="shared" si="3"/>
        <v>0.53293333333333337</v>
      </c>
      <c r="G51">
        <f t="shared" si="1"/>
        <v>1.954088888888889</v>
      </c>
      <c r="H51">
        <f t="shared" si="2"/>
        <v>0.69550980376648142</v>
      </c>
      <c r="I51" s="32">
        <v>150</v>
      </c>
      <c r="J51">
        <v>900</v>
      </c>
      <c r="K51">
        <v>0.46</v>
      </c>
      <c r="L51" s="13">
        <v>2040</v>
      </c>
      <c r="M51">
        <v>50.752000000000002</v>
      </c>
      <c r="N51">
        <v>17.882000000000001</v>
      </c>
    </row>
    <row r="52" spans="1:14" x14ac:dyDescent="0.55000000000000004">
      <c r="A52" t="s">
        <v>233</v>
      </c>
      <c r="B52" t="s">
        <v>10</v>
      </c>
      <c r="C52" t="s">
        <v>110</v>
      </c>
      <c r="D52" t="s">
        <v>54</v>
      </c>
      <c r="E52">
        <v>21988</v>
      </c>
      <c r="F52">
        <f t="shared" si="3"/>
        <v>0.53293333333333337</v>
      </c>
      <c r="G52">
        <f t="shared" si="1"/>
        <v>1.954088888888889</v>
      </c>
      <c r="H52">
        <f t="shared" si="2"/>
        <v>0.69550980376648142</v>
      </c>
      <c r="I52" s="32">
        <v>150</v>
      </c>
      <c r="J52">
        <v>900</v>
      </c>
      <c r="K52">
        <v>0.46</v>
      </c>
      <c r="L52" s="13">
        <v>2040</v>
      </c>
      <c r="M52">
        <v>50.752000000000002</v>
      </c>
      <c r="N52">
        <v>17.882000000000001</v>
      </c>
    </row>
    <row r="53" spans="1:14" x14ac:dyDescent="0.55000000000000004">
      <c r="A53" t="s">
        <v>233</v>
      </c>
      <c r="B53" t="s">
        <v>111</v>
      </c>
      <c r="C53" t="s">
        <v>112</v>
      </c>
      <c r="D53" t="s">
        <v>54</v>
      </c>
      <c r="E53">
        <v>21867</v>
      </c>
      <c r="F53">
        <f t="shared" si="3"/>
        <v>0.52890000000000004</v>
      </c>
      <c r="G53">
        <f t="shared" si="1"/>
        <v>1.9393000000000002</v>
      </c>
      <c r="H53">
        <f t="shared" si="2"/>
        <v>0.84018456072957814</v>
      </c>
      <c r="I53" s="32">
        <v>350</v>
      </c>
      <c r="J53">
        <v>221</v>
      </c>
      <c r="K53">
        <v>0.38</v>
      </c>
      <c r="L53" s="13">
        <v>2035</v>
      </c>
      <c r="M53">
        <v>53.103999999999999</v>
      </c>
      <c r="N53">
        <v>21.611999999999998</v>
      </c>
    </row>
    <row r="54" spans="1:14" x14ac:dyDescent="0.55000000000000004">
      <c r="A54" t="s">
        <v>233</v>
      </c>
      <c r="B54" t="s">
        <v>111</v>
      </c>
      <c r="C54" t="s">
        <v>113</v>
      </c>
      <c r="D54" t="s">
        <v>54</v>
      </c>
      <c r="E54">
        <v>21867</v>
      </c>
      <c r="F54">
        <f t="shared" si="3"/>
        <v>0.52890000000000004</v>
      </c>
      <c r="G54">
        <f t="shared" si="1"/>
        <v>1.9393000000000002</v>
      </c>
      <c r="H54">
        <f t="shared" si="2"/>
        <v>0.84018456072957814</v>
      </c>
      <c r="I54" s="32">
        <v>350</v>
      </c>
      <c r="J54">
        <v>230</v>
      </c>
      <c r="K54">
        <v>0.38</v>
      </c>
      <c r="L54" s="13">
        <v>2035</v>
      </c>
      <c r="M54">
        <v>53.103999999999999</v>
      </c>
      <c r="N54">
        <v>21.611999999999998</v>
      </c>
    </row>
    <row r="55" spans="1:14" x14ac:dyDescent="0.55000000000000004">
      <c r="A55" t="s">
        <v>233</v>
      </c>
      <c r="B55" t="s">
        <v>111</v>
      </c>
      <c r="C55" t="s">
        <v>114</v>
      </c>
      <c r="D55" t="s">
        <v>54</v>
      </c>
      <c r="E55">
        <v>21867</v>
      </c>
      <c r="F55">
        <f t="shared" si="3"/>
        <v>0.52890000000000004</v>
      </c>
      <c r="G55">
        <f t="shared" si="1"/>
        <v>1.9393000000000002</v>
      </c>
      <c r="H55">
        <f t="shared" si="2"/>
        <v>0.84018456072957814</v>
      </c>
      <c r="I55" s="32">
        <v>350</v>
      </c>
      <c r="J55">
        <v>230</v>
      </c>
      <c r="K55">
        <v>0.38</v>
      </c>
      <c r="L55" s="13">
        <v>2035</v>
      </c>
      <c r="M55">
        <v>53.103999999999999</v>
      </c>
      <c r="N55">
        <v>21.611999999999998</v>
      </c>
    </row>
    <row r="56" spans="1:14" x14ac:dyDescent="0.55000000000000004">
      <c r="A56" t="s">
        <v>233</v>
      </c>
      <c r="B56" t="s">
        <v>9</v>
      </c>
      <c r="C56" t="s">
        <v>115</v>
      </c>
      <c r="D56" t="s">
        <v>166</v>
      </c>
      <c r="E56">
        <v>8448</v>
      </c>
      <c r="F56">
        <f t="shared" ref="F56:F62" si="4">(E56/1000*2.2477+5.8216)/100</f>
        <v>0.24810169600000001</v>
      </c>
      <c r="G56">
        <f t="shared" si="1"/>
        <v>0.90970621866666679</v>
      </c>
      <c r="H56">
        <f t="shared" si="2"/>
        <v>1.2505125806451616</v>
      </c>
      <c r="I56" s="32">
        <v>0</v>
      </c>
      <c r="J56">
        <v>222</v>
      </c>
      <c r="K56">
        <v>0.31</v>
      </c>
      <c r="L56" s="13">
        <v>2021</v>
      </c>
      <c r="M56">
        <v>52.305999999999997</v>
      </c>
      <c r="N56">
        <v>18.231999999999999</v>
      </c>
    </row>
    <row r="57" spans="1:14" x14ac:dyDescent="0.55000000000000004">
      <c r="A57" t="s">
        <v>233</v>
      </c>
      <c r="B57" t="s">
        <v>9</v>
      </c>
      <c r="C57" t="s">
        <v>116</v>
      </c>
      <c r="D57" t="s">
        <v>166</v>
      </c>
      <c r="E57">
        <v>8448</v>
      </c>
      <c r="F57">
        <f t="shared" si="4"/>
        <v>0.24810169600000001</v>
      </c>
      <c r="G57">
        <f t="shared" si="1"/>
        <v>0.90970621866666679</v>
      </c>
      <c r="H57">
        <f t="shared" si="2"/>
        <v>1.2505125806451616</v>
      </c>
      <c r="I57" s="32">
        <v>0</v>
      </c>
      <c r="J57">
        <v>222</v>
      </c>
      <c r="K57">
        <v>0.31</v>
      </c>
      <c r="L57" s="13">
        <v>2021</v>
      </c>
      <c r="M57">
        <v>52.305999999999997</v>
      </c>
      <c r="N57">
        <v>18.231999999999999</v>
      </c>
    </row>
    <row r="58" spans="1:14" s="11" customFormat="1" x14ac:dyDescent="0.55000000000000004">
      <c r="A58" s="14" t="s">
        <v>233</v>
      </c>
      <c r="B58" s="14" t="s">
        <v>9</v>
      </c>
      <c r="C58" s="14" t="s">
        <v>117</v>
      </c>
      <c r="D58" s="14" t="s">
        <v>166</v>
      </c>
      <c r="E58" s="14">
        <v>8448</v>
      </c>
      <c r="F58" s="14">
        <f t="shared" si="4"/>
        <v>0.24810169600000001</v>
      </c>
      <c r="G58" s="14">
        <f t="shared" si="1"/>
        <v>0.90970621866666679</v>
      </c>
      <c r="H58" s="14">
        <f t="shared" si="2"/>
        <v>1.2505125806451616</v>
      </c>
      <c r="I58" s="14">
        <v>0</v>
      </c>
      <c r="J58" s="14">
        <v>200</v>
      </c>
      <c r="K58" s="14">
        <v>0.31</v>
      </c>
      <c r="L58" s="15">
        <v>2021</v>
      </c>
      <c r="M58" s="14">
        <v>52.305999999999997</v>
      </c>
      <c r="N58" s="14">
        <v>18.231999999999999</v>
      </c>
    </row>
    <row r="59" spans="1:14" s="11" customFormat="1" x14ac:dyDescent="0.55000000000000004">
      <c r="A59" s="14" t="s">
        <v>233</v>
      </c>
      <c r="B59" s="14" t="s">
        <v>9</v>
      </c>
      <c r="C59" s="14" t="s">
        <v>118</v>
      </c>
      <c r="D59" s="14" t="s">
        <v>166</v>
      </c>
      <c r="E59" s="14">
        <v>8448</v>
      </c>
      <c r="F59" s="14">
        <f t="shared" si="4"/>
        <v>0.24810169600000001</v>
      </c>
      <c r="G59" s="14">
        <f t="shared" si="1"/>
        <v>0.90970621866666679</v>
      </c>
      <c r="H59" s="14">
        <f t="shared" si="2"/>
        <v>1.2505125806451616</v>
      </c>
      <c r="I59" s="14">
        <v>0</v>
      </c>
      <c r="J59" s="14">
        <v>200</v>
      </c>
      <c r="K59" s="14">
        <v>0.31</v>
      </c>
      <c r="L59" s="15">
        <v>2021</v>
      </c>
      <c r="M59" s="14">
        <v>52.305999999999997</v>
      </c>
      <c r="N59" s="14">
        <v>18.231999999999999</v>
      </c>
    </row>
    <row r="60" spans="1:14" x14ac:dyDescent="0.55000000000000004">
      <c r="A60" t="s">
        <v>233</v>
      </c>
      <c r="B60" t="s">
        <v>9</v>
      </c>
      <c r="C60" t="s">
        <v>119</v>
      </c>
      <c r="D60" t="s">
        <v>166</v>
      </c>
      <c r="E60">
        <v>8448</v>
      </c>
      <c r="F60">
        <f t="shared" si="4"/>
        <v>0.24810169600000001</v>
      </c>
      <c r="G60">
        <f t="shared" si="1"/>
        <v>0.90970621866666679</v>
      </c>
      <c r="H60">
        <f t="shared" si="2"/>
        <v>1.2505125806451616</v>
      </c>
      <c r="I60" s="32">
        <v>0</v>
      </c>
      <c r="J60">
        <v>200</v>
      </c>
      <c r="K60">
        <v>0.31</v>
      </c>
      <c r="L60" s="13">
        <v>2021</v>
      </c>
      <c r="M60">
        <v>52.305999999999997</v>
      </c>
      <c r="N60">
        <v>18.231999999999999</v>
      </c>
    </row>
    <row r="61" spans="1:14" s="11" customFormat="1" x14ac:dyDescent="0.55000000000000004">
      <c r="A61" s="14" t="s">
        <v>233</v>
      </c>
      <c r="B61" s="14" t="s">
        <v>9</v>
      </c>
      <c r="C61" s="14" t="s">
        <v>120</v>
      </c>
      <c r="D61" s="14" t="s">
        <v>166</v>
      </c>
      <c r="E61" s="14">
        <v>8448</v>
      </c>
      <c r="F61" s="14">
        <f t="shared" si="4"/>
        <v>0.24810169600000001</v>
      </c>
      <c r="G61" s="14">
        <f t="shared" si="1"/>
        <v>0.90970621866666679</v>
      </c>
      <c r="H61" s="14">
        <f t="shared" si="2"/>
        <v>1.2505125806451616</v>
      </c>
      <c r="I61" s="14">
        <v>0</v>
      </c>
      <c r="J61" s="14">
        <v>200</v>
      </c>
      <c r="K61" s="14">
        <v>0.31</v>
      </c>
      <c r="L61" s="15">
        <v>2020</v>
      </c>
      <c r="M61" s="14">
        <v>52.305999999999997</v>
      </c>
      <c r="N61" s="14">
        <v>18.231999999999999</v>
      </c>
    </row>
    <row r="62" spans="1:14" x14ac:dyDescent="0.55000000000000004">
      <c r="A62" t="s">
        <v>233</v>
      </c>
      <c r="B62" t="s">
        <v>9</v>
      </c>
      <c r="C62" t="s">
        <v>121</v>
      </c>
      <c r="D62" t="s">
        <v>166</v>
      </c>
      <c r="E62">
        <v>8382</v>
      </c>
      <c r="F62">
        <f t="shared" si="4"/>
        <v>0.246618214</v>
      </c>
      <c r="G62">
        <f t="shared" si="1"/>
        <v>0.90426678466666666</v>
      </c>
      <c r="H62">
        <f t="shared" si="2"/>
        <v>0.94725643940848847</v>
      </c>
      <c r="I62" s="32">
        <v>0</v>
      </c>
      <c r="J62">
        <v>474</v>
      </c>
      <c r="K62">
        <v>0.41</v>
      </c>
      <c r="L62" s="13">
        <v>2030</v>
      </c>
      <c r="M62">
        <v>52.305999999999997</v>
      </c>
      <c r="N62">
        <v>18.231999999999999</v>
      </c>
    </row>
    <row r="63" spans="1:14" x14ac:dyDescent="0.55000000000000004">
      <c r="A63" t="s">
        <v>233</v>
      </c>
      <c r="B63" t="s">
        <v>26</v>
      </c>
      <c r="C63" t="s">
        <v>123</v>
      </c>
      <c r="D63" t="s">
        <v>54</v>
      </c>
      <c r="E63">
        <v>20074</v>
      </c>
      <c r="F63">
        <f t="shared" ref="F63:F86" si="5">(E63/1000-6)/30</f>
        <v>0.4691333333333334</v>
      </c>
      <c r="G63">
        <f t="shared" si="1"/>
        <v>1.7201555555555557</v>
      </c>
      <c r="H63">
        <f t="shared" si="2"/>
        <v>0.90731352818102429</v>
      </c>
      <c r="I63" s="32">
        <v>200</v>
      </c>
      <c r="J63">
        <v>225</v>
      </c>
      <c r="K63">
        <v>0.34</v>
      </c>
      <c r="L63" s="13">
        <v>2021</v>
      </c>
      <c r="M63">
        <v>50.438000000000002</v>
      </c>
      <c r="N63">
        <v>21.337</v>
      </c>
    </row>
    <row r="64" spans="1:14" x14ac:dyDescent="0.55000000000000004">
      <c r="A64" t="s">
        <v>233</v>
      </c>
      <c r="B64" t="s">
        <v>26</v>
      </c>
      <c r="C64" t="s">
        <v>124</v>
      </c>
      <c r="D64" t="s">
        <v>54</v>
      </c>
      <c r="E64">
        <v>20074</v>
      </c>
      <c r="F64">
        <f t="shared" si="5"/>
        <v>0.4691333333333334</v>
      </c>
      <c r="G64">
        <f t="shared" si="1"/>
        <v>1.7201555555555557</v>
      </c>
      <c r="H64">
        <f t="shared" si="2"/>
        <v>0.90731352818102429</v>
      </c>
      <c r="I64" s="32">
        <v>200</v>
      </c>
      <c r="J64">
        <v>242</v>
      </c>
      <c r="K64">
        <v>0.34</v>
      </c>
      <c r="L64" s="13">
        <v>2021</v>
      </c>
      <c r="M64">
        <v>50.438000000000002</v>
      </c>
      <c r="N64">
        <v>21.337</v>
      </c>
    </row>
    <row r="65" spans="1:14" x14ac:dyDescent="0.55000000000000004">
      <c r="A65" t="s">
        <v>233</v>
      </c>
      <c r="B65" t="s">
        <v>26</v>
      </c>
      <c r="C65" t="s">
        <v>125</v>
      </c>
      <c r="D65" t="s">
        <v>54</v>
      </c>
      <c r="E65">
        <v>20074</v>
      </c>
      <c r="F65">
        <f t="shared" si="5"/>
        <v>0.4691333333333334</v>
      </c>
      <c r="G65">
        <f t="shared" si="1"/>
        <v>1.7201555555555557</v>
      </c>
      <c r="H65">
        <f t="shared" si="2"/>
        <v>0.90731352818102429</v>
      </c>
      <c r="I65" s="32">
        <v>200</v>
      </c>
      <c r="J65">
        <v>242</v>
      </c>
      <c r="K65">
        <v>0.34</v>
      </c>
      <c r="L65" s="13">
        <v>2025</v>
      </c>
      <c r="M65">
        <v>50.438000000000002</v>
      </c>
      <c r="N65">
        <v>21.337</v>
      </c>
    </row>
    <row r="66" spans="1:14" x14ac:dyDescent="0.55000000000000004">
      <c r="A66" t="s">
        <v>233</v>
      </c>
      <c r="B66" t="s">
        <v>26</v>
      </c>
      <c r="C66" t="s">
        <v>126</v>
      </c>
      <c r="D66" t="s">
        <v>54</v>
      </c>
      <c r="E66">
        <v>20074</v>
      </c>
      <c r="F66">
        <f t="shared" si="5"/>
        <v>0.4691333333333334</v>
      </c>
      <c r="G66">
        <f t="shared" ref="G66:G93" si="6">F66*44/12</f>
        <v>1.7201555555555557</v>
      </c>
      <c r="H66">
        <f t="shared" ref="H66:H93" si="7">G66/(E66*K66)*1000 * 3.6</f>
        <v>0.90731352818102429</v>
      </c>
      <c r="I66" s="32">
        <v>200</v>
      </c>
      <c r="J66">
        <v>242</v>
      </c>
      <c r="K66">
        <v>0.34</v>
      </c>
      <c r="L66" s="13">
        <v>2025</v>
      </c>
      <c r="M66">
        <v>50.438000000000002</v>
      </c>
      <c r="N66">
        <v>21.337</v>
      </c>
    </row>
    <row r="67" spans="1:14" x14ac:dyDescent="0.55000000000000004">
      <c r="A67" t="s">
        <v>233</v>
      </c>
      <c r="B67" t="s">
        <v>26</v>
      </c>
      <c r="C67" t="s">
        <v>127</v>
      </c>
      <c r="D67" t="s">
        <v>54</v>
      </c>
      <c r="E67">
        <v>20074</v>
      </c>
      <c r="F67">
        <f t="shared" si="5"/>
        <v>0.4691333333333334</v>
      </c>
      <c r="G67">
        <f t="shared" si="6"/>
        <v>1.7201555555555557</v>
      </c>
      <c r="H67">
        <f t="shared" si="7"/>
        <v>0.90731352818102429</v>
      </c>
      <c r="I67" s="32">
        <v>200</v>
      </c>
      <c r="J67">
        <v>225</v>
      </c>
      <c r="K67">
        <v>0.34</v>
      </c>
      <c r="L67" s="13">
        <v>2030</v>
      </c>
      <c r="M67">
        <v>50.438000000000002</v>
      </c>
      <c r="N67">
        <v>21.337</v>
      </c>
    </row>
    <row r="68" spans="1:14" x14ac:dyDescent="0.55000000000000004">
      <c r="A68" t="s">
        <v>233</v>
      </c>
      <c r="B68" t="s">
        <v>26</v>
      </c>
      <c r="C68" t="s">
        <v>128</v>
      </c>
      <c r="D68" t="s">
        <v>54</v>
      </c>
      <c r="E68">
        <v>20074</v>
      </c>
      <c r="F68">
        <f t="shared" si="5"/>
        <v>0.4691333333333334</v>
      </c>
      <c r="G68">
        <f t="shared" si="6"/>
        <v>1.7201555555555557</v>
      </c>
      <c r="H68">
        <f t="shared" si="7"/>
        <v>0.90731352818102429</v>
      </c>
      <c r="I68" s="32">
        <v>200</v>
      </c>
      <c r="J68">
        <v>242</v>
      </c>
      <c r="K68">
        <v>0.34</v>
      </c>
      <c r="L68" s="13">
        <v>2035</v>
      </c>
      <c r="M68">
        <v>50.438000000000002</v>
      </c>
      <c r="N68">
        <v>21.337</v>
      </c>
    </row>
    <row r="69" spans="1:14" x14ac:dyDescent="0.55000000000000004">
      <c r="A69" t="s">
        <v>233</v>
      </c>
      <c r="B69" t="s">
        <v>26</v>
      </c>
      <c r="C69" t="s">
        <v>129</v>
      </c>
      <c r="D69" t="s">
        <v>54</v>
      </c>
      <c r="E69">
        <v>20074</v>
      </c>
      <c r="F69">
        <f t="shared" si="5"/>
        <v>0.4691333333333334</v>
      </c>
      <c r="G69">
        <f t="shared" si="6"/>
        <v>1.7201555555555557</v>
      </c>
      <c r="H69">
        <f t="shared" si="7"/>
        <v>0.90731352818102429</v>
      </c>
      <c r="I69" s="32">
        <v>200</v>
      </c>
      <c r="J69">
        <v>239</v>
      </c>
      <c r="K69">
        <v>0.34</v>
      </c>
      <c r="L69" s="13">
        <v>2035</v>
      </c>
      <c r="M69">
        <v>50.438000000000002</v>
      </c>
      <c r="N69">
        <v>21.337</v>
      </c>
    </row>
    <row r="70" spans="1:14" s="11" customFormat="1" x14ac:dyDescent="0.55000000000000004">
      <c r="A70" s="14" t="s">
        <v>233</v>
      </c>
      <c r="B70" s="14" t="s">
        <v>10</v>
      </c>
      <c r="C70" s="14" t="s">
        <v>136</v>
      </c>
      <c r="D70" s="14" t="s">
        <v>54</v>
      </c>
      <c r="E70" s="14">
        <v>20265</v>
      </c>
      <c r="F70" s="14">
        <f t="shared" si="5"/>
        <v>0.47550000000000003</v>
      </c>
      <c r="G70" s="14">
        <f t="shared" si="6"/>
        <v>1.7435</v>
      </c>
      <c r="H70" s="14">
        <f t="shared" si="7"/>
        <v>0.92455560833876516</v>
      </c>
      <c r="I70" s="14">
        <v>20</v>
      </c>
      <c r="J70" s="14">
        <v>225</v>
      </c>
      <c r="K70" s="14">
        <v>0.33500000000000002</v>
      </c>
      <c r="L70" s="15">
        <v>2020</v>
      </c>
      <c r="M70" s="14">
        <v>50.133000000000003</v>
      </c>
      <c r="N70" s="14">
        <v>18.524000000000001</v>
      </c>
    </row>
    <row r="71" spans="1:14" s="11" customFormat="1" x14ac:dyDescent="0.55000000000000004">
      <c r="A71" s="14" t="s">
        <v>233</v>
      </c>
      <c r="B71" s="14" t="s">
        <v>10</v>
      </c>
      <c r="C71" s="14" t="s">
        <v>137</v>
      </c>
      <c r="D71" s="14" t="s">
        <v>54</v>
      </c>
      <c r="E71" s="14">
        <v>20265</v>
      </c>
      <c r="F71" s="14">
        <f t="shared" si="5"/>
        <v>0.47550000000000003</v>
      </c>
      <c r="G71" s="14">
        <f t="shared" si="6"/>
        <v>1.7435</v>
      </c>
      <c r="H71" s="14">
        <f t="shared" si="7"/>
        <v>0.92455560833876516</v>
      </c>
      <c r="I71" s="14">
        <v>20</v>
      </c>
      <c r="J71" s="14">
        <v>225</v>
      </c>
      <c r="K71" s="14">
        <v>0.33500000000000002</v>
      </c>
      <c r="L71" s="15">
        <v>2020</v>
      </c>
      <c r="M71" s="14">
        <v>50.133000000000003</v>
      </c>
      <c r="N71" s="14">
        <v>18.524000000000001</v>
      </c>
    </row>
    <row r="72" spans="1:14" x14ac:dyDescent="0.55000000000000004">
      <c r="A72" t="s">
        <v>233</v>
      </c>
      <c r="B72" t="s">
        <v>10</v>
      </c>
      <c r="C72" t="s">
        <v>138</v>
      </c>
      <c r="D72" t="s">
        <v>54</v>
      </c>
      <c r="E72">
        <v>20265</v>
      </c>
      <c r="F72">
        <f t="shared" si="5"/>
        <v>0.47550000000000003</v>
      </c>
      <c r="G72">
        <f t="shared" si="6"/>
        <v>1.7435</v>
      </c>
      <c r="H72">
        <f t="shared" si="7"/>
        <v>0.92455560833876516</v>
      </c>
      <c r="I72" s="32">
        <v>20</v>
      </c>
      <c r="J72">
        <v>225</v>
      </c>
      <c r="K72">
        <v>0.33500000000000002</v>
      </c>
      <c r="L72" s="13">
        <v>2022</v>
      </c>
      <c r="M72">
        <v>50.133000000000003</v>
      </c>
      <c r="N72">
        <v>18.524000000000001</v>
      </c>
    </row>
    <row r="73" spans="1:14" x14ac:dyDescent="0.55000000000000004">
      <c r="A73" t="s">
        <v>233</v>
      </c>
      <c r="B73" t="s">
        <v>10</v>
      </c>
      <c r="C73" t="s">
        <v>139</v>
      </c>
      <c r="D73" t="s">
        <v>54</v>
      </c>
      <c r="E73">
        <v>20265</v>
      </c>
      <c r="F73">
        <f t="shared" si="5"/>
        <v>0.47550000000000003</v>
      </c>
      <c r="G73">
        <f t="shared" si="6"/>
        <v>1.7435</v>
      </c>
      <c r="H73">
        <f t="shared" si="7"/>
        <v>0.92455560833876516</v>
      </c>
      <c r="I73" s="32">
        <v>20</v>
      </c>
      <c r="J73">
        <v>225</v>
      </c>
      <c r="K73">
        <v>0.33500000000000002</v>
      </c>
      <c r="L73" s="13">
        <v>2022</v>
      </c>
      <c r="M73">
        <v>50.133000000000003</v>
      </c>
      <c r="N73">
        <v>18.524000000000001</v>
      </c>
    </row>
    <row r="74" spans="1:14" x14ac:dyDescent="0.55000000000000004">
      <c r="A74" t="s">
        <v>233</v>
      </c>
      <c r="B74" t="s">
        <v>10</v>
      </c>
      <c r="C74" t="s">
        <v>140</v>
      </c>
      <c r="D74" t="s">
        <v>54</v>
      </c>
      <c r="E74">
        <v>20265</v>
      </c>
      <c r="F74">
        <f t="shared" si="5"/>
        <v>0.47550000000000003</v>
      </c>
      <c r="G74">
        <f t="shared" si="6"/>
        <v>1.7435</v>
      </c>
      <c r="H74">
        <f t="shared" si="7"/>
        <v>0.92455560833876516</v>
      </c>
      <c r="I74" s="32">
        <v>20</v>
      </c>
      <c r="J74">
        <v>225</v>
      </c>
      <c r="K74">
        <v>0.33500000000000002</v>
      </c>
      <c r="L74" s="13">
        <v>2030</v>
      </c>
      <c r="M74">
        <v>50.133000000000003</v>
      </c>
      <c r="N74">
        <v>18.524000000000001</v>
      </c>
    </row>
    <row r="75" spans="1:14" x14ac:dyDescent="0.55000000000000004">
      <c r="A75" t="s">
        <v>233</v>
      </c>
      <c r="B75" t="s">
        <v>10</v>
      </c>
      <c r="C75" t="s">
        <v>141</v>
      </c>
      <c r="D75" t="s">
        <v>54</v>
      </c>
      <c r="E75">
        <v>20265</v>
      </c>
      <c r="F75">
        <f t="shared" si="5"/>
        <v>0.47550000000000003</v>
      </c>
      <c r="G75">
        <f t="shared" si="6"/>
        <v>1.7435</v>
      </c>
      <c r="H75">
        <f t="shared" si="7"/>
        <v>0.92455560833876516</v>
      </c>
      <c r="I75" s="32">
        <v>20</v>
      </c>
      <c r="J75">
        <v>215</v>
      </c>
      <c r="K75">
        <v>0.33500000000000002</v>
      </c>
      <c r="L75" s="13">
        <v>2022</v>
      </c>
      <c r="M75">
        <v>50.133000000000003</v>
      </c>
      <c r="N75">
        <v>18.524000000000001</v>
      </c>
    </row>
    <row r="76" spans="1:14" x14ac:dyDescent="0.55000000000000004">
      <c r="A76" t="s">
        <v>233</v>
      </c>
      <c r="B76" t="s">
        <v>10</v>
      </c>
      <c r="C76" t="s">
        <v>142</v>
      </c>
      <c r="D76" t="s">
        <v>54</v>
      </c>
      <c r="E76">
        <v>20265</v>
      </c>
      <c r="F76">
        <f t="shared" si="5"/>
        <v>0.47550000000000003</v>
      </c>
      <c r="G76">
        <f t="shared" si="6"/>
        <v>1.7435</v>
      </c>
      <c r="H76">
        <f t="shared" si="7"/>
        <v>0.92455560833876516</v>
      </c>
      <c r="I76" s="32">
        <v>20</v>
      </c>
      <c r="J76">
        <v>225</v>
      </c>
      <c r="K76">
        <v>0.33500000000000002</v>
      </c>
      <c r="L76" s="13">
        <v>2022</v>
      </c>
      <c r="M76">
        <v>50.133000000000003</v>
      </c>
      <c r="N76">
        <v>18.524000000000001</v>
      </c>
    </row>
    <row r="77" spans="1:14" x14ac:dyDescent="0.55000000000000004">
      <c r="A77" t="s">
        <v>233</v>
      </c>
      <c r="B77" t="s">
        <v>10</v>
      </c>
      <c r="C77" t="s">
        <v>143</v>
      </c>
      <c r="D77" t="s">
        <v>54</v>
      </c>
      <c r="E77">
        <v>20265</v>
      </c>
      <c r="F77">
        <f t="shared" si="5"/>
        <v>0.47550000000000003</v>
      </c>
      <c r="G77">
        <f t="shared" si="6"/>
        <v>1.7435</v>
      </c>
      <c r="H77">
        <f t="shared" si="7"/>
        <v>0.92455560833876516</v>
      </c>
      <c r="I77" s="32">
        <v>20</v>
      </c>
      <c r="J77">
        <v>225</v>
      </c>
      <c r="K77">
        <v>0.33500000000000002</v>
      </c>
      <c r="L77" s="13">
        <v>2023</v>
      </c>
      <c r="M77">
        <v>50.133000000000003</v>
      </c>
      <c r="N77">
        <v>18.524000000000001</v>
      </c>
    </row>
    <row r="78" spans="1:14" x14ac:dyDescent="0.55000000000000004">
      <c r="A78" t="s">
        <v>233</v>
      </c>
      <c r="B78" t="s">
        <v>32</v>
      </c>
      <c r="C78" t="s">
        <v>145</v>
      </c>
      <c r="D78" t="s">
        <v>54</v>
      </c>
      <c r="E78">
        <v>18420</v>
      </c>
      <c r="F78">
        <f t="shared" si="5"/>
        <v>0.41400000000000003</v>
      </c>
      <c r="G78">
        <f t="shared" si="6"/>
        <v>1.518</v>
      </c>
      <c r="H78">
        <f t="shared" si="7"/>
        <v>0.92711726384364812</v>
      </c>
      <c r="I78" s="32">
        <v>30</v>
      </c>
      <c r="J78">
        <v>153</v>
      </c>
      <c r="K78">
        <v>0.32</v>
      </c>
      <c r="L78" s="13">
        <v>2035</v>
      </c>
      <c r="M78">
        <v>50.206000000000003</v>
      </c>
      <c r="N78">
        <v>19.463000000000001</v>
      </c>
    </row>
    <row r="79" spans="1:14" x14ac:dyDescent="0.55000000000000004">
      <c r="A79" t="s">
        <v>233</v>
      </c>
      <c r="B79" t="s">
        <v>32</v>
      </c>
      <c r="C79" t="s">
        <v>146</v>
      </c>
      <c r="D79" t="s">
        <v>54</v>
      </c>
      <c r="E79">
        <v>18420</v>
      </c>
      <c r="F79">
        <f t="shared" si="5"/>
        <v>0.41400000000000003</v>
      </c>
      <c r="G79">
        <f t="shared" si="6"/>
        <v>1.518</v>
      </c>
      <c r="H79">
        <f t="shared" si="7"/>
        <v>0.92711726384364812</v>
      </c>
      <c r="I79" s="32">
        <v>30</v>
      </c>
      <c r="J79">
        <v>153</v>
      </c>
      <c r="K79">
        <v>0.32</v>
      </c>
      <c r="L79" s="13">
        <v>2035</v>
      </c>
      <c r="M79">
        <v>50.206000000000003</v>
      </c>
      <c r="N79">
        <v>19.463000000000001</v>
      </c>
    </row>
    <row r="80" spans="1:14" s="11" customFormat="1" x14ac:dyDescent="0.55000000000000004">
      <c r="A80" s="14" t="s">
        <v>233</v>
      </c>
      <c r="B80" s="14" t="s">
        <v>32</v>
      </c>
      <c r="C80" s="14" t="s">
        <v>147</v>
      </c>
      <c r="D80" s="14" t="s">
        <v>54</v>
      </c>
      <c r="E80" s="14">
        <v>18420</v>
      </c>
      <c r="F80" s="14">
        <f t="shared" si="5"/>
        <v>0.41400000000000003</v>
      </c>
      <c r="G80" s="14">
        <f t="shared" si="6"/>
        <v>1.518</v>
      </c>
      <c r="H80" s="14">
        <f t="shared" si="7"/>
        <v>0.92711726384364812</v>
      </c>
      <c r="I80" s="14">
        <v>30</v>
      </c>
      <c r="J80" s="14">
        <v>123</v>
      </c>
      <c r="K80" s="14">
        <v>0.32</v>
      </c>
      <c r="L80" s="15">
        <v>2021</v>
      </c>
      <c r="M80" s="14">
        <v>50.206000000000003</v>
      </c>
      <c r="N80" s="14">
        <v>19.463000000000001</v>
      </c>
    </row>
    <row r="81" spans="1:14" s="11" customFormat="1" x14ac:dyDescent="0.55000000000000004">
      <c r="A81" s="14" t="s">
        <v>233</v>
      </c>
      <c r="B81" s="14" t="s">
        <v>32</v>
      </c>
      <c r="C81" s="14" t="s">
        <v>148</v>
      </c>
      <c r="D81" s="14" t="s">
        <v>54</v>
      </c>
      <c r="E81" s="14">
        <v>18420</v>
      </c>
      <c r="F81" s="14">
        <f t="shared" si="5"/>
        <v>0.41400000000000003</v>
      </c>
      <c r="G81" s="14">
        <f t="shared" si="6"/>
        <v>1.518</v>
      </c>
      <c r="H81" s="14">
        <f t="shared" si="7"/>
        <v>0.92711726384364812</v>
      </c>
      <c r="I81" s="14">
        <v>30</v>
      </c>
      <c r="J81" s="14">
        <v>128</v>
      </c>
      <c r="K81" s="14">
        <v>0.32</v>
      </c>
      <c r="L81" s="15">
        <v>2021</v>
      </c>
      <c r="M81" s="14">
        <v>50.206000000000003</v>
      </c>
      <c r="N81" s="14">
        <v>19.463000000000001</v>
      </c>
    </row>
    <row r="82" spans="1:14" x14ac:dyDescent="0.55000000000000004">
      <c r="A82" t="s">
        <v>233</v>
      </c>
      <c r="B82" t="s">
        <v>38</v>
      </c>
      <c r="C82" t="s">
        <v>149</v>
      </c>
      <c r="D82" t="s">
        <v>54</v>
      </c>
      <c r="E82">
        <v>20464</v>
      </c>
      <c r="F82">
        <f t="shared" si="5"/>
        <v>0.4821333333333333</v>
      </c>
      <c r="G82">
        <f t="shared" si="6"/>
        <v>1.767822222222222</v>
      </c>
      <c r="H82">
        <f t="shared" si="7"/>
        <v>0.97185301016419057</v>
      </c>
      <c r="I82" s="32">
        <v>50</v>
      </c>
      <c r="J82">
        <v>110</v>
      </c>
      <c r="K82">
        <v>0.32</v>
      </c>
      <c r="L82" s="13">
        <v>2021</v>
      </c>
      <c r="M82">
        <v>49.975999999999999</v>
      </c>
      <c r="N82">
        <v>19.800999999999998</v>
      </c>
    </row>
    <row r="83" spans="1:14" x14ac:dyDescent="0.55000000000000004">
      <c r="A83" t="s">
        <v>233</v>
      </c>
      <c r="B83" t="s">
        <v>38</v>
      </c>
      <c r="C83" t="s">
        <v>150</v>
      </c>
      <c r="D83" t="s">
        <v>54</v>
      </c>
      <c r="E83">
        <v>20464</v>
      </c>
      <c r="F83">
        <f t="shared" si="5"/>
        <v>0.4821333333333333</v>
      </c>
      <c r="G83">
        <f t="shared" si="6"/>
        <v>1.767822222222222</v>
      </c>
      <c r="H83">
        <f t="shared" si="7"/>
        <v>0.97185301016419057</v>
      </c>
      <c r="I83" s="32">
        <v>50</v>
      </c>
      <c r="J83">
        <v>110</v>
      </c>
      <c r="K83">
        <v>0.32</v>
      </c>
      <c r="L83" s="13">
        <v>2021</v>
      </c>
      <c r="M83">
        <v>49.975999999999999</v>
      </c>
      <c r="N83">
        <v>19.800999999999998</v>
      </c>
    </row>
    <row r="84" spans="1:14" x14ac:dyDescent="0.55000000000000004">
      <c r="A84" t="s">
        <v>233</v>
      </c>
      <c r="B84" t="s">
        <v>38</v>
      </c>
      <c r="C84" t="s">
        <v>151</v>
      </c>
      <c r="D84" t="s">
        <v>54</v>
      </c>
      <c r="E84">
        <v>20464</v>
      </c>
      <c r="F84">
        <f t="shared" si="5"/>
        <v>0.4821333333333333</v>
      </c>
      <c r="G84">
        <f t="shared" si="6"/>
        <v>1.767822222222222</v>
      </c>
      <c r="H84">
        <f t="shared" si="7"/>
        <v>0.97185301016419057</v>
      </c>
      <c r="I84" s="32">
        <v>50</v>
      </c>
      <c r="J84">
        <v>110</v>
      </c>
      <c r="K84">
        <v>0.32</v>
      </c>
      <c r="L84" s="13">
        <v>2021</v>
      </c>
      <c r="M84">
        <v>49.975999999999999</v>
      </c>
      <c r="N84">
        <v>19.800999999999998</v>
      </c>
    </row>
    <row r="85" spans="1:14" s="11" customFormat="1" x14ac:dyDescent="0.55000000000000004">
      <c r="A85" s="14" t="s">
        <v>233</v>
      </c>
      <c r="B85" s="14" t="s">
        <v>32</v>
      </c>
      <c r="C85" s="14" t="s">
        <v>152</v>
      </c>
      <c r="D85" s="14" t="s">
        <v>54</v>
      </c>
      <c r="E85" s="14">
        <v>22423</v>
      </c>
      <c r="F85" s="14">
        <f t="shared" si="5"/>
        <v>0.54743333333333333</v>
      </c>
      <c r="G85" s="14">
        <f t="shared" si="6"/>
        <v>2.0072555555555556</v>
      </c>
      <c r="H85" s="14">
        <f t="shared" si="7"/>
        <v>1.0070742095170135</v>
      </c>
      <c r="I85" s="14">
        <v>150</v>
      </c>
      <c r="J85" s="14">
        <v>125</v>
      </c>
      <c r="K85" s="14">
        <v>0.32</v>
      </c>
      <c r="L85" s="15">
        <v>2021</v>
      </c>
      <c r="M85" s="14">
        <v>50.55</v>
      </c>
      <c r="N85" s="14">
        <v>22.067</v>
      </c>
    </row>
    <row r="86" spans="1:14" s="11" customFormat="1" x14ac:dyDescent="0.55000000000000004">
      <c r="A86" s="14" t="s">
        <v>233</v>
      </c>
      <c r="B86" s="14" t="s">
        <v>32</v>
      </c>
      <c r="C86" s="14" t="s">
        <v>153</v>
      </c>
      <c r="D86" s="14" t="s">
        <v>54</v>
      </c>
      <c r="E86" s="14">
        <v>22423</v>
      </c>
      <c r="F86" s="14">
        <f t="shared" si="5"/>
        <v>0.54743333333333333</v>
      </c>
      <c r="G86" s="14">
        <f t="shared" si="6"/>
        <v>2.0072555555555556</v>
      </c>
      <c r="H86" s="14">
        <f t="shared" si="7"/>
        <v>1.0070742095170135</v>
      </c>
      <c r="I86" s="14">
        <v>150</v>
      </c>
      <c r="J86" s="14">
        <v>125</v>
      </c>
      <c r="K86" s="14">
        <v>0.32</v>
      </c>
      <c r="L86" s="15">
        <v>2021</v>
      </c>
      <c r="M86" s="14">
        <v>50.55</v>
      </c>
      <c r="N86" s="14">
        <v>22.067</v>
      </c>
    </row>
    <row r="87" spans="1:14" x14ac:dyDescent="0.55000000000000004">
      <c r="A87" t="s">
        <v>233</v>
      </c>
      <c r="B87" t="s">
        <v>10</v>
      </c>
      <c r="C87" t="s">
        <v>155</v>
      </c>
      <c r="D87" t="s">
        <v>166</v>
      </c>
      <c r="E87">
        <v>10802</v>
      </c>
      <c r="F87">
        <f t="shared" ref="F87:F93" si="8">(E87/1000*2.2477+5.8216)/100</f>
        <v>0.30101255399999999</v>
      </c>
      <c r="G87">
        <f t="shared" si="6"/>
        <v>1.103712698</v>
      </c>
      <c r="H87">
        <f t="shared" si="7"/>
        <v>1.0161218642751857</v>
      </c>
      <c r="I87" s="32">
        <v>0</v>
      </c>
      <c r="J87">
        <v>235</v>
      </c>
      <c r="K87">
        <v>0.36199999999999999</v>
      </c>
      <c r="L87" s="13">
        <v>2030</v>
      </c>
      <c r="M87">
        <v>50.948999999999998</v>
      </c>
      <c r="N87">
        <v>14.913</v>
      </c>
    </row>
    <row r="88" spans="1:14" s="12" customFormat="1" x14ac:dyDescent="0.55000000000000004">
      <c r="A88" s="17" t="s">
        <v>233</v>
      </c>
      <c r="B88" s="17" t="s">
        <v>10</v>
      </c>
      <c r="C88" s="17" t="s">
        <v>156</v>
      </c>
      <c r="D88" s="17" t="s">
        <v>166</v>
      </c>
      <c r="E88" s="17">
        <v>10802</v>
      </c>
      <c r="F88" s="17">
        <f t="shared" si="8"/>
        <v>0.30101255399999999</v>
      </c>
      <c r="G88" s="17">
        <f t="shared" si="6"/>
        <v>1.103712698</v>
      </c>
      <c r="H88" s="17">
        <f t="shared" si="7"/>
        <v>0.88635208401835452</v>
      </c>
      <c r="I88" s="17">
        <v>0</v>
      </c>
      <c r="J88" s="17">
        <v>460</v>
      </c>
      <c r="K88" s="17">
        <v>0.41499999999999998</v>
      </c>
      <c r="L88" s="13">
        <v>2040</v>
      </c>
      <c r="M88" s="17">
        <v>50.948999999999998</v>
      </c>
      <c r="N88" s="17">
        <v>14.913</v>
      </c>
    </row>
    <row r="89" spans="1:14" x14ac:dyDescent="0.55000000000000004">
      <c r="A89" t="s">
        <v>233</v>
      </c>
      <c r="B89" t="s">
        <v>10</v>
      </c>
      <c r="C89" t="s">
        <v>157</v>
      </c>
      <c r="D89" t="s">
        <v>166</v>
      </c>
      <c r="E89">
        <v>10802</v>
      </c>
      <c r="F89">
        <f t="shared" si="8"/>
        <v>0.30101255399999999</v>
      </c>
      <c r="G89">
        <f t="shared" si="6"/>
        <v>1.103712698</v>
      </c>
      <c r="H89">
        <f t="shared" si="7"/>
        <v>1.0161218642751857</v>
      </c>
      <c r="I89" s="32">
        <v>0</v>
      </c>
      <c r="J89">
        <v>235</v>
      </c>
      <c r="K89">
        <v>0.36199999999999999</v>
      </c>
      <c r="L89" s="13">
        <v>2035</v>
      </c>
      <c r="M89">
        <v>50.948999999999998</v>
      </c>
      <c r="N89">
        <v>14.913</v>
      </c>
    </row>
    <row r="90" spans="1:14" x14ac:dyDescent="0.55000000000000004">
      <c r="A90" t="s">
        <v>233</v>
      </c>
      <c r="B90" t="s">
        <v>10</v>
      </c>
      <c r="C90" t="s">
        <v>158</v>
      </c>
      <c r="D90" t="s">
        <v>166</v>
      </c>
      <c r="E90">
        <v>10802</v>
      </c>
      <c r="F90">
        <f t="shared" si="8"/>
        <v>0.30101255399999999</v>
      </c>
      <c r="G90">
        <f t="shared" si="6"/>
        <v>1.103712698</v>
      </c>
      <c r="H90">
        <f t="shared" si="7"/>
        <v>1.0161218642751857</v>
      </c>
      <c r="I90" s="32">
        <v>0</v>
      </c>
      <c r="J90">
        <v>235</v>
      </c>
      <c r="K90">
        <v>0.36199999999999999</v>
      </c>
      <c r="L90" s="13">
        <v>2035</v>
      </c>
      <c r="M90">
        <v>50.948999999999998</v>
      </c>
      <c r="N90">
        <v>14.913</v>
      </c>
    </row>
    <row r="91" spans="1:14" x14ac:dyDescent="0.55000000000000004">
      <c r="A91" t="s">
        <v>233</v>
      </c>
      <c r="B91" t="s">
        <v>10</v>
      </c>
      <c r="C91" t="s">
        <v>159</v>
      </c>
      <c r="D91" t="s">
        <v>166</v>
      </c>
      <c r="E91">
        <v>10802</v>
      </c>
      <c r="F91">
        <f t="shared" si="8"/>
        <v>0.30101255399999999</v>
      </c>
      <c r="G91">
        <f t="shared" si="6"/>
        <v>1.103712698</v>
      </c>
      <c r="H91">
        <f t="shared" si="7"/>
        <v>1.0161218642751857</v>
      </c>
      <c r="I91" s="32">
        <v>0</v>
      </c>
      <c r="J91">
        <v>261</v>
      </c>
      <c r="K91">
        <v>0.36199999999999999</v>
      </c>
      <c r="L91" s="13">
        <v>2040</v>
      </c>
      <c r="M91">
        <v>50.948999999999998</v>
      </c>
      <c r="N91">
        <v>14.913</v>
      </c>
    </row>
    <row r="92" spans="1:14" x14ac:dyDescent="0.55000000000000004">
      <c r="A92" t="s">
        <v>233</v>
      </c>
      <c r="B92" t="s">
        <v>10</v>
      </c>
      <c r="C92" t="s">
        <v>160</v>
      </c>
      <c r="D92" t="s">
        <v>166</v>
      </c>
      <c r="E92">
        <v>10802</v>
      </c>
      <c r="F92">
        <f t="shared" si="8"/>
        <v>0.30101255399999999</v>
      </c>
      <c r="G92">
        <f t="shared" si="6"/>
        <v>1.103712698</v>
      </c>
      <c r="H92">
        <f t="shared" si="7"/>
        <v>1.0161218642751857</v>
      </c>
      <c r="I92" s="32">
        <v>0</v>
      </c>
      <c r="J92">
        <v>261</v>
      </c>
      <c r="K92">
        <v>0.36199999999999999</v>
      </c>
      <c r="L92" s="13">
        <v>2040</v>
      </c>
      <c r="M92">
        <v>50.948999999999998</v>
      </c>
      <c r="N92">
        <v>14.913</v>
      </c>
    </row>
    <row r="93" spans="1:14" x14ac:dyDescent="0.55000000000000004">
      <c r="A93" t="s">
        <v>233</v>
      </c>
      <c r="B93" t="s">
        <v>10</v>
      </c>
      <c r="C93" t="s">
        <v>161</v>
      </c>
      <c r="D93" t="s">
        <v>166</v>
      </c>
      <c r="E93">
        <v>10802</v>
      </c>
      <c r="F93">
        <f t="shared" si="8"/>
        <v>0.30101255399999999</v>
      </c>
      <c r="G93">
        <f t="shared" si="6"/>
        <v>1.103712698</v>
      </c>
      <c r="H93">
        <f t="shared" si="7"/>
        <v>0.96798977596741353</v>
      </c>
      <c r="I93" s="32">
        <v>0</v>
      </c>
      <c r="J93">
        <v>261</v>
      </c>
      <c r="K93">
        <v>0.38</v>
      </c>
      <c r="L93" s="13">
        <v>2040</v>
      </c>
      <c r="M93">
        <v>50.948999999999998</v>
      </c>
      <c r="N93">
        <v>14.913</v>
      </c>
    </row>
  </sheetData>
  <autoFilter ref="A1:N93" xr:uid="{CF9F94FE-C74C-424B-BC3B-B2EC98F9FC7A}">
    <sortState xmlns:xlrd2="http://schemas.microsoft.com/office/spreadsheetml/2017/richdata2" ref="A2:N93">
      <sortCondition ref="C1:C93"/>
    </sortState>
  </autoFilter>
  <phoneticPr fontId="3" type="noConversion"/>
  <conditionalFormatting sqref="A62:A93 A2:A60">
    <cfRule type="expression" dxfId="7" priority="3">
      <formula>$J2="NO"</formula>
    </cfRule>
    <cfRule type="expression" dxfId="6" priority="4">
      <formula>$J2="YES"</formula>
    </cfRule>
  </conditionalFormatting>
  <conditionalFormatting sqref="A61">
    <cfRule type="expression" dxfId="5" priority="1">
      <formula>$J61="NO"</formula>
    </cfRule>
    <cfRule type="expression" dxfId="4" priority="2">
      <formula>$J61="YES"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1393-B1B2-4876-B00E-66E61944F53A}">
  <dimension ref="A1:N97"/>
  <sheetViews>
    <sheetView workbookViewId="0">
      <selection activeCell="L2" sqref="L2"/>
    </sheetView>
  </sheetViews>
  <sheetFormatPr defaultRowHeight="14.4" x14ac:dyDescent="0.55000000000000004"/>
  <cols>
    <col min="1" max="1" width="23.26171875" customWidth="1"/>
    <col min="2" max="2" width="26.41796875" bestFit="1" customWidth="1"/>
    <col min="3" max="3" width="22.578125" customWidth="1"/>
    <col min="12" max="12" width="35" bestFit="1" customWidth="1"/>
  </cols>
  <sheetData>
    <row r="1" spans="1:14" x14ac:dyDescent="0.55000000000000004">
      <c r="A1" s="33" t="s">
        <v>317</v>
      </c>
      <c r="B1" s="33" t="s">
        <v>0</v>
      </c>
      <c r="C1" s="33" t="s">
        <v>3</v>
      </c>
      <c r="D1" s="33" t="s">
        <v>5</v>
      </c>
      <c r="E1" s="33" t="s">
        <v>241</v>
      </c>
      <c r="F1" s="33" t="s">
        <v>242</v>
      </c>
      <c r="G1" s="33" t="s">
        <v>318</v>
      </c>
      <c r="H1" s="33" t="s">
        <v>228</v>
      </c>
      <c r="I1" s="33" t="s">
        <v>230</v>
      </c>
      <c r="J1" s="33" t="s">
        <v>7</v>
      </c>
      <c r="K1" s="33" t="s">
        <v>8</v>
      </c>
      <c r="L1" s="33" t="s">
        <v>319</v>
      </c>
      <c r="M1" s="33" t="s">
        <v>1</v>
      </c>
      <c r="N1" s="33" t="s">
        <v>2</v>
      </c>
    </row>
    <row r="2" spans="1:14" x14ac:dyDescent="0.55000000000000004">
      <c r="A2" s="35" t="s">
        <v>233</v>
      </c>
      <c r="B2" s="34" t="s">
        <v>24</v>
      </c>
      <c r="C2" s="34" t="s">
        <v>171</v>
      </c>
      <c r="D2" s="34" t="s">
        <v>54</v>
      </c>
      <c r="E2" s="34">
        <v>23125</v>
      </c>
      <c r="F2" s="34">
        <v>0.5708333333333333</v>
      </c>
      <c r="G2" s="34">
        <v>2.0930555555555554</v>
      </c>
      <c r="H2" s="34">
        <v>1.0182432432432431</v>
      </c>
      <c r="I2" s="34">
        <v>0</v>
      </c>
      <c r="J2" s="34">
        <v>78</v>
      </c>
      <c r="K2" s="34">
        <v>0.32</v>
      </c>
      <c r="L2" s="34">
        <v>2050</v>
      </c>
      <c r="M2" s="34">
        <v>50.302</v>
      </c>
      <c r="N2" s="34">
        <v>19.137</v>
      </c>
    </row>
    <row r="3" spans="1:14" x14ac:dyDescent="0.55000000000000004">
      <c r="A3" s="34" t="s">
        <v>233</v>
      </c>
      <c r="B3" s="34" t="s">
        <v>26</v>
      </c>
      <c r="C3" s="34" t="s">
        <v>28</v>
      </c>
      <c r="D3" s="34" t="s">
        <v>54</v>
      </c>
      <c r="E3" s="34">
        <v>23163</v>
      </c>
      <c r="F3" s="34">
        <v>0.57210000000000005</v>
      </c>
      <c r="G3" s="34">
        <v>2.0977000000000001</v>
      </c>
      <c r="H3" s="34">
        <v>1.018828519621811</v>
      </c>
      <c r="I3" s="34">
        <v>0</v>
      </c>
      <c r="J3" s="34">
        <v>33.4</v>
      </c>
      <c r="K3" s="34">
        <v>0.32</v>
      </c>
      <c r="L3" s="34">
        <v>2050</v>
      </c>
      <c r="M3" s="34">
        <v>53.148000000000003</v>
      </c>
      <c r="N3" s="34">
        <v>23.17</v>
      </c>
    </row>
    <row r="4" spans="1:14" x14ac:dyDescent="0.55000000000000004">
      <c r="A4" s="34" t="s">
        <v>233</v>
      </c>
      <c r="B4" s="34" t="s">
        <v>26</v>
      </c>
      <c r="C4" s="34" t="s">
        <v>29</v>
      </c>
      <c r="D4" s="34" t="s">
        <v>54</v>
      </c>
      <c r="E4" s="34">
        <v>23163</v>
      </c>
      <c r="F4" s="34">
        <v>0.57210000000000005</v>
      </c>
      <c r="G4" s="34">
        <v>2.0977000000000001</v>
      </c>
      <c r="H4" s="34">
        <v>1.018828519621811</v>
      </c>
      <c r="I4" s="34">
        <v>0</v>
      </c>
      <c r="J4" s="34">
        <v>50</v>
      </c>
      <c r="K4" s="34">
        <v>0.32</v>
      </c>
      <c r="L4" s="34">
        <v>2050</v>
      </c>
      <c r="M4" s="34">
        <v>53.148000000000003</v>
      </c>
      <c r="N4" s="34">
        <v>23.17</v>
      </c>
    </row>
    <row r="5" spans="1:14" x14ac:dyDescent="0.55000000000000004">
      <c r="A5" s="34" t="s">
        <v>233</v>
      </c>
      <c r="B5" s="34" t="s">
        <v>26</v>
      </c>
      <c r="C5" s="34" t="s">
        <v>30</v>
      </c>
      <c r="D5" s="34" t="s">
        <v>54</v>
      </c>
      <c r="E5" s="34">
        <v>23163</v>
      </c>
      <c r="F5" s="34">
        <v>0.57210000000000005</v>
      </c>
      <c r="G5" s="34">
        <v>2.0977000000000001</v>
      </c>
      <c r="H5" s="34">
        <v>1.018828519621811</v>
      </c>
      <c r="I5" s="34">
        <v>0</v>
      </c>
      <c r="J5" s="34">
        <v>50</v>
      </c>
      <c r="K5" s="34">
        <v>0.32</v>
      </c>
      <c r="L5" s="34">
        <v>2050</v>
      </c>
      <c r="M5" s="34">
        <v>53.148000000000003</v>
      </c>
      <c r="N5" s="34">
        <v>23.17</v>
      </c>
    </row>
    <row r="6" spans="1:14" x14ac:dyDescent="0.55000000000000004">
      <c r="A6" s="34" t="s">
        <v>233</v>
      </c>
      <c r="B6" s="34" t="s">
        <v>26</v>
      </c>
      <c r="C6" s="34" t="s">
        <v>31</v>
      </c>
      <c r="D6" s="34" t="s">
        <v>54</v>
      </c>
      <c r="E6" s="34">
        <v>23163</v>
      </c>
      <c r="F6" s="34">
        <v>0.57210000000000005</v>
      </c>
      <c r="G6" s="34">
        <v>2.0977000000000001</v>
      </c>
      <c r="H6" s="34">
        <v>1.018828519621811</v>
      </c>
      <c r="I6" s="34">
        <v>0</v>
      </c>
      <c r="J6" s="34">
        <v>23.2</v>
      </c>
      <c r="K6" s="34">
        <v>0.32</v>
      </c>
      <c r="L6" s="34">
        <v>2050</v>
      </c>
      <c r="M6" s="34">
        <v>53.148000000000003</v>
      </c>
      <c r="N6" s="34">
        <v>23.17</v>
      </c>
    </row>
    <row r="7" spans="1:14" x14ac:dyDescent="0.55000000000000004">
      <c r="A7" s="34" t="s">
        <v>233</v>
      </c>
      <c r="B7" s="34" t="s">
        <v>32</v>
      </c>
      <c r="C7" s="34" t="s">
        <v>33</v>
      </c>
      <c r="D7" s="34" t="s">
        <v>54</v>
      </c>
      <c r="E7" s="34">
        <v>19577</v>
      </c>
      <c r="F7" s="34">
        <v>0.45256666666666673</v>
      </c>
      <c r="G7" s="34">
        <v>1.6594111111111112</v>
      </c>
      <c r="H7" s="34">
        <v>0.95358711753588377</v>
      </c>
      <c r="I7" s="34">
        <v>0</v>
      </c>
      <c r="J7" s="34">
        <v>50.8</v>
      </c>
      <c r="K7" s="34">
        <v>0.32</v>
      </c>
      <c r="L7" s="34">
        <v>2050</v>
      </c>
      <c r="M7" s="34">
        <v>49.811999999999998</v>
      </c>
      <c r="N7" s="34">
        <v>19.053000000000001</v>
      </c>
    </row>
    <row r="8" spans="1:14" x14ac:dyDescent="0.55000000000000004">
      <c r="A8" s="34" t="s">
        <v>233</v>
      </c>
      <c r="B8" s="34" t="s">
        <v>32</v>
      </c>
      <c r="C8" s="34" t="s">
        <v>34</v>
      </c>
      <c r="D8" s="34" t="s">
        <v>54</v>
      </c>
      <c r="E8" s="34">
        <v>19577</v>
      </c>
      <c r="F8" s="34">
        <v>0.45256666666666673</v>
      </c>
      <c r="G8" s="34">
        <v>1.6594111111111112</v>
      </c>
      <c r="H8" s="34">
        <v>0.95358711753588377</v>
      </c>
      <c r="I8" s="34">
        <v>0</v>
      </c>
      <c r="J8" s="34">
        <v>50</v>
      </c>
      <c r="K8" s="34">
        <v>0.32</v>
      </c>
      <c r="L8" s="34">
        <v>2050</v>
      </c>
      <c r="M8" s="34">
        <v>49.811999999999998</v>
      </c>
      <c r="N8" s="34">
        <v>19.053000000000001</v>
      </c>
    </row>
    <row r="9" spans="1:14" x14ac:dyDescent="0.55000000000000004">
      <c r="A9" s="34" t="s">
        <v>233</v>
      </c>
      <c r="B9" s="34" t="s">
        <v>32</v>
      </c>
      <c r="C9" s="34" t="s">
        <v>35</v>
      </c>
      <c r="D9" s="34" t="s">
        <v>54</v>
      </c>
      <c r="E9" s="34">
        <v>18358</v>
      </c>
      <c r="F9" s="34">
        <v>0.41193333333333337</v>
      </c>
      <c r="G9" s="34">
        <v>1.5104222222222223</v>
      </c>
      <c r="H9" s="34">
        <v>0.92560464102843443</v>
      </c>
      <c r="I9" s="34">
        <v>0</v>
      </c>
      <c r="J9" s="34">
        <v>55</v>
      </c>
      <c r="K9" s="34">
        <v>0.32</v>
      </c>
      <c r="L9" s="34">
        <v>2050</v>
      </c>
      <c r="M9" s="34">
        <v>49.811999999999998</v>
      </c>
      <c r="N9" s="34">
        <v>19.053000000000001</v>
      </c>
    </row>
    <row r="10" spans="1:14" s="31" customFormat="1" x14ac:dyDescent="0.55000000000000004">
      <c r="A10" s="34" t="s">
        <v>233</v>
      </c>
      <c r="B10" s="34" t="s">
        <v>10</v>
      </c>
      <c r="C10" s="34" t="s">
        <v>172</v>
      </c>
      <c r="D10" s="34" t="s">
        <v>54</v>
      </c>
      <c r="E10" s="34">
        <v>22467</v>
      </c>
      <c r="F10" s="34">
        <v>0.54889999999999994</v>
      </c>
      <c r="G10" s="34">
        <v>2.0126333333333331</v>
      </c>
      <c r="H10" s="34">
        <v>1.0077947656562958</v>
      </c>
      <c r="I10" s="34">
        <v>0</v>
      </c>
      <c r="J10" s="34">
        <v>35</v>
      </c>
      <c r="K10" s="34">
        <v>0.32</v>
      </c>
      <c r="L10" s="34">
        <v>2050</v>
      </c>
      <c r="M10" s="34">
        <v>53.098999999999997</v>
      </c>
      <c r="N10" s="34">
        <v>18.088000000000001</v>
      </c>
    </row>
    <row r="11" spans="1:14" s="31" customFormat="1" x14ac:dyDescent="0.55000000000000004">
      <c r="A11" s="34" t="s">
        <v>233</v>
      </c>
      <c r="B11" s="34" t="s">
        <v>10</v>
      </c>
      <c r="C11" s="34" t="s">
        <v>173</v>
      </c>
      <c r="D11" s="34" t="s">
        <v>54</v>
      </c>
      <c r="E11" s="34">
        <v>22467</v>
      </c>
      <c r="F11" s="34">
        <v>0.54889999999999994</v>
      </c>
      <c r="G11" s="34">
        <v>2.0126333333333331</v>
      </c>
      <c r="H11" s="34">
        <v>1.0077947656562958</v>
      </c>
      <c r="I11" s="34">
        <v>0</v>
      </c>
      <c r="J11" s="34">
        <v>55</v>
      </c>
      <c r="K11" s="34">
        <v>0.32</v>
      </c>
      <c r="L11" s="34">
        <v>2050</v>
      </c>
      <c r="M11" s="34">
        <v>53.098999999999997</v>
      </c>
      <c r="N11" s="34">
        <v>18.088000000000001</v>
      </c>
    </row>
    <row r="12" spans="1:14" s="31" customFormat="1" x14ac:dyDescent="0.55000000000000004">
      <c r="A12" s="34" t="s">
        <v>233</v>
      </c>
      <c r="B12" s="34" t="s">
        <v>10</v>
      </c>
      <c r="C12" s="34" t="s">
        <v>174</v>
      </c>
      <c r="D12" s="34" t="s">
        <v>54</v>
      </c>
      <c r="E12" s="34">
        <v>22467</v>
      </c>
      <c r="F12" s="34">
        <v>0.54889999999999994</v>
      </c>
      <c r="G12" s="34">
        <v>2.0126333333333331</v>
      </c>
      <c r="H12" s="34">
        <v>1.0077947656562958</v>
      </c>
      <c r="I12" s="34">
        <v>0</v>
      </c>
      <c r="J12" s="34">
        <v>32</v>
      </c>
      <c r="K12" s="34">
        <v>0.32</v>
      </c>
      <c r="L12" s="34">
        <v>2050</v>
      </c>
      <c r="M12" s="34">
        <v>53.098999999999997</v>
      </c>
      <c r="N12" s="34">
        <v>18.088000000000001</v>
      </c>
    </row>
    <row r="13" spans="1:14" s="31" customFormat="1" x14ac:dyDescent="0.55000000000000004">
      <c r="A13" s="34" t="s">
        <v>233</v>
      </c>
      <c r="B13" s="34" t="s">
        <v>10</v>
      </c>
      <c r="C13" s="34" t="s">
        <v>175</v>
      </c>
      <c r="D13" s="34" t="s">
        <v>54</v>
      </c>
      <c r="E13" s="34">
        <v>22467</v>
      </c>
      <c r="F13" s="34">
        <v>0.54889999999999994</v>
      </c>
      <c r="G13" s="34">
        <v>2.0126333333333331</v>
      </c>
      <c r="H13" s="34">
        <v>1.0077947656562958</v>
      </c>
      <c r="I13" s="34">
        <v>0</v>
      </c>
      <c r="J13" s="34">
        <v>55</v>
      </c>
      <c r="K13" s="34">
        <v>0.32</v>
      </c>
      <c r="L13" s="34">
        <v>2050</v>
      </c>
      <c r="M13" s="34">
        <v>53.098999999999997</v>
      </c>
      <c r="N13" s="34">
        <v>18.088000000000001</v>
      </c>
    </row>
    <row r="14" spans="1:14" x14ac:dyDescent="0.55000000000000004">
      <c r="A14" s="34" t="s">
        <v>233</v>
      </c>
      <c r="B14" s="34" t="s">
        <v>38</v>
      </c>
      <c r="C14" s="34" t="s">
        <v>39</v>
      </c>
      <c r="D14" s="34" t="s">
        <v>54</v>
      </c>
      <c r="E14" s="34">
        <v>17303</v>
      </c>
      <c r="F14" s="34">
        <v>0.37676666666666669</v>
      </c>
      <c r="G14" s="34">
        <v>1.3814777777777778</v>
      </c>
      <c r="H14" s="34">
        <v>0.89820406865861413</v>
      </c>
      <c r="I14" s="34">
        <v>0</v>
      </c>
      <c r="J14" s="34">
        <v>113</v>
      </c>
      <c r="K14" s="34">
        <v>0.32</v>
      </c>
      <c r="L14" s="34">
        <v>2050</v>
      </c>
      <c r="M14" s="34">
        <v>50.308</v>
      </c>
      <c r="N14" s="34">
        <v>18.969000000000001</v>
      </c>
    </row>
    <row r="15" spans="1:14" x14ac:dyDescent="0.55000000000000004">
      <c r="A15" s="34" t="s">
        <v>233</v>
      </c>
      <c r="B15" s="34" t="s">
        <v>38</v>
      </c>
      <c r="C15" s="34" t="s">
        <v>40</v>
      </c>
      <c r="D15" s="34" t="s">
        <v>54</v>
      </c>
      <c r="E15" s="34">
        <v>17303</v>
      </c>
      <c r="F15" s="34">
        <v>0.37676666666666669</v>
      </c>
      <c r="G15" s="34">
        <v>1.3814777777777778</v>
      </c>
      <c r="H15" s="34">
        <v>0.89820406865861413</v>
      </c>
      <c r="I15" s="34">
        <v>0</v>
      </c>
      <c r="J15" s="34">
        <v>113</v>
      </c>
      <c r="K15" s="34">
        <v>0.32</v>
      </c>
      <c r="L15" s="34">
        <v>2050</v>
      </c>
      <c r="M15" s="34">
        <v>50.308</v>
      </c>
      <c r="N15" s="34">
        <v>18.969000000000001</v>
      </c>
    </row>
    <row r="16" spans="1:14" s="31" customFormat="1" x14ac:dyDescent="0.55000000000000004">
      <c r="A16" s="34" t="s">
        <v>233</v>
      </c>
      <c r="B16" s="34" t="s">
        <v>10</v>
      </c>
      <c r="C16" s="34" t="s">
        <v>42</v>
      </c>
      <c r="D16" s="34" t="s">
        <v>54</v>
      </c>
      <c r="E16" s="34">
        <v>24124</v>
      </c>
      <c r="F16" s="34">
        <v>0.6041333333333333</v>
      </c>
      <c r="G16" s="34">
        <v>2.2151555555555555</v>
      </c>
      <c r="H16" s="34">
        <v>1.0330169126181397</v>
      </c>
      <c r="I16" s="34">
        <v>0</v>
      </c>
      <c r="J16" s="34">
        <v>50</v>
      </c>
      <c r="K16" s="34">
        <v>0.32</v>
      </c>
      <c r="L16" s="34">
        <v>2050</v>
      </c>
      <c r="M16" s="34">
        <v>51.037999999999997</v>
      </c>
      <c r="N16" s="34">
        <v>17.149999999999999</v>
      </c>
    </row>
    <row r="17" spans="1:14" s="31" customFormat="1" x14ac:dyDescent="0.55000000000000004">
      <c r="A17" s="34" t="s">
        <v>233</v>
      </c>
      <c r="B17" s="34" t="s">
        <v>10</v>
      </c>
      <c r="C17" s="34" t="s">
        <v>43</v>
      </c>
      <c r="D17" s="34" t="s">
        <v>54</v>
      </c>
      <c r="E17" s="34">
        <v>24124</v>
      </c>
      <c r="F17" s="34">
        <v>0.6041333333333333</v>
      </c>
      <c r="G17" s="34">
        <v>2.2151555555555555</v>
      </c>
      <c r="H17" s="34">
        <v>1.0330169126181397</v>
      </c>
      <c r="I17" s="34">
        <v>0</v>
      </c>
      <c r="J17" s="34">
        <v>50</v>
      </c>
      <c r="K17" s="34">
        <v>0.32</v>
      </c>
      <c r="L17" s="34">
        <v>2050</v>
      </c>
      <c r="M17" s="34">
        <v>51.037999999999997</v>
      </c>
      <c r="N17" s="34">
        <v>17.149999999999999</v>
      </c>
    </row>
    <row r="18" spans="1:14" s="31" customFormat="1" x14ac:dyDescent="0.55000000000000004">
      <c r="A18" s="34" t="s">
        <v>233</v>
      </c>
      <c r="B18" s="34" t="s">
        <v>10</v>
      </c>
      <c r="C18" s="34" t="s">
        <v>44</v>
      </c>
      <c r="D18" s="34" t="s">
        <v>54</v>
      </c>
      <c r="E18" s="34">
        <v>24124</v>
      </c>
      <c r="F18" s="34">
        <v>0.6041333333333333</v>
      </c>
      <c r="G18" s="34">
        <v>2.2151555555555555</v>
      </c>
      <c r="H18" s="34">
        <v>1.0330169126181397</v>
      </c>
      <c r="I18" s="34">
        <v>0</v>
      </c>
      <c r="J18" s="34">
        <v>32</v>
      </c>
      <c r="K18" s="34">
        <v>0.32</v>
      </c>
      <c r="L18" s="34">
        <v>2050</v>
      </c>
      <c r="M18" s="34">
        <v>51.037999999999997</v>
      </c>
      <c r="N18" s="34">
        <v>17.149999999999999</v>
      </c>
    </row>
    <row r="19" spans="1:14" x14ac:dyDescent="0.55000000000000004">
      <c r="A19" s="34" t="s">
        <v>233</v>
      </c>
      <c r="B19" s="34" t="s">
        <v>45</v>
      </c>
      <c r="C19" s="34" t="s">
        <v>46</v>
      </c>
      <c r="D19" s="34" t="s">
        <v>54</v>
      </c>
      <c r="E19" s="34">
        <v>22467</v>
      </c>
      <c r="F19" s="34">
        <v>0.54889999999999994</v>
      </c>
      <c r="G19" s="34">
        <v>2.0126333333333331</v>
      </c>
      <c r="H19" s="34">
        <v>1.0077947656562958</v>
      </c>
      <c r="I19" s="34">
        <v>0</v>
      </c>
      <c r="J19" s="34">
        <v>64</v>
      </c>
      <c r="K19" s="34">
        <v>0.32</v>
      </c>
      <c r="L19" s="34">
        <v>2050</v>
      </c>
      <c r="M19" s="34">
        <v>50.793999999999997</v>
      </c>
      <c r="N19" s="34">
        <v>19.143000000000001</v>
      </c>
    </row>
    <row r="20" spans="1:14" x14ac:dyDescent="0.55000000000000004">
      <c r="A20" s="34" t="s">
        <v>233</v>
      </c>
      <c r="B20" s="34" t="s">
        <v>36</v>
      </c>
      <c r="C20" s="34" t="s">
        <v>176</v>
      </c>
      <c r="D20" s="34" t="s">
        <v>54</v>
      </c>
      <c r="E20" s="34">
        <v>24993</v>
      </c>
      <c r="F20" s="34">
        <v>0.6331</v>
      </c>
      <c r="G20" s="34">
        <v>2.3213666666666666</v>
      </c>
      <c r="H20" s="34">
        <v>1.0449075741207539</v>
      </c>
      <c r="I20" s="34">
        <v>0</v>
      </c>
      <c r="J20" s="34">
        <v>25</v>
      </c>
      <c r="K20" s="34">
        <v>0.32</v>
      </c>
      <c r="L20" s="34">
        <v>2050</v>
      </c>
      <c r="M20" s="34">
        <v>50.341943999999998</v>
      </c>
      <c r="N20" s="34">
        <v>19.266110999999999</v>
      </c>
    </row>
    <row r="21" spans="1:14" x14ac:dyDescent="0.55000000000000004">
      <c r="A21" s="34" t="s">
        <v>233</v>
      </c>
      <c r="B21" s="34" t="s">
        <v>36</v>
      </c>
      <c r="C21" s="34" t="s">
        <v>177</v>
      </c>
      <c r="D21" s="34" t="s">
        <v>54</v>
      </c>
      <c r="E21" s="34">
        <v>24993</v>
      </c>
      <c r="F21" s="34">
        <v>0.6331</v>
      </c>
      <c r="G21" s="34">
        <v>2.3213666666666666</v>
      </c>
      <c r="H21" s="34">
        <v>1.0449075741207539</v>
      </c>
      <c r="I21" s="34">
        <v>0</v>
      </c>
      <c r="J21" s="34">
        <v>25</v>
      </c>
      <c r="K21" s="34">
        <v>0.32</v>
      </c>
      <c r="L21" s="34">
        <v>2050</v>
      </c>
      <c r="M21" s="34">
        <v>50.341943999999998</v>
      </c>
      <c r="N21" s="34">
        <v>19.266110999999999</v>
      </c>
    </row>
    <row r="22" spans="1:14" x14ac:dyDescent="0.55000000000000004">
      <c r="A22" s="34" t="s">
        <v>233</v>
      </c>
      <c r="B22" s="34" t="s">
        <v>36</v>
      </c>
      <c r="C22" s="34" t="s">
        <v>178</v>
      </c>
      <c r="D22" s="34" t="s">
        <v>54</v>
      </c>
      <c r="E22" s="34">
        <v>24993</v>
      </c>
      <c r="F22" s="34">
        <v>0.6331</v>
      </c>
      <c r="G22" s="34">
        <v>2.3213666666666666</v>
      </c>
      <c r="H22" s="34">
        <v>1.0449075741207539</v>
      </c>
      <c r="I22" s="34">
        <v>0</v>
      </c>
      <c r="J22" s="34">
        <v>25</v>
      </c>
      <c r="K22" s="34">
        <v>0.32</v>
      </c>
      <c r="L22" s="34">
        <v>2050</v>
      </c>
      <c r="M22" s="34">
        <v>50.341943999999998</v>
      </c>
      <c r="N22" s="34">
        <v>19.266110999999999</v>
      </c>
    </row>
    <row r="23" spans="1:14" x14ac:dyDescent="0.55000000000000004">
      <c r="A23" s="34" t="s">
        <v>233</v>
      </c>
      <c r="B23" s="34" t="s">
        <v>36</v>
      </c>
      <c r="C23" s="34" t="s">
        <v>179</v>
      </c>
      <c r="D23" s="34" t="s">
        <v>54</v>
      </c>
      <c r="E23" s="34">
        <v>24993</v>
      </c>
      <c r="F23" s="34">
        <v>0.6331</v>
      </c>
      <c r="G23" s="34">
        <v>2.3213666666666666</v>
      </c>
      <c r="H23" s="34">
        <v>1.0449075741207539</v>
      </c>
      <c r="I23" s="34">
        <v>0</v>
      </c>
      <c r="J23" s="34">
        <v>55</v>
      </c>
      <c r="K23" s="34">
        <v>0.32</v>
      </c>
      <c r="L23" s="34">
        <v>2050</v>
      </c>
      <c r="M23" s="34">
        <v>50.341943999999998</v>
      </c>
      <c r="N23" s="34">
        <v>19.266110999999999</v>
      </c>
    </row>
    <row r="24" spans="1:14" x14ac:dyDescent="0.55000000000000004">
      <c r="A24" s="34" t="s">
        <v>233</v>
      </c>
      <c r="B24" s="34" t="s">
        <v>36</v>
      </c>
      <c r="C24" s="34" t="s">
        <v>180</v>
      </c>
      <c r="D24" s="34" t="s">
        <v>54</v>
      </c>
      <c r="E24" s="34">
        <v>24993</v>
      </c>
      <c r="F24" s="34">
        <v>0.6331</v>
      </c>
      <c r="G24" s="34">
        <v>2.3213666666666666</v>
      </c>
      <c r="H24" s="34">
        <v>1.0449075741207539</v>
      </c>
      <c r="I24" s="34">
        <v>0</v>
      </c>
      <c r="J24" s="34">
        <v>50</v>
      </c>
      <c r="K24" s="34">
        <v>0.32</v>
      </c>
      <c r="L24" s="34">
        <v>2050</v>
      </c>
      <c r="M24" s="34">
        <v>50.341943999999998</v>
      </c>
      <c r="N24" s="34">
        <v>19.266110999999999</v>
      </c>
    </row>
    <row r="25" spans="1:14" x14ac:dyDescent="0.55000000000000004">
      <c r="A25" s="34" t="s">
        <v>233</v>
      </c>
      <c r="B25" s="34" t="s">
        <v>55</v>
      </c>
      <c r="C25" s="34" t="s">
        <v>181</v>
      </c>
      <c r="D25" s="34" t="s">
        <v>37</v>
      </c>
      <c r="E25" s="34">
        <v>51283</v>
      </c>
      <c r="F25" s="34">
        <v>1</v>
      </c>
      <c r="G25" s="34">
        <v>2.75</v>
      </c>
      <c r="H25" s="34">
        <v>0.60327008950334415</v>
      </c>
      <c r="I25" s="34">
        <v>0</v>
      </c>
      <c r="J25" s="34">
        <v>48.8</v>
      </c>
      <c r="K25" s="34">
        <v>0.32</v>
      </c>
      <c r="L25" s="34">
        <v>2050</v>
      </c>
      <c r="M25" s="34">
        <v>50.315899999999999</v>
      </c>
      <c r="N25" s="34">
        <v>22.3245</v>
      </c>
    </row>
    <row r="26" spans="1:14" x14ac:dyDescent="0.55000000000000004">
      <c r="A26" s="34" t="s">
        <v>233</v>
      </c>
      <c r="B26" s="34" t="s">
        <v>55</v>
      </c>
      <c r="C26" s="34" t="s">
        <v>182</v>
      </c>
      <c r="D26" s="34" t="s">
        <v>37</v>
      </c>
      <c r="E26" s="34">
        <v>51283</v>
      </c>
      <c r="F26" s="34">
        <v>1</v>
      </c>
      <c r="G26" s="34">
        <v>2.75</v>
      </c>
      <c r="H26" s="34">
        <v>0.60327008950334415</v>
      </c>
      <c r="I26" s="34">
        <v>0</v>
      </c>
      <c r="J26" s="34">
        <v>48.8</v>
      </c>
      <c r="K26" s="34">
        <v>0.32</v>
      </c>
      <c r="L26" s="34">
        <v>2050</v>
      </c>
      <c r="M26" s="34">
        <v>50.315899999999999</v>
      </c>
      <c r="N26" s="34">
        <v>22.3245</v>
      </c>
    </row>
    <row r="27" spans="1:14" x14ac:dyDescent="0.55000000000000004">
      <c r="A27" s="34" t="s">
        <v>233</v>
      </c>
      <c r="B27" s="34" t="s">
        <v>55</v>
      </c>
      <c r="C27" s="34" t="s">
        <v>183</v>
      </c>
      <c r="D27" s="34" t="s">
        <v>37</v>
      </c>
      <c r="E27" s="34">
        <v>51283</v>
      </c>
      <c r="F27" s="34">
        <v>1</v>
      </c>
      <c r="G27" s="34">
        <v>2.75</v>
      </c>
      <c r="H27" s="34">
        <v>0.60327008950334415</v>
      </c>
      <c r="I27" s="34">
        <v>0</v>
      </c>
      <c r="J27" s="34">
        <v>31.3</v>
      </c>
      <c r="K27" s="34">
        <v>0.32</v>
      </c>
      <c r="L27" s="34">
        <v>2050</v>
      </c>
      <c r="M27" s="34">
        <v>50.315899999999999</v>
      </c>
      <c r="N27" s="34">
        <v>22.3245</v>
      </c>
    </row>
    <row r="28" spans="1:14" x14ac:dyDescent="0.55000000000000004">
      <c r="A28" s="34" t="s">
        <v>233</v>
      </c>
      <c r="B28" s="34" t="s">
        <v>10</v>
      </c>
      <c r="C28" s="34" t="s">
        <v>56</v>
      </c>
      <c r="D28" s="34" t="s">
        <v>37</v>
      </c>
      <c r="E28" s="34">
        <v>51283</v>
      </c>
      <c r="F28" s="34">
        <v>1</v>
      </c>
      <c r="G28" s="34">
        <v>2.75</v>
      </c>
      <c r="H28" s="34">
        <v>0.60327008950334415</v>
      </c>
      <c r="I28" s="34">
        <v>0</v>
      </c>
      <c r="J28" s="34">
        <v>138</v>
      </c>
      <c r="K28" s="34">
        <v>0.32</v>
      </c>
      <c r="L28" s="34">
        <v>2050</v>
      </c>
      <c r="M28" s="34">
        <v>50.064917000000001</v>
      </c>
      <c r="N28" s="34">
        <v>22.029861</v>
      </c>
    </row>
    <row r="29" spans="1:14" x14ac:dyDescent="0.55000000000000004">
      <c r="A29" s="34" t="s">
        <v>233</v>
      </c>
      <c r="B29" s="34" t="s">
        <v>36</v>
      </c>
      <c r="C29" s="34" t="s">
        <v>184</v>
      </c>
      <c r="D29" s="34" t="s">
        <v>54</v>
      </c>
      <c r="E29" s="34">
        <v>25277</v>
      </c>
      <c r="F29" s="34">
        <v>0.64256666666666673</v>
      </c>
      <c r="G29" s="34">
        <v>2.3560777777777777</v>
      </c>
      <c r="H29" s="34">
        <v>1.0486163310519445</v>
      </c>
      <c r="I29" s="34">
        <v>0</v>
      </c>
      <c r="J29" s="34">
        <v>25</v>
      </c>
      <c r="K29" s="34">
        <v>0.32</v>
      </c>
      <c r="L29" s="34">
        <v>2050</v>
      </c>
      <c r="M29" s="34">
        <v>50.074714</v>
      </c>
      <c r="N29" s="34">
        <v>20.084385999999999</v>
      </c>
    </row>
    <row r="30" spans="1:14" x14ac:dyDescent="0.55000000000000004">
      <c r="A30" s="34" t="s">
        <v>233</v>
      </c>
      <c r="B30" s="34" t="s">
        <v>36</v>
      </c>
      <c r="C30" s="34" t="s">
        <v>316</v>
      </c>
      <c r="D30" s="34" t="s">
        <v>54</v>
      </c>
      <c r="E30" s="34">
        <v>25277</v>
      </c>
      <c r="F30" s="34">
        <v>0.64256666666666673</v>
      </c>
      <c r="G30" s="34">
        <v>2.3560777777777777</v>
      </c>
      <c r="H30" s="34">
        <v>1.0486163310519445</v>
      </c>
      <c r="I30" s="34">
        <v>0</v>
      </c>
      <c r="J30" s="34">
        <v>5</v>
      </c>
      <c r="K30" s="34">
        <v>0.32</v>
      </c>
      <c r="L30" s="34">
        <v>2050</v>
      </c>
      <c r="M30" s="34">
        <v>50.074714</v>
      </c>
      <c r="N30" s="34">
        <v>20.084385999999999</v>
      </c>
    </row>
    <row r="31" spans="1:14" x14ac:dyDescent="0.55000000000000004">
      <c r="A31" s="34" t="s">
        <v>233</v>
      </c>
      <c r="B31" s="34" t="s">
        <v>36</v>
      </c>
      <c r="C31" s="34" t="s">
        <v>185</v>
      </c>
      <c r="D31" s="34" t="s">
        <v>54</v>
      </c>
      <c r="E31" s="34">
        <v>25277</v>
      </c>
      <c r="F31" s="34">
        <v>0.64256666666666673</v>
      </c>
      <c r="G31" s="34">
        <v>2.3560777777777777</v>
      </c>
      <c r="H31" s="34">
        <v>1.0486163310519445</v>
      </c>
      <c r="I31" s="34">
        <v>0</v>
      </c>
      <c r="J31" s="34">
        <v>25</v>
      </c>
      <c r="K31" s="34">
        <v>0.32</v>
      </c>
      <c r="L31" s="34">
        <v>2050</v>
      </c>
      <c r="M31" s="34">
        <v>50.074714</v>
      </c>
      <c r="N31" s="34">
        <v>20.084385999999999</v>
      </c>
    </row>
    <row r="32" spans="1:14" x14ac:dyDescent="0.55000000000000004">
      <c r="A32" s="34" t="s">
        <v>233</v>
      </c>
      <c r="B32" s="34" t="s">
        <v>36</v>
      </c>
      <c r="C32" s="34" t="s">
        <v>186</v>
      </c>
      <c r="D32" s="34" t="s">
        <v>54</v>
      </c>
      <c r="E32" s="34">
        <v>25277</v>
      </c>
      <c r="F32" s="34">
        <v>0.64256666666666673</v>
      </c>
      <c r="G32" s="34">
        <v>2.3560777777777777</v>
      </c>
      <c r="H32" s="34">
        <v>1.0486163310519445</v>
      </c>
      <c r="I32" s="34">
        <v>0</v>
      </c>
      <c r="J32" s="34">
        <v>25</v>
      </c>
      <c r="K32" s="34">
        <v>0.32</v>
      </c>
      <c r="L32" s="34">
        <v>2050</v>
      </c>
      <c r="M32" s="34">
        <v>50.074714</v>
      </c>
      <c r="N32" s="34">
        <v>20.084385999999999</v>
      </c>
    </row>
    <row r="33" spans="1:14" x14ac:dyDescent="0.55000000000000004">
      <c r="A33" s="34" t="s">
        <v>233</v>
      </c>
      <c r="B33" s="34" t="s">
        <v>32</v>
      </c>
      <c r="C33" s="34" t="s">
        <v>57</v>
      </c>
      <c r="D33" s="34" t="s">
        <v>37</v>
      </c>
      <c r="E33" s="34">
        <v>35401</v>
      </c>
      <c r="F33" s="34">
        <v>1</v>
      </c>
      <c r="G33" s="34">
        <v>2.75</v>
      </c>
      <c r="H33" s="34">
        <v>0.87391599107369855</v>
      </c>
      <c r="I33" s="34">
        <v>0</v>
      </c>
      <c r="J33" s="34">
        <v>325</v>
      </c>
      <c r="K33" s="34">
        <v>0.32</v>
      </c>
      <c r="L33" s="34">
        <v>2050</v>
      </c>
      <c r="M33" s="34">
        <v>50.550438999999997</v>
      </c>
      <c r="N33" s="34">
        <v>22.075966999999999</v>
      </c>
    </row>
    <row r="34" spans="1:14" x14ac:dyDescent="0.55000000000000004">
      <c r="A34" s="34" t="s">
        <v>233</v>
      </c>
      <c r="B34" s="34" t="s">
        <v>10</v>
      </c>
      <c r="C34" s="34" t="s">
        <v>244</v>
      </c>
      <c r="D34" s="34" t="s">
        <v>37</v>
      </c>
      <c r="E34" s="34">
        <v>51585</v>
      </c>
      <c r="F34" s="34">
        <v>1</v>
      </c>
      <c r="G34" s="34">
        <v>2.75</v>
      </c>
      <c r="H34" s="34">
        <v>0.59973829601628381</v>
      </c>
      <c r="I34" s="34">
        <v>0</v>
      </c>
      <c r="J34" s="34">
        <v>50.8</v>
      </c>
      <c r="K34" s="34">
        <v>0.32</v>
      </c>
      <c r="L34" s="34">
        <v>2050</v>
      </c>
      <c r="M34" s="34">
        <v>53.046360999999997</v>
      </c>
      <c r="N34" s="34">
        <v>18.695556</v>
      </c>
    </row>
    <row r="35" spans="1:14" x14ac:dyDescent="0.55000000000000004">
      <c r="A35" s="34" t="s">
        <v>233</v>
      </c>
      <c r="B35" s="34" t="s">
        <v>10</v>
      </c>
      <c r="C35" s="34" t="s">
        <v>245</v>
      </c>
      <c r="D35" s="34" t="s">
        <v>37</v>
      </c>
      <c r="E35" s="34">
        <v>51585</v>
      </c>
      <c r="F35" s="34">
        <v>1</v>
      </c>
      <c r="G35" s="34">
        <v>2.75</v>
      </c>
      <c r="H35" s="34">
        <v>0.59973829601628381</v>
      </c>
      <c r="I35" s="34">
        <v>0</v>
      </c>
      <c r="J35" s="34">
        <v>50.8</v>
      </c>
      <c r="K35" s="34">
        <v>0.32</v>
      </c>
      <c r="L35" s="34">
        <v>2050</v>
      </c>
      <c r="M35" s="34">
        <v>53.046360999999997</v>
      </c>
      <c r="N35" s="34">
        <v>18.695556</v>
      </c>
    </row>
    <row r="36" spans="1:14" x14ac:dyDescent="0.55000000000000004">
      <c r="A36" s="34" t="s">
        <v>233</v>
      </c>
      <c r="B36" s="34" t="s">
        <v>58</v>
      </c>
      <c r="C36" s="34" t="s">
        <v>246</v>
      </c>
      <c r="D36" s="34" t="s">
        <v>37</v>
      </c>
      <c r="E36" s="34">
        <v>51585</v>
      </c>
      <c r="F36" s="34">
        <v>1</v>
      </c>
      <c r="G36" s="34">
        <v>2.75</v>
      </c>
      <c r="H36" s="34">
        <v>0.59973829601628381</v>
      </c>
      <c r="I36" s="34">
        <v>0</v>
      </c>
      <c r="J36" s="34">
        <v>463</v>
      </c>
      <c r="K36" s="34">
        <v>0.32</v>
      </c>
      <c r="L36" s="34">
        <v>2050</v>
      </c>
      <c r="M36" s="34">
        <v>52.651944440000001</v>
      </c>
      <c r="N36" s="34">
        <v>19.098888890000001</v>
      </c>
    </row>
    <row r="37" spans="1:14" x14ac:dyDescent="0.55000000000000004">
      <c r="A37" s="34" t="s">
        <v>233</v>
      </c>
      <c r="B37" s="34" t="s">
        <v>10</v>
      </c>
      <c r="C37" s="34" t="s">
        <v>247</v>
      </c>
      <c r="D37" s="34" t="s">
        <v>37</v>
      </c>
      <c r="E37" s="34">
        <v>51585</v>
      </c>
      <c r="F37" s="34">
        <v>1</v>
      </c>
      <c r="G37" s="34">
        <v>2.75</v>
      </c>
      <c r="H37" s="34">
        <v>0.59973829601628381</v>
      </c>
      <c r="I37" s="34">
        <v>0</v>
      </c>
      <c r="J37" s="34">
        <v>235</v>
      </c>
      <c r="K37" s="34">
        <v>0.32</v>
      </c>
      <c r="L37" s="34">
        <v>2050</v>
      </c>
      <c r="M37" s="34">
        <v>51.216479999999997</v>
      </c>
      <c r="N37" s="34">
        <v>22.55846</v>
      </c>
    </row>
    <row r="38" spans="1:14" s="31" customFormat="1" x14ac:dyDescent="0.55000000000000004">
      <c r="A38" s="34" t="s">
        <v>233</v>
      </c>
      <c r="B38" s="34" t="s">
        <v>10</v>
      </c>
      <c r="C38" s="34" t="s">
        <v>248</v>
      </c>
      <c r="D38" s="34" t="s">
        <v>37</v>
      </c>
      <c r="E38" s="34">
        <v>40263</v>
      </c>
      <c r="F38" s="34">
        <v>1</v>
      </c>
      <c r="G38" s="34">
        <v>2.75</v>
      </c>
      <c r="H38" s="34">
        <v>0.76838536621712239</v>
      </c>
      <c r="I38" s="34">
        <v>0</v>
      </c>
      <c r="J38" s="34">
        <v>188</v>
      </c>
      <c r="K38" s="34">
        <v>0.32</v>
      </c>
      <c r="L38" s="34">
        <v>2050</v>
      </c>
      <c r="M38" s="34">
        <v>51.950997000000001</v>
      </c>
      <c r="N38" s="34">
        <v>15.490411999999999</v>
      </c>
    </row>
    <row r="39" spans="1:14" s="31" customFormat="1" x14ac:dyDescent="0.55000000000000004">
      <c r="A39" s="34" t="s">
        <v>233</v>
      </c>
      <c r="B39" s="34" t="s">
        <v>59</v>
      </c>
      <c r="C39" s="34" t="s">
        <v>187</v>
      </c>
      <c r="D39" s="34" t="s">
        <v>54</v>
      </c>
      <c r="E39" s="34">
        <v>22979</v>
      </c>
      <c r="F39" s="34">
        <v>0.56596666666666662</v>
      </c>
      <c r="G39" s="34">
        <v>2.0752111111111109</v>
      </c>
      <c r="H39" s="34">
        <v>1.0159765438008617</v>
      </c>
      <c r="I39" s="34">
        <v>0</v>
      </c>
      <c r="J39" s="34">
        <v>18</v>
      </c>
      <c r="K39" s="34">
        <v>0.32</v>
      </c>
      <c r="L39" s="34">
        <v>2050</v>
      </c>
      <c r="M39" s="34">
        <v>54.182000000000002</v>
      </c>
      <c r="N39" s="34">
        <v>19.388999999999999</v>
      </c>
    </row>
    <row r="40" spans="1:14" s="31" customFormat="1" x14ac:dyDescent="0.55000000000000004">
      <c r="A40" s="34" t="s">
        <v>233</v>
      </c>
      <c r="B40" s="34" t="s">
        <v>59</v>
      </c>
      <c r="C40" s="34" t="s">
        <v>231</v>
      </c>
      <c r="D40" s="34" t="s">
        <v>61</v>
      </c>
      <c r="E40" s="34">
        <v>15880</v>
      </c>
      <c r="F40" s="34"/>
      <c r="G40" s="34">
        <v>0</v>
      </c>
      <c r="H40" s="34">
        <v>0</v>
      </c>
      <c r="I40" s="34">
        <v>0</v>
      </c>
      <c r="J40" s="34">
        <v>15</v>
      </c>
      <c r="K40" s="34">
        <v>0.32</v>
      </c>
      <c r="L40" s="34">
        <v>2050</v>
      </c>
      <c r="M40" s="34">
        <v>54.182000000000002</v>
      </c>
      <c r="N40" s="34">
        <v>19.388999999999999</v>
      </c>
    </row>
    <row r="41" spans="1:14" s="31" customFormat="1" x14ac:dyDescent="0.55000000000000004">
      <c r="A41" s="34" t="s">
        <v>233</v>
      </c>
      <c r="B41" s="34" t="s">
        <v>59</v>
      </c>
      <c r="C41" s="34" t="s">
        <v>188</v>
      </c>
      <c r="D41" s="34" t="s">
        <v>54</v>
      </c>
      <c r="E41" s="34">
        <v>22979</v>
      </c>
      <c r="F41" s="34">
        <v>0.56596666666666662</v>
      </c>
      <c r="G41" s="34">
        <v>2.0752111111111109</v>
      </c>
      <c r="H41" s="34">
        <v>1.0159765438008617</v>
      </c>
      <c r="I41" s="34">
        <v>0</v>
      </c>
      <c r="J41" s="34">
        <v>12</v>
      </c>
      <c r="K41" s="34">
        <v>0.32</v>
      </c>
      <c r="L41" s="34">
        <v>2050</v>
      </c>
      <c r="M41" s="34">
        <v>54.182000000000002</v>
      </c>
      <c r="N41" s="34">
        <v>19.388999999999999</v>
      </c>
    </row>
    <row r="42" spans="1:14" s="31" customFormat="1" x14ac:dyDescent="0.55000000000000004">
      <c r="A42" s="34" t="s">
        <v>233</v>
      </c>
      <c r="B42" s="34" t="s">
        <v>59</v>
      </c>
      <c r="C42" s="34" t="s">
        <v>189</v>
      </c>
      <c r="D42" s="34" t="s">
        <v>54</v>
      </c>
      <c r="E42" s="34">
        <v>22979</v>
      </c>
      <c r="F42" s="34">
        <v>0.56596666666666662</v>
      </c>
      <c r="G42" s="34">
        <v>2.0752111111111109</v>
      </c>
      <c r="H42" s="34">
        <v>1.0159765438008617</v>
      </c>
      <c r="I42" s="34">
        <v>0</v>
      </c>
      <c r="J42" s="34">
        <v>12</v>
      </c>
      <c r="K42" s="34">
        <v>0.32</v>
      </c>
      <c r="L42" s="34">
        <v>2050</v>
      </c>
      <c r="M42" s="34">
        <v>54.182000000000002</v>
      </c>
      <c r="N42" s="34">
        <v>19.388999999999999</v>
      </c>
    </row>
    <row r="43" spans="1:14" s="31" customFormat="1" x14ac:dyDescent="0.55000000000000004">
      <c r="A43" s="34" t="s">
        <v>233</v>
      </c>
      <c r="B43" s="34" t="s">
        <v>10</v>
      </c>
      <c r="C43" s="34" t="s">
        <v>62</v>
      </c>
      <c r="D43" s="34" t="s">
        <v>54</v>
      </c>
      <c r="E43" s="34">
        <v>22958</v>
      </c>
      <c r="F43" s="34">
        <v>0.56526666666666658</v>
      </c>
      <c r="G43" s="34">
        <v>2.0726444444444443</v>
      </c>
      <c r="H43" s="34">
        <v>1.0156481400818889</v>
      </c>
      <c r="I43" s="34">
        <v>0</v>
      </c>
      <c r="J43" s="34">
        <v>52.8</v>
      </c>
      <c r="K43" s="34">
        <v>0.32</v>
      </c>
      <c r="L43" s="34">
        <v>2050</v>
      </c>
      <c r="M43" s="34">
        <v>54.378</v>
      </c>
      <c r="N43" s="34">
        <v>18.641999999999999</v>
      </c>
    </row>
    <row r="44" spans="1:14" s="31" customFormat="1" x14ac:dyDescent="0.55000000000000004">
      <c r="A44" s="34" t="s">
        <v>233</v>
      </c>
      <c r="B44" s="34" t="s">
        <v>10</v>
      </c>
      <c r="C44" s="34" t="s">
        <v>63</v>
      </c>
      <c r="D44" s="34" t="s">
        <v>54</v>
      </c>
      <c r="E44" s="34">
        <v>22958</v>
      </c>
      <c r="F44" s="34">
        <v>0.56526666666666658</v>
      </c>
      <c r="G44" s="34">
        <v>2.0726444444444443</v>
      </c>
      <c r="H44" s="34">
        <v>1.0156481400818889</v>
      </c>
      <c r="I44" s="34">
        <v>0</v>
      </c>
      <c r="J44" s="34">
        <v>54</v>
      </c>
      <c r="K44" s="34">
        <v>0.32</v>
      </c>
      <c r="L44" s="34">
        <v>2050</v>
      </c>
      <c r="M44" s="34">
        <v>54.378</v>
      </c>
      <c r="N44" s="34">
        <v>18.641999999999999</v>
      </c>
    </row>
    <row r="45" spans="1:14" s="31" customFormat="1" x14ac:dyDescent="0.55000000000000004">
      <c r="A45" s="34" t="s">
        <v>233</v>
      </c>
      <c r="B45" s="34" t="s">
        <v>10</v>
      </c>
      <c r="C45" s="34" t="s">
        <v>64</v>
      </c>
      <c r="D45" s="34" t="s">
        <v>54</v>
      </c>
      <c r="E45" s="34">
        <v>22958</v>
      </c>
      <c r="F45" s="34">
        <v>0.56526666666666658</v>
      </c>
      <c r="G45" s="34">
        <v>2.0726444444444443</v>
      </c>
      <c r="H45" s="34">
        <v>1.0156481400818889</v>
      </c>
      <c r="I45" s="34">
        <v>0</v>
      </c>
      <c r="J45" s="34">
        <v>57.5</v>
      </c>
      <c r="K45" s="34">
        <v>0.32</v>
      </c>
      <c r="L45" s="34">
        <v>2050</v>
      </c>
      <c r="M45" s="34">
        <v>54.378</v>
      </c>
      <c r="N45" s="34">
        <v>18.641999999999999</v>
      </c>
    </row>
    <row r="46" spans="1:14" s="31" customFormat="1" x14ac:dyDescent="0.55000000000000004">
      <c r="A46" s="34" t="s">
        <v>233</v>
      </c>
      <c r="B46" s="34" t="s">
        <v>10</v>
      </c>
      <c r="C46" s="34" t="s">
        <v>65</v>
      </c>
      <c r="D46" s="34" t="s">
        <v>54</v>
      </c>
      <c r="E46" s="34">
        <v>22958</v>
      </c>
      <c r="F46" s="34">
        <v>0.56526666666666658</v>
      </c>
      <c r="G46" s="34">
        <v>2.0726444444444443</v>
      </c>
      <c r="H46" s="34">
        <v>1.0156481400818889</v>
      </c>
      <c r="I46" s="34">
        <v>0</v>
      </c>
      <c r="J46" s="34">
        <v>53</v>
      </c>
      <c r="K46" s="34">
        <v>0.32</v>
      </c>
      <c r="L46" s="34">
        <v>2050</v>
      </c>
      <c r="M46" s="34">
        <v>54.378</v>
      </c>
      <c r="N46" s="34">
        <v>18.641999999999999</v>
      </c>
    </row>
    <row r="47" spans="1:14" s="31" customFormat="1" x14ac:dyDescent="0.55000000000000004">
      <c r="A47" s="34" t="s">
        <v>233</v>
      </c>
      <c r="B47" s="34" t="s">
        <v>10</v>
      </c>
      <c r="C47" s="34" t="s">
        <v>190</v>
      </c>
      <c r="D47" s="34" t="s">
        <v>54</v>
      </c>
      <c r="E47" s="34">
        <v>22918</v>
      </c>
      <c r="F47" s="34">
        <v>0.56393333333333329</v>
      </c>
      <c r="G47" s="34">
        <v>2.0677555555555553</v>
      </c>
      <c r="H47" s="34">
        <v>1.0150209442359717</v>
      </c>
      <c r="I47" s="34">
        <v>0</v>
      </c>
      <c r="J47" s="34">
        <v>52.6</v>
      </c>
      <c r="K47" s="34">
        <v>0.32</v>
      </c>
      <c r="L47" s="34">
        <v>2050</v>
      </c>
      <c r="M47" s="34">
        <v>54.552999999999997</v>
      </c>
      <c r="N47" s="34">
        <v>18.481000000000002</v>
      </c>
    </row>
    <row r="48" spans="1:14" x14ac:dyDescent="0.55000000000000004">
      <c r="A48" s="34" t="s">
        <v>233</v>
      </c>
      <c r="B48" s="34" t="s">
        <v>10</v>
      </c>
      <c r="C48" s="34" t="s">
        <v>191</v>
      </c>
      <c r="D48" s="34" t="s">
        <v>54</v>
      </c>
      <c r="E48" s="34">
        <v>22918</v>
      </c>
      <c r="F48" s="34">
        <v>0.56393333333333329</v>
      </c>
      <c r="G48" s="34">
        <v>2.0677555555555553</v>
      </c>
      <c r="H48" s="34">
        <v>1.0150209442359717</v>
      </c>
      <c r="I48" s="34">
        <v>0</v>
      </c>
      <c r="J48" s="34">
        <v>52.6</v>
      </c>
      <c r="K48" s="34">
        <v>0.32</v>
      </c>
      <c r="L48" s="34">
        <v>2050</v>
      </c>
      <c r="M48" s="34">
        <v>54.552999999999997</v>
      </c>
      <c r="N48" s="34">
        <v>18.481000000000002</v>
      </c>
    </row>
    <row r="49" spans="1:14" x14ac:dyDescent="0.55000000000000004">
      <c r="A49" s="34" t="s">
        <v>233</v>
      </c>
      <c r="B49" s="34" t="s">
        <v>10</v>
      </c>
      <c r="C49" s="34" t="s">
        <v>249</v>
      </c>
      <c r="D49" s="34" t="s">
        <v>37</v>
      </c>
      <c r="E49" s="34">
        <v>37429</v>
      </c>
      <c r="F49" s="34">
        <v>1</v>
      </c>
      <c r="G49" s="34">
        <v>2.75</v>
      </c>
      <c r="H49" s="34">
        <v>0.82656496299660687</v>
      </c>
      <c r="I49" s="34">
        <v>0</v>
      </c>
      <c r="J49" s="34">
        <v>32</v>
      </c>
      <c r="K49" s="34">
        <v>0.32</v>
      </c>
      <c r="L49" s="34">
        <v>2050</v>
      </c>
      <c r="M49" s="34">
        <v>52.750749999999996</v>
      </c>
      <c r="N49" s="34">
        <v>15.268361000000001</v>
      </c>
    </row>
    <row r="50" spans="1:14" x14ac:dyDescent="0.55000000000000004">
      <c r="A50" s="34" t="s">
        <v>233</v>
      </c>
      <c r="B50" s="34" t="s">
        <v>10</v>
      </c>
      <c r="C50" s="34" t="s">
        <v>250</v>
      </c>
      <c r="D50" s="34" t="s">
        <v>37</v>
      </c>
      <c r="E50" s="34">
        <v>37429</v>
      </c>
      <c r="F50" s="34">
        <v>1</v>
      </c>
      <c r="G50" s="34">
        <v>2.75</v>
      </c>
      <c r="H50" s="34">
        <v>0.82656496299660687</v>
      </c>
      <c r="I50" s="34">
        <v>0</v>
      </c>
      <c r="J50" s="34">
        <v>54.5</v>
      </c>
      <c r="K50" s="34">
        <v>0.32</v>
      </c>
      <c r="L50" s="34">
        <v>2050</v>
      </c>
      <c r="M50" s="34">
        <v>52.750749999999996</v>
      </c>
      <c r="N50" s="34">
        <v>15.268361000000001</v>
      </c>
    </row>
    <row r="51" spans="1:14" x14ac:dyDescent="0.55000000000000004">
      <c r="A51" s="34" t="s">
        <v>233</v>
      </c>
      <c r="B51" s="34" t="s">
        <v>10</v>
      </c>
      <c r="C51" s="34" t="s">
        <v>251</v>
      </c>
      <c r="D51" s="34" t="s">
        <v>37</v>
      </c>
      <c r="E51" s="34">
        <v>37429</v>
      </c>
      <c r="F51" s="34">
        <v>1</v>
      </c>
      <c r="G51" s="34">
        <v>2.75</v>
      </c>
      <c r="H51" s="34">
        <v>0.82656496299660687</v>
      </c>
      <c r="I51" s="34">
        <v>0</v>
      </c>
      <c r="J51" s="34">
        <v>38</v>
      </c>
      <c r="K51" s="34">
        <v>0.32</v>
      </c>
      <c r="L51" s="34">
        <v>2050</v>
      </c>
      <c r="M51" s="34">
        <v>52.750749999999996</v>
      </c>
      <c r="N51" s="34">
        <v>15.268361000000001</v>
      </c>
    </row>
    <row r="52" spans="1:14" x14ac:dyDescent="0.55000000000000004">
      <c r="A52" s="34" t="s">
        <v>233</v>
      </c>
      <c r="B52" s="34" t="s">
        <v>10</v>
      </c>
      <c r="C52" s="34" t="s">
        <v>252</v>
      </c>
      <c r="D52" s="34" t="s">
        <v>37</v>
      </c>
      <c r="E52" s="34">
        <v>37429</v>
      </c>
      <c r="F52" s="34">
        <v>1</v>
      </c>
      <c r="G52" s="34">
        <v>2.75</v>
      </c>
      <c r="H52" s="34">
        <v>0.82656496299660687</v>
      </c>
      <c r="I52" s="34">
        <v>0</v>
      </c>
      <c r="J52" s="34">
        <v>50</v>
      </c>
      <c r="K52" s="34">
        <v>0.32</v>
      </c>
      <c r="L52" s="34">
        <v>2050</v>
      </c>
      <c r="M52" s="34">
        <v>52.750749999999996</v>
      </c>
      <c r="N52" s="34">
        <v>15.268361000000001</v>
      </c>
    </row>
    <row r="53" spans="1:14" s="31" customFormat="1" x14ac:dyDescent="0.55000000000000004">
      <c r="A53" s="34" t="s">
        <v>233</v>
      </c>
      <c r="B53" s="34" t="s">
        <v>10</v>
      </c>
      <c r="C53" s="34" t="s">
        <v>253</v>
      </c>
      <c r="D53" s="34" t="s">
        <v>37</v>
      </c>
      <c r="E53" s="34">
        <v>37429</v>
      </c>
      <c r="F53" s="34">
        <v>1</v>
      </c>
      <c r="G53" s="34">
        <v>2.75</v>
      </c>
      <c r="H53" s="34">
        <v>0.82656496299660687</v>
      </c>
      <c r="I53" s="34">
        <v>0</v>
      </c>
      <c r="J53" s="34">
        <v>50</v>
      </c>
      <c r="K53" s="34">
        <v>0.32</v>
      </c>
      <c r="L53" s="34">
        <v>2050</v>
      </c>
      <c r="M53" s="34">
        <v>52.750749999999996</v>
      </c>
      <c r="N53" s="34">
        <v>15.268361000000001</v>
      </c>
    </row>
    <row r="54" spans="1:14" s="31" customFormat="1" x14ac:dyDescent="0.55000000000000004">
      <c r="A54" s="34" t="s">
        <v>233</v>
      </c>
      <c r="B54" s="34" t="s">
        <v>73</v>
      </c>
      <c r="C54" s="34" t="s">
        <v>192</v>
      </c>
      <c r="D54" s="34" t="s">
        <v>54</v>
      </c>
      <c r="E54" s="34">
        <v>21572</v>
      </c>
      <c r="F54" s="34">
        <v>0.51906666666666668</v>
      </c>
      <c r="G54" s="34">
        <v>1.9032444444444445</v>
      </c>
      <c r="H54" s="34">
        <v>0.99255979974040442</v>
      </c>
      <c r="I54" s="34">
        <v>0</v>
      </c>
      <c r="J54" s="34">
        <v>50</v>
      </c>
      <c r="K54" s="34">
        <v>0.32</v>
      </c>
      <c r="L54" s="34">
        <v>2050</v>
      </c>
      <c r="M54" s="34">
        <v>52.433861</v>
      </c>
      <c r="N54" s="34">
        <v>16.981777999999998</v>
      </c>
    </row>
    <row r="55" spans="1:14" s="31" customFormat="1" x14ac:dyDescent="0.55000000000000004">
      <c r="A55" s="34" t="s">
        <v>233</v>
      </c>
      <c r="B55" s="34" t="s">
        <v>73</v>
      </c>
      <c r="C55" s="34" t="s">
        <v>193</v>
      </c>
      <c r="D55" s="34" t="s">
        <v>54</v>
      </c>
      <c r="E55" s="34">
        <v>21572</v>
      </c>
      <c r="F55" s="34">
        <v>0.51906666666666668</v>
      </c>
      <c r="G55" s="34">
        <v>1.9032444444444445</v>
      </c>
      <c r="H55" s="34">
        <v>0.99255979974040442</v>
      </c>
      <c r="I55" s="34">
        <v>0</v>
      </c>
      <c r="J55" s="34">
        <v>100</v>
      </c>
      <c r="K55" s="34">
        <v>0.32</v>
      </c>
      <c r="L55" s="34">
        <v>2050</v>
      </c>
      <c r="M55" s="34">
        <v>52.433861</v>
      </c>
      <c r="N55" s="34">
        <v>16.981777999999998</v>
      </c>
    </row>
    <row r="56" spans="1:14" x14ac:dyDescent="0.55000000000000004">
      <c r="A56" s="34" t="s">
        <v>233</v>
      </c>
      <c r="B56" s="34" t="s">
        <v>73</v>
      </c>
      <c r="C56" s="34" t="s">
        <v>194</v>
      </c>
      <c r="D56" s="34" t="s">
        <v>54</v>
      </c>
      <c r="E56" s="34">
        <v>21572</v>
      </c>
      <c r="F56" s="34">
        <v>0.51906666666666668</v>
      </c>
      <c r="G56" s="34">
        <v>1.9032444444444445</v>
      </c>
      <c r="H56" s="34">
        <v>0.99255979974040442</v>
      </c>
      <c r="I56" s="34">
        <v>0</v>
      </c>
      <c r="J56" s="34">
        <v>112</v>
      </c>
      <c r="K56" s="34">
        <v>0.32</v>
      </c>
      <c r="L56" s="34">
        <v>2050</v>
      </c>
      <c r="M56" s="34">
        <v>52.433861</v>
      </c>
      <c r="N56" s="34">
        <v>16.981777999999998</v>
      </c>
    </row>
    <row r="57" spans="1:14" x14ac:dyDescent="0.55000000000000004">
      <c r="A57" s="34" t="s">
        <v>233</v>
      </c>
      <c r="B57" s="34" t="s">
        <v>32</v>
      </c>
      <c r="C57" s="34" t="s">
        <v>75</v>
      </c>
      <c r="D57" s="34" t="s">
        <v>54</v>
      </c>
      <c r="E57" s="34">
        <v>19506</v>
      </c>
      <c r="F57" s="34">
        <v>0.45019999999999999</v>
      </c>
      <c r="G57" s="34">
        <v>1.6507333333333332</v>
      </c>
      <c r="H57" s="34">
        <v>0.95205321439557045</v>
      </c>
      <c r="I57" s="34">
        <v>0</v>
      </c>
      <c r="J57" s="34">
        <v>135</v>
      </c>
      <c r="K57" s="34">
        <v>0.32</v>
      </c>
      <c r="L57" s="34">
        <v>2050</v>
      </c>
      <c r="M57" s="34">
        <v>50.284999999999997</v>
      </c>
      <c r="N57" s="34">
        <v>19.053999999999998</v>
      </c>
    </row>
    <row r="58" spans="1:14" x14ac:dyDescent="0.55000000000000004">
      <c r="A58" s="34" t="s">
        <v>233</v>
      </c>
      <c r="B58" s="34" t="s">
        <v>10</v>
      </c>
      <c r="C58" s="34" t="s">
        <v>92</v>
      </c>
      <c r="D58" s="34" t="s">
        <v>54</v>
      </c>
      <c r="E58" s="34">
        <v>21988</v>
      </c>
      <c r="F58" s="34">
        <v>0.53293333333333337</v>
      </c>
      <c r="G58" s="34">
        <v>1.954088888888889</v>
      </c>
      <c r="H58" s="34">
        <v>0.99979534291431682</v>
      </c>
      <c r="I58" s="34">
        <v>0</v>
      </c>
      <c r="J58" s="34">
        <v>122</v>
      </c>
      <c r="K58" s="34">
        <v>0.32</v>
      </c>
      <c r="L58" s="34">
        <v>2050</v>
      </c>
      <c r="M58" s="34">
        <v>50.054000000000002</v>
      </c>
      <c r="N58" s="34">
        <v>20.007000000000001</v>
      </c>
    </row>
    <row r="59" spans="1:14" x14ac:dyDescent="0.55000000000000004">
      <c r="A59" s="34" t="s">
        <v>233</v>
      </c>
      <c r="B59" s="34" t="s">
        <v>10</v>
      </c>
      <c r="C59" s="34" t="s">
        <v>93</v>
      </c>
      <c r="D59" s="34" t="s">
        <v>54</v>
      </c>
      <c r="E59" s="34">
        <v>21988</v>
      </c>
      <c r="F59" s="34">
        <v>0.53293333333333337</v>
      </c>
      <c r="G59" s="34">
        <v>1.954088888888889</v>
      </c>
      <c r="H59" s="34">
        <v>0.99979534291431682</v>
      </c>
      <c r="I59" s="34">
        <v>0</v>
      </c>
      <c r="J59" s="34">
        <v>120</v>
      </c>
      <c r="K59" s="34">
        <v>0.32</v>
      </c>
      <c r="L59" s="34">
        <v>2050</v>
      </c>
      <c r="M59" s="34">
        <v>50.054000000000002</v>
      </c>
      <c r="N59" s="34">
        <v>20.007000000000001</v>
      </c>
    </row>
    <row r="60" spans="1:14" s="31" customFormat="1" x14ac:dyDescent="0.55000000000000004">
      <c r="A60" s="34" t="s">
        <v>233</v>
      </c>
      <c r="B60" s="34" t="s">
        <v>10</v>
      </c>
      <c r="C60" s="34" t="s">
        <v>94</v>
      </c>
      <c r="D60" s="34" t="s">
        <v>54</v>
      </c>
      <c r="E60" s="34">
        <v>21988</v>
      </c>
      <c r="F60" s="34">
        <v>0.53293333333333337</v>
      </c>
      <c r="G60" s="34">
        <v>1.954088888888889</v>
      </c>
      <c r="H60" s="34">
        <v>0.99979534291431682</v>
      </c>
      <c r="I60" s="34">
        <v>0</v>
      </c>
      <c r="J60" s="34">
        <v>102</v>
      </c>
      <c r="K60" s="34">
        <v>0.32</v>
      </c>
      <c r="L60" s="34">
        <v>2050</v>
      </c>
      <c r="M60" s="34">
        <v>50.054000000000002</v>
      </c>
      <c r="N60" s="34">
        <v>20.007000000000001</v>
      </c>
    </row>
    <row r="61" spans="1:14" s="31" customFormat="1" x14ac:dyDescent="0.55000000000000004">
      <c r="A61" s="34" t="s">
        <v>233</v>
      </c>
      <c r="B61" s="34" t="s">
        <v>73</v>
      </c>
      <c r="C61" s="34" t="s">
        <v>195</v>
      </c>
      <c r="D61" s="34" t="s">
        <v>54</v>
      </c>
      <c r="E61" s="34">
        <v>21040</v>
      </c>
      <c r="F61" s="34">
        <v>0.5013333333333333</v>
      </c>
      <c r="G61" s="34">
        <v>1.838222222222222</v>
      </c>
      <c r="H61" s="34">
        <v>0.9828897338403042</v>
      </c>
      <c r="I61" s="34">
        <v>0</v>
      </c>
      <c r="J61" s="34">
        <v>40</v>
      </c>
      <c r="K61" s="34">
        <v>0.32</v>
      </c>
      <c r="L61" s="34">
        <v>2050</v>
      </c>
      <c r="M61" s="34">
        <v>51.741999999999997</v>
      </c>
      <c r="N61" s="34">
        <v>19.448</v>
      </c>
    </row>
    <row r="62" spans="1:14" s="31" customFormat="1" x14ac:dyDescent="0.55000000000000004">
      <c r="A62" s="34" t="s">
        <v>233</v>
      </c>
      <c r="B62" s="34" t="s">
        <v>73</v>
      </c>
      <c r="C62" s="34" t="s">
        <v>196</v>
      </c>
      <c r="D62" s="34" t="s">
        <v>54</v>
      </c>
      <c r="E62" s="34">
        <v>21040</v>
      </c>
      <c r="F62" s="34">
        <v>0.5013333333333333</v>
      </c>
      <c r="G62" s="34">
        <v>1.838222222222222</v>
      </c>
      <c r="H62" s="34">
        <v>0.9828897338403042</v>
      </c>
      <c r="I62" s="34">
        <v>0</v>
      </c>
      <c r="J62" s="34">
        <v>55</v>
      </c>
      <c r="K62" s="34">
        <v>0.32</v>
      </c>
      <c r="L62" s="34">
        <v>2050</v>
      </c>
      <c r="M62" s="34">
        <v>51.741999999999997</v>
      </c>
      <c r="N62" s="34">
        <v>19.448</v>
      </c>
    </row>
    <row r="63" spans="1:14" s="31" customFormat="1" x14ac:dyDescent="0.55000000000000004">
      <c r="A63" s="34" t="s">
        <v>233</v>
      </c>
      <c r="B63" s="34" t="s">
        <v>73</v>
      </c>
      <c r="C63" s="34" t="s">
        <v>197</v>
      </c>
      <c r="D63" s="34" t="s">
        <v>54</v>
      </c>
      <c r="E63" s="34">
        <v>21040</v>
      </c>
      <c r="F63" s="34">
        <v>0.5013333333333333</v>
      </c>
      <c r="G63" s="34">
        <v>1.838222222222222</v>
      </c>
      <c r="H63" s="34">
        <v>0.9828897338403042</v>
      </c>
      <c r="I63" s="34">
        <v>0</v>
      </c>
      <c r="J63" s="34">
        <v>55</v>
      </c>
      <c r="K63" s="34">
        <v>0.32</v>
      </c>
      <c r="L63" s="34">
        <v>2050</v>
      </c>
      <c r="M63" s="34">
        <v>51.741999999999997</v>
      </c>
      <c r="N63" s="34">
        <v>19.448</v>
      </c>
    </row>
    <row r="64" spans="1:14" s="31" customFormat="1" x14ac:dyDescent="0.55000000000000004">
      <c r="A64" s="34" t="s">
        <v>233</v>
      </c>
      <c r="B64" s="34" t="s">
        <v>73</v>
      </c>
      <c r="C64" s="34" t="s">
        <v>198</v>
      </c>
      <c r="D64" s="34" t="s">
        <v>54</v>
      </c>
      <c r="E64" s="34">
        <v>21040</v>
      </c>
      <c r="F64" s="34">
        <v>0.5013333333333333</v>
      </c>
      <c r="G64" s="34">
        <v>1.838222222222222</v>
      </c>
      <c r="H64" s="34">
        <v>0.9828897338403042</v>
      </c>
      <c r="I64" s="34">
        <v>0</v>
      </c>
      <c r="J64" s="34">
        <v>55</v>
      </c>
      <c r="K64" s="34">
        <v>0.32</v>
      </c>
      <c r="L64" s="34">
        <v>2050</v>
      </c>
      <c r="M64" s="34">
        <v>51.741999999999997</v>
      </c>
      <c r="N64" s="34">
        <v>19.448</v>
      </c>
    </row>
    <row r="65" spans="1:14" s="31" customFormat="1" x14ac:dyDescent="0.55000000000000004">
      <c r="A65" s="34" t="s">
        <v>233</v>
      </c>
      <c r="B65" s="34" t="s">
        <v>73</v>
      </c>
      <c r="C65" s="34" t="s">
        <v>200</v>
      </c>
      <c r="D65" s="34" t="s">
        <v>54</v>
      </c>
      <c r="E65" s="34">
        <v>21823</v>
      </c>
      <c r="F65" s="34">
        <v>0.52743333333333331</v>
      </c>
      <c r="G65" s="34">
        <v>1.9339222222222221</v>
      </c>
      <c r="H65" s="34">
        <v>0.99695848416807931</v>
      </c>
      <c r="I65" s="34">
        <v>0</v>
      </c>
      <c r="J65" s="34">
        <v>50</v>
      </c>
      <c r="K65" s="34">
        <v>0.32</v>
      </c>
      <c r="L65" s="34">
        <v>2050</v>
      </c>
      <c r="M65" s="34">
        <v>51.746000000000002</v>
      </c>
      <c r="N65" s="34">
        <v>19.538</v>
      </c>
    </row>
    <row r="66" spans="1:14" s="31" customFormat="1" x14ac:dyDescent="0.55000000000000004">
      <c r="A66" s="34" t="s">
        <v>233</v>
      </c>
      <c r="B66" s="34" t="s">
        <v>73</v>
      </c>
      <c r="C66" s="34" t="s">
        <v>201</v>
      </c>
      <c r="D66" s="34" t="s">
        <v>54</v>
      </c>
      <c r="E66" s="34">
        <v>21823</v>
      </c>
      <c r="F66" s="34">
        <v>0.52743333333333331</v>
      </c>
      <c r="G66" s="34">
        <v>1.9339222222222221</v>
      </c>
      <c r="H66" s="34">
        <v>0.99695848416807931</v>
      </c>
      <c r="I66" s="34">
        <v>0</v>
      </c>
      <c r="J66" s="34">
        <v>48</v>
      </c>
      <c r="K66" s="34">
        <v>0.32</v>
      </c>
      <c r="L66" s="34">
        <v>2050</v>
      </c>
      <c r="M66" s="34">
        <v>51.746000000000002</v>
      </c>
      <c r="N66" s="34">
        <v>19.538</v>
      </c>
    </row>
    <row r="67" spans="1:14" x14ac:dyDescent="0.55000000000000004">
      <c r="A67" s="34" t="s">
        <v>233</v>
      </c>
      <c r="B67" s="34" t="s">
        <v>73</v>
      </c>
      <c r="C67" s="34" t="s">
        <v>199</v>
      </c>
      <c r="D67" s="34" t="s">
        <v>54</v>
      </c>
      <c r="E67" s="34">
        <v>21823</v>
      </c>
      <c r="F67" s="34">
        <v>0.52743333333333331</v>
      </c>
      <c r="G67" s="34">
        <v>1.9339222222222221</v>
      </c>
      <c r="H67" s="34">
        <v>0.99695848416807931</v>
      </c>
      <c r="I67" s="34">
        <v>0</v>
      </c>
      <c r="J67" s="34">
        <v>100</v>
      </c>
      <c r="K67" s="34">
        <v>0.32</v>
      </c>
      <c r="L67" s="34">
        <v>2050</v>
      </c>
      <c r="M67" s="34">
        <v>51.746000000000002</v>
      </c>
      <c r="N67" s="34">
        <v>19.538</v>
      </c>
    </row>
    <row r="68" spans="1:14" x14ac:dyDescent="0.55000000000000004">
      <c r="A68" s="34" t="s">
        <v>233</v>
      </c>
      <c r="B68" s="34" t="s">
        <v>45</v>
      </c>
      <c r="C68" s="34" t="s">
        <v>202</v>
      </c>
      <c r="D68" s="34" t="s">
        <v>54</v>
      </c>
      <c r="E68" s="34">
        <v>23612</v>
      </c>
      <c r="F68" s="34">
        <v>0.58706666666666663</v>
      </c>
      <c r="G68" s="34">
        <v>2.1525777777777777</v>
      </c>
      <c r="H68" s="34">
        <v>1.0256013891241742</v>
      </c>
      <c r="I68" s="34">
        <v>0</v>
      </c>
      <c r="J68" s="34">
        <v>55</v>
      </c>
      <c r="K68" s="34">
        <v>0.32</v>
      </c>
      <c r="L68" s="34">
        <v>2050</v>
      </c>
      <c r="M68" s="34">
        <v>50.348999999999997</v>
      </c>
      <c r="N68" s="34">
        <v>18.843</v>
      </c>
    </row>
    <row r="69" spans="1:14" x14ac:dyDescent="0.55000000000000004">
      <c r="A69" s="34" t="s">
        <v>233</v>
      </c>
      <c r="B69" s="34" t="s">
        <v>45</v>
      </c>
      <c r="C69" s="34" t="s">
        <v>203</v>
      </c>
      <c r="D69" s="34" t="s">
        <v>54</v>
      </c>
      <c r="E69" s="34">
        <v>23612</v>
      </c>
      <c r="F69" s="34">
        <v>0.58706666666666663</v>
      </c>
      <c r="G69" s="34">
        <v>2.1525777777777777</v>
      </c>
      <c r="H69" s="34">
        <v>1.0256013891241742</v>
      </c>
      <c r="I69" s="34">
        <v>0</v>
      </c>
      <c r="J69" s="34">
        <v>55</v>
      </c>
      <c r="K69" s="34">
        <v>0.32</v>
      </c>
      <c r="L69" s="34">
        <v>2050</v>
      </c>
      <c r="M69" s="34">
        <v>50.348999999999997</v>
      </c>
      <c r="N69" s="34">
        <v>18.843</v>
      </c>
    </row>
    <row r="70" spans="1:14" x14ac:dyDescent="0.55000000000000004">
      <c r="A70" s="34" t="s">
        <v>233</v>
      </c>
      <c r="B70" s="34" t="s">
        <v>45</v>
      </c>
      <c r="C70" s="34" t="s">
        <v>204</v>
      </c>
      <c r="D70" s="34" t="s">
        <v>54</v>
      </c>
      <c r="E70" s="34">
        <v>23612</v>
      </c>
      <c r="F70" s="34">
        <v>0.58706666666666663</v>
      </c>
      <c r="G70" s="34">
        <v>2.1525777777777777</v>
      </c>
      <c r="H70" s="34">
        <v>1.0256013891241742</v>
      </c>
      <c r="I70" s="34">
        <v>0</v>
      </c>
      <c r="J70" s="34">
        <v>15</v>
      </c>
      <c r="K70" s="34">
        <v>0.32</v>
      </c>
      <c r="L70" s="34">
        <v>2050</v>
      </c>
      <c r="M70" s="34">
        <v>50.348999999999997</v>
      </c>
      <c r="N70" s="34">
        <v>18.843</v>
      </c>
    </row>
    <row r="71" spans="1:14" x14ac:dyDescent="0.55000000000000004">
      <c r="A71" s="34" t="s">
        <v>233</v>
      </c>
      <c r="B71" s="34" t="s">
        <v>104</v>
      </c>
      <c r="C71" s="34" t="s">
        <v>205</v>
      </c>
      <c r="D71" s="34" t="s">
        <v>54</v>
      </c>
      <c r="E71" s="34">
        <v>23612</v>
      </c>
      <c r="F71" s="34">
        <v>0.58706666666666663</v>
      </c>
      <c r="G71" s="34">
        <v>2.1525777777777777</v>
      </c>
      <c r="H71" s="34">
        <v>1.0256013891241742</v>
      </c>
      <c r="I71" s="34">
        <v>0</v>
      </c>
      <c r="J71" s="34">
        <v>30</v>
      </c>
      <c r="K71" s="34">
        <v>0.32</v>
      </c>
      <c r="L71" s="34">
        <v>2050</v>
      </c>
      <c r="M71" s="34">
        <v>50.304000000000002</v>
      </c>
      <c r="N71" s="34">
        <v>21.460999999999999</v>
      </c>
    </row>
    <row r="72" spans="1:14" x14ac:dyDescent="0.55000000000000004">
      <c r="A72" s="34" t="s">
        <v>233</v>
      </c>
      <c r="B72" s="34" t="s">
        <v>111</v>
      </c>
      <c r="C72" s="34" t="s">
        <v>206</v>
      </c>
      <c r="D72" s="34" t="s">
        <v>54</v>
      </c>
      <c r="E72" s="34">
        <v>23612</v>
      </c>
      <c r="F72" s="34">
        <v>0.58706666666666663</v>
      </c>
      <c r="G72" s="34">
        <v>2.1525777777777777</v>
      </c>
      <c r="H72" s="34">
        <v>1.0256013891241742</v>
      </c>
      <c r="I72" s="34">
        <v>0</v>
      </c>
      <c r="J72" s="34">
        <v>34</v>
      </c>
      <c r="K72" s="34">
        <v>0.32</v>
      </c>
      <c r="L72" s="34">
        <v>2050</v>
      </c>
      <c r="M72" s="34">
        <v>53.103999999999999</v>
      </c>
      <c r="N72" s="34">
        <v>21.611999999999998</v>
      </c>
    </row>
    <row r="73" spans="1:14" x14ac:dyDescent="0.55000000000000004">
      <c r="A73" s="34" t="s">
        <v>233</v>
      </c>
      <c r="B73" s="34" t="s">
        <v>122</v>
      </c>
      <c r="C73" s="34" t="s">
        <v>254</v>
      </c>
      <c r="D73" s="34" t="s">
        <v>37</v>
      </c>
      <c r="E73" s="34">
        <v>49019</v>
      </c>
      <c r="F73" s="34">
        <v>1</v>
      </c>
      <c r="G73" s="34">
        <v>2.75</v>
      </c>
      <c r="H73" s="34">
        <v>0.33660417389175629</v>
      </c>
      <c r="I73" s="34">
        <v>0</v>
      </c>
      <c r="J73" s="34">
        <v>600</v>
      </c>
      <c r="K73" s="34">
        <v>0.6</v>
      </c>
      <c r="L73" s="34">
        <v>2050</v>
      </c>
      <c r="M73" s="34">
        <v>52.577945</v>
      </c>
      <c r="N73" s="34">
        <v>19.693559</v>
      </c>
    </row>
    <row r="74" spans="1:14" s="31" customFormat="1" x14ac:dyDescent="0.55000000000000004">
      <c r="A74" s="34" t="s">
        <v>233</v>
      </c>
      <c r="B74" s="34" t="s">
        <v>80</v>
      </c>
      <c r="C74" s="34" t="s">
        <v>130</v>
      </c>
      <c r="D74" s="34" t="s">
        <v>61</v>
      </c>
      <c r="E74" s="34">
        <v>11149</v>
      </c>
      <c r="F74" s="34"/>
      <c r="G74" s="34">
        <v>0</v>
      </c>
      <c r="H74" s="34">
        <v>0</v>
      </c>
      <c r="I74" s="34">
        <v>0</v>
      </c>
      <c r="J74" s="34">
        <v>225</v>
      </c>
      <c r="K74" s="34">
        <v>0.34</v>
      </c>
      <c r="L74" s="34">
        <v>2050</v>
      </c>
      <c r="M74" s="34">
        <v>50.435110999999999</v>
      </c>
      <c r="N74" s="34">
        <v>21.333528000000001</v>
      </c>
    </row>
    <row r="75" spans="1:14" s="31" customFormat="1" x14ac:dyDescent="0.55000000000000004">
      <c r="A75" s="34" t="s">
        <v>233</v>
      </c>
      <c r="B75" s="34" t="s">
        <v>10</v>
      </c>
      <c r="C75" s="34" t="s">
        <v>132</v>
      </c>
      <c r="D75" s="34" t="s">
        <v>54</v>
      </c>
      <c r="E75" s="34">
        <v>25272</v>
      </c>
      <c r="F75" s="34">
        <v>0.64239999999999997</v>
      </c>
      <c r="G75" s="34">
        <v>2.3554666666666666</v>
      </c>
      <c r="H75" s="34">
        <v>1.0485517568850902</v>
      </c>
      <c r="I75" s="34">
        <v>0</v>
      </c>
      <c r="J75" s="34">
        <v>67.099999999999994</v>
      </c>
      <c r="K75" s="34">
        <v>0.32</v>
      </c>
      <c r="L75" s="34">
        <v>2050</v>
      </c>
      <c r="M75" s="34">
        <v>53.392000000000003</v>
      </c>
      <c r="N75" s="34">
        <v>14.526</v>
      </c>
    </row>
    <row r="76" spans="1:14" x14ac:dyDescent="0.55000000000000004">
      <c r="A76" s="34" t="s">
        <v>233</v>
      </c>
      <c r="B76" s="34" t="s">
        <v>10</v>
      </c>
      <c r="C76" s="34" t="s">
        <v>133</v>
      </c>
      <c r="D76" s="34" t="s">
        <v>54</v>
      </c>
      <c r="E76" s="34">
        <v>25272</v>
      </c>
      <c r="F76" s="34">
        <v>0.64239999999999997</v>
      </c>
      <c r="G76" s="34">
        <v>2.3554666666666666</v>
      </c>
      <c r="H76" s="34">
        <v>1.0485517568850902</v>
      </c>
      <c r="I76" s="34">
        <v>0</v>
      </c>
      <c r="J76" s="34">
        <v>67.099999999999994</v>
      </c>
      <c r="K76" s="34">
        <v>0.32</v>
      </c>
      <c r="L76" s="34">
        <v>2050</v>
      </c>
      <c r="M76" s="34">
        <v>53.392000000000003</v>
      </c>
      <c r="N76" s="34">
        <v>14.526</v>
      </c>
    </row>
    <row r="77" spans="1:14" s="31" customFormat="1" x14ac:dyDescent="0.55000000000000004">
      <c r="A77" s="34" t="s">
        <v>233</v>
      </c>
      <c r="B77" s="34" t="s">
        <v>134</v>
      </c>
      <c r="C77" s="34" t="s">
        <v>135</v>
      </c>
      <c r="D77" s="34" t="s">
        <v>54</v>
      </c>
      <c r="E77" s="34">
        <v>23612</v>
      </c>
      <c r="F77" s="34">
        <v>0.58706666666666663</v>
      </c>
      <c r="G77" s="34">
        <v>2.1525777777777777</v>
      </c>
      <c r="H77" s="34">
        <v>1.0256013891241742</v>
      </c>
      <c r="I77" s="34">
        <v>0</v>
      </c>
      <c r="J77" s="34">
        <v>109</v>
      </c>
      <c r="K77" s="34">
        <v>0.32</v>
      </c>
      <c r="L77" s="34">
        <v>2050</v>
      </c>
      <c r="M77" s="34">
        <v>51.415999999999997</v>
      </c>
      <c r="N77" s="34">
        <v>21.969000000000001</v>
      </c>
    </row>
    <row r="78" spans="1:14" s="31" customFormat="1" x14ac:dyDescent="0.55000000000000004">
      <c r="A78" s="34" t="s">
        <v>233</v>
      </c>
      <c r="B78" s="34" t="s">
        <v>144</v>
      </c>
      <c r="C78" s="34" t="s">
        <v>207</v>
      </c>
      <c r="D78" s="34" t="s">
        <v>54</v>
      </c>
      <c r="E78" s="34">
        <v>22611</v>
      </c>
      <c r="F78" s="34">
        <v>0.55369999999999997</v>
      </c>
      <c r="G78" s="34">
        <v>2.0302333333333333</v>
      </c>
      <c r="H78" s="34">
        <v>1.0101333421785856</v>
      </c>
      <c r="I78" s="34">
        <v>0</v>
      </c>
      <c r="J78" s="34">
        <v>52</v>
      </c>
      <c r="K78" s="34">
        <v>0.32</v>
      </c>
      <c r="L78" s="34">
        <v>2050</v>
      </c>
      <c r="M78" s="34">
        <v>52.19</v>
      </c>
      <c r="N78" s="34">
        <v>21.091000000000001</v>
      </c>
    </row>
    <row r="79" spans="1:14" s="31" customFormat="1" x14ac:dyDescent="0.55000000000000004">
      <c r="A79" s="34" t="s">
        <v>233</v>
      </c>
      <c r="B79" s="34" t="s">
        <v>144</v>
      </c>
      <c r="C79" s="34" t="s">
        <v>215</v>
      </c>
      <c r="D79" s="34" t="s">
        <v>54</v>
      </c>
      <c r="E79" s="34">
        <v>22611</v>
      </c>
      <c r="F79" s="34">
        <v>0.55369999999999997</v>
      </c>
      <c r="G79" s="34">
        <v>2.0302333333333333</v>
      </c>
      <c r="H79" s="34">
        <v>1.0101333421785856</v>
      </c>
      <c r="I79" s="34">
        <v>0</v>
      </c>
      <c r="J79" s="34">
        <v>105</v>
      </c>
      <c r="K79" s="34">
        <v>0.32</v>
      </c>
      <c r="L79" s="34">
        <v>2050</v>
      </c>
      <c r="M79" s="34">
        <v>52.19</v>
      </c>
      <c r="N79" s="34">
        <v>21.091000000000001</v>
      </c>
    </row>
    <row r="80" spans="1:14" s="31" customFormat="1" x14ac:dyDescent="0.55000000000000004">
      <c r="A80" s="34" t="s">
        <v>233</v>
      </c>
      <c r="B80" s="34" t="s">
        <v>144</v>
      </c>
      <c r="C80" s="34" t="s">
        <v>208</v>
      </c>
      <c r="D80" s="34" t="s">
        <v>54</v>
      </c>
      <c r="E80" s="34">
        <v>22611</v>
      </c>
      <c r="F80" s="34">
        <v>0.55369999999999997</v>
      </c>
      <c r="G80" s="34">
        <v>2.0302333333333333</v>
      </c>
      <c r="H80" s="34">
        <v>1.0101333421785856</v>
      </c>
      <c r="I80" s="34">
        <v>0</v>
      </c>
      <c r="J80" s="34">
        <v>32</v>
      </c>
      <c r="K80" s="34">
        <v>0.32</v>
      </c>
      <c r="L80" s="34">
        <v>2050</v>
      </c>
      <c r="M80" s="34">
        <v>52.19</v>
      </c>
      <c r="N80" s="34">
        <v>21.091000000000001</v>
      </c>
    </row>
    <row r="81" spans="1:14" s="31" customFormat="1" x14ac:dyDescent="0.55000000000000004">
      <c r="A81" s="34" t="s">
        <v>233</v>
      </c>
      <c r="B81" s="34" t="s">
        <v>144</v>
      </c>
      <c r="C81" s="34" t="s">
        <v>209</v>
      </c>
      <c r="D81" s="34" t="s">
        <v>54</v>
      </c>
      <c r="E81" s="34">
        <v>22611</v>
      </c>
      <c r="F81" s="34">
        <v>0.55369999999999997</v>
      </c>
      <c r="G81" s="34">
        <v>2.0302333333333333</v>
      </c>
      <c r="H81" s="34">
        <v>1.0101333421785856</v>
      </c>
      <c r="I81" s="34">
        <v>0</v>
      </c>
      <c r="J81" s="34">
        <v>32</v>
      </c>
      <c r="K81" s="34">
        <v>0.32</v>
      </c>
      <c r="L81" s="34">
        <v>2050</v>
      </c>
      <c r="M81" s="34">
        <v>52.19</v>
      </c>
      <c r="N81" s="34">
        <v>21.091000000000001</v>
      </c>
    </row>
    <row r="82" spans="1:14" s="31" customFormat="1" x14ac:dyDescent="0.55000000000000004">
      <c r="A82" s="34" t="s">
        <v>233</v>
      </c>
      <c r="B82" s="34" t="s">
        <v>144</v>
      </c>
      <c r="C82" s="34" t="s">
        <v>210</v>
      </c>
      <c r="D82" s="34" t="s">
        <v>54</v>
      </c>
      <c r="E82" s="34">
        <v>22611</v>
      </c>
      <c r="F82" s="34">
        <v>0.55369999999999997</v>
      </c>
      <c r="G82" s="34">
        <v>2.0302333333333333</v>
      </c>
      <c r="H82" s="34">
        <v>1.0101333421785856</v>
      </c>
      <c r="I82" s="34">
        <v>0</v>
      </c>
      <c r="J82" s="34">
        <v>32</v>
      </c>
      <c r="K82" s="34">
        <v>0.32</v>
      </c>
      <c r="L82" s="34">
        <v>2050</v>
      </c>
      <c r="M82" s="34">
        <v>52.19</v>
      </c>
      <c r="N82" s="34">
        <v>21.091000000000001</v>
      </c>
    </row>
    <row r="83" spans="1:14" s="31" customFormat="1" x14ac:dyDescent="0.55000000000000004">
      <c r="A83" s="34" t="s">
        <v>233</v>
      </c>
      <c r="B83" s="34" t="s">
        <v>144</v>
      </c>
      <c r="C83" s="34" t="s">
        <v>211</v>
      </c>
      <c r="D83" s="34" t="s">
        <v>54</v>
      </c>
      <c r="E83" s="34">
        <v>22611</v>
      </c>
      <c r="F83" s="34">
        <v>0.55369999999999997</v>
      </c>
      <c r="G83" s="34">
        <v>2.0302333333333333</v>
      </c>
      <c r="H83" s="34">
        <v>1.0101333421785856</v>
      </c>
      <c r="I83" s="34">
        <v>0</v>
      </c>
      <c r="J83" s="34">
        <v>31</v>
      </c>
      <c r="K83" s="34">
        <v>0.32</v>
      </c>
      <c r="L83" s="34">
        <v>2050</v>
      </c>
      <c r="M83" s="34">
        <v>52.19</v>
      </c>
      <c r="N83" s="34">
        <v>21.091000000000001</v>
      </c>
    </row>
    <row r="84" spans="1:14" s="31" customFormat="1" x14ac:dyDescent="0.55000000000000004">
      <c r="A84" s="34" t="s">
        <v>233</v>
      </c>
      <c r="B84" s="34" t="s">
        <v>144</v>
      </c>
      <c r="C84" s="34" t="s">
        <v>212</v>
      </c>
      <c r="D84" s="34" t="s">
        <v>54</v>
      </c>
      <c r="E84" s="34">
        <v>22611</v>
      </c>
      <c r="F84" s="34">
        <v>0.55369999999999997</v>
      </c>
      <c r="G84" s="34">
        <v>2.0302333333333333</v>
      </c>
      <c r="H84" s="34">
        <v>1.0101333421785856</v>
      </c>
      <c r="I84" s="34">
        <v>0</v>
      </c>
      <c r="J84" s="34">
        <v>106</v>
      </c>
      <c r="K84" s="34">
        <v>0.32</v>
      </c>
      <c r="L84" s="34">
        <v>2050</v>
      </c>
      <c r="M84" s="34">
        <v>52.19</v>
      </c>
      <c r="N84" s="34">
        <v>21.091000000000001</v>
      </c>
    </row>
    <row r="85" spans="1:14" s="31" customFormat="1" x14ac:dyDescent="0.55000000000000004">
      <c r="A85" s="34" t="s">
        <v>233</v>
      </c>
      <c r="B85" s="34" t="s">
        <v>144</v>
      </c>
      <c r="C85" s="34" t="s">
        <v>213</v>
      </c>
      <c r="D85" s="34" t="s">
        <v>54</v>
      </c>
      <c r="E85" s="34">
        <v>22611</v>
      </c>
      <c r="F85" s="34">
        <v>0.55369999999999997</v>
      </c>
      <c r="G85" s="34">
        <v>2.0302333333333333</v>
      </c>
      <c r="H85" s="34">
        <v>1.0101333421785856</v>
      </c>
      <c r="I85" s="34">
        <v>0</v>
      </c>
      <c r="J85" s="34">
        <v>125</v>
      </c>
      <c r="K85" s="34">
        <v>0.32</v>
      </c>
      <c r="L85" s="34">
        <v>2050</v>
      </c>
      <c r="M85" s="34">
        <v>52.19</v>
      </c>
      <c r="N85" s="34">
        <v>21.091000000000001</v>
      </c>
    </row>
    <row r="86" spans="1:14" x14ac:dyDescent="0.55000000000000004">
      <c r="A86" s="34" t="s">
        <v>233</v>
      </c>
      <c r="B86" s="34" t="s">
        <v>144</v>
      </c>
      <c r="C86" s="34" t="s">
        <v>214</v>
      </c>
      <c r="D86" s="34" t="s">
        <v>54</v>
      </c>
      <c r="E86" s="34">
        <v>22611</v>
      </c>
      <c r="F86" s="34">
        <v>0.55369999999999997</v>
      </c>
      <c r="G86" s="34">
        <v>2.0302333333333333</v>
      </c>
      <c r="H86" s="34">
        <v>1.0101333421785856</v>
      </c>
      <c r="I86" s="34">
        <v>0</v>
      </c>
      <c r="J86" s="34">
        <v>105</v>
      </c>
      <c r="K86" s="34">
        <v>0.32</v>
      </c>
      <c r="L86" s="34">
        <v>2050</v>
      </c>
      <c r="M86" s="34">
        <v>52.19</v>
      </c>
      <c r="N86" s="34">
        <v>21.091000000000001</v>
      </c>
    </row>
    <row r="87" spans="1:14" x14ac:dyDescent="0.55000000000000004">
      <c r="A87" s="34" t="s">
        <v>233</v>
      </c>
      <c r="B87" s="34" t="s">
        <v>10</v>
      </c>
      <c r="C87" s="34" t="s">
        <v>232</v>
      </c>
      <c r="D87" s="34" t="s">
        <v>61</v>
      </c>
      <c r="E87" s="34">
        <v>8408</v>
      </c>
      <c r="F87" s="34"/>
      <c r="G87" s="34">
        <v>0</v>
      </c>
      <c r="H87" s="34">
        <v>0</v>
      </c>
      <c r="I87" s="34">
        <v>0</v>
      </c>
      <c r="J87" s="34">
        <v>68.5</v>
      </c>
      <c r="K87" s="34">
        <v>0.32</v>
      </c>
      <c r="L87" s="34">
        <v>2050</v>
      </c>
      <c r="M87" s="34">
        <v>53.411000000000001</v>
      </c>
      <c r="N87" s="34">
        <v>14.586</v>
      </c>
    </row>
    <row r="88" spans="1:14" x14ac:dyDescent="0.55000000000000004">
      <c r="A88" s="34" t="s">
        <v>233</v>
      </c>
      <c r="B88" s="34" t="s">
        <v>32</v>
      </c>
      <c r="C88" s="34" t="s">
        <v>216</v>
      </c>
      <c r="D88" s="34" t="s">
        <v>61</v>
      </c>
      <c r="E88" s="34">
        <v>10885</v>
      </c>
      <c r="F88" s="34"/>
      <c r="G88" s="34">
        <v>0</v>
      </c>
      <c r="H88" s="34">
        <v>0</v>
      </c>
      <c r="I88" s="34">
        <v>0</v>
      </c>
      <c r="J88" s="34">
        <v>40</v>
      </c>
      <c r="K88" s="34">
        <v>0.32</v>
      </c>
      <c r="L88" s="34">
        <v>2050</v>
      </c>
      <c r="M88" s="34">
        <v>50.106000000000002</v>
      </c>
      <c r="N88" s="34">
        <v>19.013999999999999</v>
      </c>
    </row>
    <row r="89" spans="1:14" x14ac:dyDescent="0.55000000000000004">
      <c r="A89" s="34" t="s">
        <v>233</v>
      </c>
      <c r="B89" s="34" t="s">
        <v>32</v>
      </c>
      <c r="C89" s="34" t="s">
        <v>217</v>
      </c>
      <c r="D89" s="34" t="s">
        <v>54</v>
      </c>
      <c r="E89" s="34">
        <v>19332</v>
      </c>
      <c r="F89" s="34">
        <v>0.44440000000000002</v>
      </c>
      <c r="G89" s="34">
        <v>1.6294666666666666</v>
      </c>
      <c r="H89" s="34">
        <v>0.94824643078833015</v>
      </c>
      <c r="I89" s="34">
        <v>0</v>
      </c>
      <c r="J89" s="34">
        <v>66</v>
      </c>
      <c r="K89" s="34">
        <v>0.32</v>
      </c>
      <c r="L89" s="34">
        <v>2050</v>
      </c>
      <c r="M89" s="34">
        <v>50.106000000000002</v>
      </c>
      <c r="N89" s="34">
        <v>19.013999999999999</v>
      </c>
    </row>
    <row r="90" spans="1:14" x14ac:dyDescent="0.55000000000000004">
      <c r="A90" s="34" t="s">
        <v>233</v>
      </c>
      <c r="B90" s="34" t="s">
        <v>32</v>
      </c>
      <c r="C90" s="34" t="s">
        <v>218</v>
      </c>
      <c r="D90" s="34" t="s">
        <v>54</v>
      </c>
      <c r="E90" s="34">
        <v>19332</v>
      </c>
      <c r="F90" s="34">
        <v>0.44440000000000002</v>
      </c>
      <c r="G90" s="34">
        <v>1.6294666666666666</v>
      </c>
      <c r="H90" s="34">
        <v>0.94824643078833015</v>
      </c>
      <c r="I90" s="34">
        <v>0</v>
      </c>
      <c r="J90" s="34">
        <v>50</v>
      </c>
      <c r="K90" s="34">
        <v>0.32</v>
      </c>
      <c r="L90" s="34">
        <v>2050</v>
      </c>
      <c r="M90" s="34">
        <v>50.106000000000002</v>
      </c>
      <c r="N90" s="34">
        <v>19.013999999999999</v>
      </c>
    </row>
    <row r="91" spans="1:14" x14ac:dyDescent="0.55000000000000004">
      <c r="A91" s="34" t="s">
        <v>233</v>
      </c>
      <c r="B91" s="34" t="s">
        <v>10</v>
      </c>
      <c r="C91" s="34" t="s">
        <v>219</v>
      </c>
      <c r="D91" s="34" t="s">
        <v>54</v>
      </c>
      <c r="E91" s="34">
        <v>22181</v>
      </c>
      <c r="F91" s="34">
        <v>0.53936666666666666</v>
      </c>
      <c r="G91" s="34">
        <v>1.9776777777777779</v>
      </c>
      <c r="H91" s="34">
        <v>1.0030600513953383</v>
      </c>
      <c r="I91" s="34">
        <v>0</v>
      </c>
      <c r="J91" s="34">
        <v>56.4</v>
      </c>
      <c r="K91" s="34">
        <v>0.32</v>
      </c>
      <c r="L91" s="34">
        <v>2050</v>
      </c>
      <c r="M91" s="34">
        <v>51.124000000000002</v>
      </c>
      <c r="N91" s="34">
        <v>17.024000000000001</v>
      </c>
    </row>
    <row r="92" spans="1:14" x14ac:dyDescent="0.55000000000000004">
      <c r="A92" s="34" t="s">
        <v>233</v>
      </c>
      <c r="B92" s="34" t="s">
        <v>10</v>
      </c>
      <c r="C92" s="34" t="s">
        <v>220</v>
      </c>
      <c r="D92" s="34" t="s">
        <v>54</v>
      </c>
      <c r="E92" s="34">
        <v>22181</v>
      </c>
      <c r="F92" s="34">
        <v>0.53936666666666666</v>
      </c>
      <c r="G92" s="34">
        <v>1.9776777777777779</v>
      </c>
      <c r="H92" s="34">
        <v>1.0030600513953383</v>
      </c>
      <c r="I92" s="34">
        <v>0</v>
      </c>
      <c r="J92" s="34">
        <v>108</v>
      </c>
      <c r="K92" s="34">
        <v>0.32</v>
      </c>
      <c r="L92" s="34">
        <v>2050</v>
      </c>
      <c r="M92" s="34">
        <v>51.124000000000002</v>
      </c>
      <c r="N92" s="34">
        <v>17.024000000000001</v>
      </c>
    </row>
    <row r="93" spans="1:14" x14ac:dyDescent="0.55000000000000004">
      <c r="A93" s="34" t="s">
        <v>233</v>
      </c>
      <c r="B93" s="34" t="s">
        <v>10</v>
      </c>
      <c r="C93" s="34" t="s">
        <v>221</v>
      </c>
      <c r="D93" s="34" t="s">
        <v>54</v>
      </c>
      <c r="E93" s="34">
        <v>22181</v>
      </c>
      <c r="F93" s="34">
        <v>0.53936666666666666</v>
      </c>
      <c r="G93" s="34">
        <v>1.9776777777777779</v>
      </c>
      <c r="H93" s="34">
        <v>1.0030600513953383</v>
      </c>
      <c r="I93" s="34">
        <v>0</v>
      </c>
      <c r="J93" s="34">
        <v>108</v>
      </c>
      <c r="K93" s="34">
        <v>0.32</v>
      </c>
      <c r="L93" s="34">
        <v>2050</v>
      </c>
      <c r="M93" s="34">
        <v>51.124000000000002</v>
      </c>
      <c r="N93" s="34">
        <v>17.024000000000001</v>
      </c>
    </row>
    <row r="94" spans="1:14" x14ac:dyDescent="0.55000000000000004">
      <c r="A94" s="34" t="s">
        <v>233</v>
      </c>
      <c r="B94" s="34" t="s">
        <v>45</v>
      </c>
      <c r="C94" s="34" t="s">
        <v>222</v>
      </c>
      <c r="D94" s="34" t="s">
        <v>54</v>
      </c>
      <c r="E94" s="34">
        <v>24073</v>
      </c>
      <c r="F94" s="34">
        <v>0.60243333333333338</v>
      </c>
      <c r="G94" s="34">
        <v>2.2089222222222222</v>
      </c>
      <c r="H94" s="34">
        <v>1.0322924022764093</v>
      </c>
      <c r="I94" s="34">
        <v>0</v>
      </c>
      <c r="J94" s="34">
        <v>32.9</v>
      </c>
      <c r="K94" s="34">
        <v>0.32</v>
      </c>
      <c r="L94" s="34">
        <v>2050</v>
      </c>
      <c r="M94" s="34">
        <v>50.298999999999999</v>
      </c>
      <c r="N94" s="34">
        <v>18.812000000000001</v>
      </c>
    </row>
    <row r="95" spans="1:14" s="26" customFormat="1" x14ac:dyDescent="0.55000000000000004">
      <c r="A95" s="34" t="s">
        <v>233</v>
      </c>
      <c r="B95" s="34" t="s">
        <v>45</v>
      </c>
      <c r="C95" s="34" t="s">
        <v>223</v>
      </c>
      <c r="D95" s="34" t="s">
        <v>54</v>
      </c>
      <c r="E95" s="34">
        <v>23612</v>
      </c>
      <c r="F95" s="34">
        <v>0.58706666666666663</v>
      </c>
      <c r="G95" s="34">
        <v>2.1525777777777777</v>
      </c>
      <c r="H95" s="34">
        <v>1.0256013891241742</v>
      </c>
      <c r="I95" s="34">
        <v>0</v>
      </c>
      <c r="J95" s="34">
        <v>220</v>
      </c>
      <c r="K95" s="34">
        <v>0.32</v>
      </c>
      <c r="L95" s="34">
        <v>2050</v>
      </c>
      <c r="M95" s="34">
        <v>50.325000000000003</v>
      </c>
      <c r="N95" s="34">
        <v>18.786000000000001</v>
      </c>
    </row>
    <row r="96" spans="1:14" s="2" customFormat="1" x14ac:dyDescent="0.55000000000000004">
      <c r="A96" s="34" t="s">
        <v>233</v>
      </c>
      <c r="B96" s="34" t="s">
        <v>144</v>
      </c>
      <c r="C96" s="34" t="s">
        <v>164</v>
      </c>
      <c r="D96" s="34" t="s">
        <v>54</v>
      </c>
      <c r="E96" s="34">
        <v>23724</v>
      </c>
      <c r="F96" s="34">
        <v>0.59079999999999999</v>
      </c>
      <c r="G96" s="34">
        <v>2.1662666666666666</v>
      </c>
      <c r="H96" s="34">
        <v>1.027250885179565</v>
      </c>
      <c r="I96" s="34">
        <v>0</v>
      </c>
      <c r="J96" s="34">
        <v>386</v>
      </c>
      <c r="K96" s="34">
        <v>0.32</v>
      </c>
      <c r="L96" s="34">
        <v>2050</v>
      </c>
      <c r="M96" s="34">
        <v>52.293999999999997</v>
      </c>
      <c r="N96" s="34">
        <v>20.994</v>
      </c>
    </row>
    <row r="97" spans="1:14" x14ac:dyDescent="0.55000000000000004">
      <c r="A97" s="34" t="s">
        <v>233</v>
      </c>
      <c r="B97" s="34" t="s">
        <v>162</v>
      </c>
      <c r="C97" s="34" t="s">
        <v>163</v>
      </c>
      <c r="D97" s="34" t="s">
        <v>54</v>
      </c>
      <c r="E97" s="34">
        <v>25755</v>
      </c>
      <c r="F97" s="34">
        <v>0.65849999999999997</v>
      </c>
      <c r="G97" s="34">
        <v>2.4144999999999999</v>
      </c>
      <c r="H97" s="34">
        <v>1.0546738497379149</v>
      </c>
      <c r="I97" s="34">
        <v>0</v>
      </c>
      <c r="J97" s="34">
        <v>41</v>
      </c>
      <c r="K97" s="34">
        <v>0.32</v>
      </c>
      <c r="L97" s="34">
        <v>2050</v>
      </c>
      <c r="M97" s="34">
        <v>49.942</v>
      </c>
      <c r="N97" s="34">
        <v>18.57</v>
      </c>
    </row>
  </sheetData>
  <autoFilter ref="A1:N96" xr:uid="{E6845A49-9BCD-4737-8D3D-45C35FEAF7ED}">
    <sortState xmlns:xlrd2="http://schemas.microsoft.com/office/spreadsheetml/2017/richdata2" ref="A2:N96">
      <sortCondition ref="C1:C9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7E0F-366E-4772-86C4-0ABFA5EB342B}">
  <dimension ref="A1:K8"/>
  <sheetViews>
    <sheetView workbookViewId="0">
      <selection activeCell="H2" sqref="H2"/>
    </sheetView>
  </sheetViews>
  <sheetFormatPr defaultColWidth="8.83984375" defaultRowHeight="14.4" x14ac:dyDescent="0.55000000000000004"/>
  <cols>
    <col min="1" max="1" width="23.26171875" style="5" customWidth="1"/>
    <col min="2" max="2" width="7" style="2" bestFit="1" customWidth="1"/>
    <col min="3" max="3" width="13.15625" style="2" bestFit="1" customWidth="1"/>
    <col min="4" max="4" width="10" style="2" bestFit="1" customWidth="1"/>
    <col min="5" max="5" width="7.68359375" style="2" bestFit="1" customWidth="1"/>
    <col min="6" max="6" width="39.26171875" style="2" bestFit="1" customWidth="1"/>
    <col min="7" max="7" width="26.15625" style="2" bestFit="1" customWidth="1"/>
    <col min="8" max="8" width="30" style="2" customWidth="1"/>
    <col min="9" max="9" width="12.578125" style="2" bestFit="1" customWidth="1"/>
    <col min="10" max="10" width="10" style="2" bestFit="1" customWidth="1"/>
    <col min="11" max="11" width="9.41796875" style="2" bestFit="1" customWidth="1"/>
    <col min="12" max="16384" width="8.83984375" style="2"/>
  </cols>
  <sheetData>
    <row r="1" spans="1:11" s="3" customFormat="1" x14ac:dyDescent="0.55000000000000004">
      <c r="A1" s="4" t="s">
        <v>317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241</v>
      </c>
      <c r="G1" s="1" t="s">
        <v>7</v>
      </c>
      <c r="H1" s="1" t="s">
        <v>319</v>
      </c>
      <c r="I1" s="1" t="s">
        <v>8</v>
      </c>
      <c r="J1" s="1" t="s">
        <v>1</v>
      </c>
      <c r="K1" s="1" t="s">
        <v>2</v>
      </c>
    </row>
    <row r="2" spans="1:11" x14ac:dyDescent="0.55000000000000004">
      <c r="A2" s="5" t="s">
        <v>233</v>
      </c>
      <c r="B2" s="2" t="s">
        <v>36</v>
      </c>
      <c r="C2" s="2" t="s">
        <v>224</v>
      </c>
      <c r="D2" s="2" t="s">
        <v>12</v>
      </c>
      <c r="E2" s="2" t="s">
        <v>37</v>
      </c>
      <c r="F2" s="2">
        <v>17224</v>
      </c>
      <c r="G2" s="2">
        <v>55</v>
      </c>
      <c r="H2" s="2">
        <v>2050</v>
      </c>
      <c r="I2" s="2">
        <v>0.29199999999999998</v>
      </c>
      <c r="J2" s="2">
        <v>50.353611000000001</v>
      </c>
      <c r="K2" s="2">
        <v>18.29</v>
      </c>
    </row>
    <row r="3" spans="1:11" x14ac:dyDescent="0.55000000000000004">
      <c r="A3" s="5" t="s">
        <v>233</v>
      </c>
      <c r="B3" s="2" t="s">
        <v>36</v>
      </c>
      <c r="C3" s="2" t="s">
        <v>225</v>
      </c>
      <c r="D3" s="2" t="s">
        <v>12</v>
      </c>
      <c r="E3" s="2" t="s">
        <v>37</v>
      </c>
      <c r="F3" s="2">
        <v>17224</v>
      </c>
      <c r="G3" s="2">
        <v>55</v>
      </c>
      <c r="H3" s="2">
        <v>2050</v>
      </c>
      <c r="I3" s="2">
        <v>0.29199999999999998</v>
      </c>
      <c r="J3" s="2">
        <v>50.353611000000001</v>
      </c>
      <c r="K3" s="2">
        <v>18.29</v>
      </c>
    </row>
    <row r="4" spans="1:11" x14ac:dyDescent="0.55000000000000004">
      <c r="A4" s="5" t="s">
        <v>233</v>
      </c>
      <c r="B4" s="2" t="s">
        <v>36</v>
      </c>
      <c r="C4" s="2" t="s">
        <v>226</v>
      </c>
      <c r="D4" s="2" t="s">
        <v>12</v>
      </c>
      <c r="E4" s="2" t="s">
        <v>37</v>
      </c>
      <c r="F4" s="2">
        <v>17224</v>
      </c>
      <c r="G4" s="2">
        <v>48</v>
      </c>
      <c r="H4" s="2">
        <v>2050</v>
      </c>
      <c r="I4" s="2">
        <v>0.29199999999999998</v>
      </c>
      <c r="J4" s="2">
        <v>50.353611000000001</v>
      </c>
      <c r="K4" s="2">
        <v>18.29</v>
      </c>
    </row>
    <row r="5" spans="1:11" x14ac:dyDescent="0.55000000000000004">
      <c r="A5" s="5" t="s">
        <v>233</v>
      </c>
      <c r="B5" s="2" t="s">
        <v>9</v>
      </c>
      <c r="C5" s="2" t="s">
        <v>76</v>
      </c>
      <c r="D5" s="2" t="s">
        <v>12</v>
      </c>
      <c r="E5" s="2" t="s">
        <v>166</v>
      </c>
      <c r="F5" s="2">
        <v>8590</v>
      </c>
      <c r="G5" s="2">
        <v>28</v>
      </c>
      <c r="H5" s="2">
        <v>2022</v>
      </c>
      <c r="I5" s="2">
        <v>0.29199999999999998</v>
      </c>
      <c r="J5" s="2">
        <v>52.283999999999999</v>
      </c>
      <c r="K5" s="2">
        <v>18.271000000000001</v>
      </c>
    </row>
    <row r="6" spans="1:11" x14ac:dyDescent="0.55000000000000004">
      <c r="A6" s="5" t="s">
        <v>233</v>
      </c>
      <c r="B6" s="2" t="s">
        <v>9</v>
      </c>
      <c r="C6" s="2" t="s">
        <v>77</v>
      </c>
      <c r="D6" s="2" t="s">
        <v>12</v>
      </c>
      <c r="E6" s="2" t="s">
        <v>166</v>
      </c>
      <c r="F6" s="2">
        <v>8590</v>
      </c>
      <c r="G6" s="2">
        <v>65</v>
      </c>
      <c r="H6" s="2">
        <v>2022</v>
      </c>
      <c r="I6" s="2">
        <v>0.29199999999999998</v>
      </c>
      <c r="J6" s="2">
        <v>52.283999999999999</v>
      </c>
      <c r="K6" s="2">
        <v>18.271000000000001</v>
      </c>
    </row>
    <row r="7" spans="1:11" x14ac:dyDescent="0.55000000000000004">
      <c r="A7" s="5" t="s">
        <v>233</v>
      </c>
      <c r="B7" s="2" t="s">
        <v>9</v>
      </c>
      <c r="C7" s="2" t="s">
        <v>78</v>
      </c>
      <c r="D7" s="2" t="s">
        <v>12</v>
      </c>
      <c r="E7" s="2" t="s">
        <v>61</v>
      </c>
      <c r="F7" s="2">
        <v>8590</v>
      </c>
      <c r="G7" s="2">
        <v>50</v>
      </c>
      <c r="H7" s="2">
        <v>2050</v>
      </c>
      <c r="I7" s="2">
        <v>0.29199999999999998</v>
      </c>
      <c r="J7" s="2">
        <v>52.283999999999999</v>
      </c>
      <c r="K7" s="2">
        <v>18.271000000000001</v>
      </c>
    </row>
    <row r="8" spans="1:11" x14ac:dyDescent="0.55000000000000004">
      <c r="A8" s="5" t="s">
        <v>233</v>
      </c>
      <c r="B8" s="2" t="s">
        <v>9</v>
      </c>
      <c r="C8" s="2" t="s">
        <v>79</v>
      </c>
      <c r="D8" s="2" t="s">
        <v>12</v>
      </c>
      <c r="E8" s="2" t="s">
        <v>61</v>
      </c>
      <c r="F8" s="2">
        <v>8590</v>
      </c>
      <c r="G8" s="26">
        <v>150</v>
      </c>
      <c r="H8" s="2">
        <v>2050</v>
      </c>
      <c r="I8" s="2">
        <v>0.29199999999999998</v>
      </c>
      <c r="J8" s="2">
        <v>52.283999999999999</v>
      </c>
      <c r="K8" s="2">
        <v>18.271000000000001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4BA4-F529-45AE-903F-ECD4B562B898}">
  <dimension ref="A1:I17"/>
  <sheetViews>
    <sheetView workbookViewId="0">
      <selection activeCell="B2" sqref="B2"/>
    </sheetView>
  </sheetViews>
  <sheetFormatPr defaultRowHeight="14.4" x14ac:dyDescent="0.55000000000000004"/>
  <cols>
    <col min="1" max="2" width="23.26171875" style="5" customWidth="1"/>
    <col min="3" max="3" width="6.578125" bestFit="1" customWidth="1"/>
    <col min="4" max="4" width="11.83984375" bestFit="1" customWidth="1"/>
    <col min="5" max="5" width="6.15625" bestFit="1" customWidth="1"/>
    <col min="6" max="6" width="26.15625" bestFit="1" customWidth="1"/>
    <col min="7" max="7" width="26.15625" customWidth="1"/>
    <col min="8" max="9" width="10" bestFit="1" customWidth="1"/>
  </cols>
  <sheetData>
    <row r="1" spans="1:9" x14ac:dyDescent="0.55000000000000004">
      <c r="A1" s="4" t="s">
        <v>317</v>
      </c>
      <c r="B1" s="4" t="s">
        <v>320</v>
      </c>
      <c r="C1" s="1" t="s">
        <v>0</v>
      </c>
      <c r="D1" s="1" t="s">
        <v>3</v>
      </c>
      <c r="E1" s="1" t="s">
        <v>5</v>
      </c>
      <c r="F1" s="1" t="s">
        <v>7</v>
      </c>
      <c r="G1" s="1" t="s">
        <v>243</v>
      </c>
      <c r="H1" s="1" t="s">
        <v>1</v>
      </c>
      <c r="I1" s="1" t="s">
        <v>2</v>
      </c>
    </row>
    <row r="2" spans="1:9" x14ac:dyDescent="0.55000000000000004">
      <c r="A2" s="5" t="s">
        <v>233</v>
      </c>
      <c r="B2" s="5">
        <v>2020</v>
      </c>
      <c r="C2" t="s">
        <v>10</v>
      </c>
      <c r="D2" t="s">
        <v>255</v>
      </c>
      <c r="E2" t="s">
        <v>266</v>
      </c>
      <c r="F2">
        <v>28</v>
      </c>
      <c r="G2">
        <v>83</v>
      </c>
      <c r="H2">
        <v>51.988332999999997</v>
      </c>
      <c r="I2">
        <v>15.053333</v>
      </c>
    </row>
    <row r="3" spans="1:9" x14ac:dyDescent="0.55000000000000004">
      <c r="A3" s="5" t="s">
        <v>233</v>
      </c>
      <c r="B3" s="5">
        <v>2020</v>
      </c>
      <c r="C3" t="s">
        <v>10</v>
      </c>
      <c r="D3" t="s">
        <v>256</v>
      </c>
      <c r="E3" t="s">
        <v>266</v>
      </c>
      <c r="F3">
        <v>28</v>
      </c>
      <c r="G3">
        <v>83</v>
      </c>
      <c r="H3">
        <v>51.988332999999997</v>
      </c>
      <c r="I3">
        <v>15.053333</v>
      </c>
    </row>
    <row r="4" spans="1:9" x14ac:dyDescent="0.55000000000000004">
      <c r="A4" s="5" t="s">
        <v>233</v>
      </c>
      <c r="B4" s="5">
        <v>2020</v>
      </c>
      <c r="C4" t="s">
        <v>10</v>
      </c>
      <c r="D4" t="s">
        <v>257</v>
      </c>
      <c r="E4" t="s">
        <v>266</v>
      </c>
      <c r="F4">
        <v>28</v>
      </c>
      <c r="G4">
        <v>83</v>
      </c>
      <c r="H4">
        <v>51.988332999999997</v>
      </c>
      <c r="I4">
        <v>15.053333</v>
      </c>
    </row>
    <row r="5" spans="1:9" x14ac:dyDescent="0.55000000000000004">
      <c r="A5" s="5" t="s">
        <v>233</v>
      </c>
      <c r="B5" s="5">
        <v>2020</v>
      </c>
      <c r="C5" t="s">
        <v>10</v>
      </c>
      <c r="D5" t="s">
        <v>167</v>
      </c>
      <c r="E5" t="s">
        <v>266</v>
      </c>
      <c r="F5">
        <v>68</v>
      </c>
      <c r="G5">
        <f>1300/4</f>
        <v>325</v>
      </c>
      <c r="H5">
        <v>49.395555999999999</v>
      </c>
      <c r="I5">
        <v>22.453610999999999</v>
      </c>
    </row>
    <row r="6" spans="1:9" x14ac:dyDescent="0.55000000000000004">
      <c r="A6" s="5" t="s">
        <v>233</v>
      </c>
      <c r="B6" s="5">
        <v>2020</v>
      </c>
      <c r="C6" t="s">
        <v>10</v>
      </c>
      <c r="D6" t="s">
        <v>168</v>
      </c>
      <c r="E6" t="s">
        <v>266</v>
      </c>
      <c r="F6">
        <v>68</v>
      </c>
      <c r="G6">
        <f t="shared" ref="G6:G8" si="0">1300/4</f>
        <v>325</v>
      </c>
      <c r="H6">
        <v>49.395555999999999</v>
      </c>
      <c r="I6">
        <v>22.453610999999999</v>
      </c>
    </row>
    <row r="7" spans="1:9" x14ac:dyDescent="0.55000000000000004">
      <c r="A7" s="5" t="s">
        <v>233</v>
      </c>
      <c r="B7" s="5">
        <v>2020</v>
      </c>
      <c r="C7" t="s">
        <v>10</v>
      </c>
      <c r="D7" t="s">
        <v>169</v>
      </c>
      <c r="E7" t="s">
        <v>266</v>
      </c>
      <c r="F7">
        <v>31</v>
      </c>
      <c r="G7">
        <f t="shared" si="0"/>
        <v>325</v>
      </c>
      <c r="H7">
        <v>49.395555999999999</v>
      </c>
      <c r="I7">
        <v>22.453610999999999</v>
      </c>
    </row>
    <row r="8" spans="1:9" x14ac:dyDescent="0.55000000000000004">
      <c r="A8" s="5" t="s">
        <v>233</v>
      </c>
      <c r="B8" s="5">
        <v>2020</v>
      </c>
      <c r="C8" t="s">
        <v>10</v>
      </c>
      <c r="D8" t="s">
        <v>170</v>
      </c>
      <c r="E8" t="s">
        <v>266</v>
      </c>
      <c r="F8">
        <v>31</v>
      </c>
      <c r="G8">
        <f t="shared" si="0"/>
        <v>325</v>
      </c>
      <c r="H8">
        <v>49.395555999999999</v>
      </c>
      <c r="I8">
        <v>22.453610999999999</v>
      </c>
    </row>
    <row r="9" spans="1:9" x14ac:dyDescent="0.55000000000000004">
      <c r="A9" s="5" t="s">
        <v>233</v>
      </c>
      <c r="B9" s="5">
        <v>2020</v>
      </c>
      <c r="C9" t="s">
        <v>10</v>
      </c>
      <c r="D9" t="s">
        <v>258</v>
      </c>
      <c r="E9" t="s">
        <v>266</v>
      </c>
      <c r="F9">
        <v>179</v>
      </c>
      <c r="G9">
        <f>3600/4</f>
        <v>900</v>
      </c>
      <c r="H9">
        <v>54.722222000000002</v>
      </c>
      <c r="I9">
        <v>18.082222000000002</v>
      </c>
    </row>
    <row r="10" spans="1:9" x14ac:dyDescent="0.55000000000000004">
      <c r="A10" s="5" t="s">
        <v>233</v>
      </c>
      <c r="B10" s="5">
        <v>2020</v>
      </c>
      <c r="C10" t="s">
        <v>10</v>
      </c>
      <c r="D10" t="s">
        <v>259</v>
      </c>
      <c r="E10" t="s">
        <v>266</v>
      </c>
      <c r="F10">
        <v>179</v>
      </c>
      <c r="G10">
        <f t="shared" ref="G10:G12" si="1">3600/4</f>
        <v>900</v>
      </c>
      <c r="H10">
        <v>54.722222000000002</v>
      </c>
      <c r="I10">
        <v>18.082222000000002</v>
      </c>
    </row>
    <row r="11" spans="1:9" x14ac:dyDescent="0.55000000000000004">
      <c r="A11" s="5" t="s">
        <v>233</v>
      </c>
      <c r="B11" s="5">
        <v>2020</v>
      </c>
      <c r="C11" t="s">
        <v>10</v>
      </c>
      <c r="D11" t="s">
        <v>260</v>
      </c>
      <c r="E11" t="s">
        <v>266</v>
      </c>
      <c r="F11">
        <v>179</v>
      </c>
      <c r="G11">
        <f t="shared" si="1"/>
        <v>900</v>
      </c>
      <c r="H11">
        <v>54.722222000000002</v>
      </c>
      <c r="I11">
        <v>18.082222000000002</v>
      </c>
    </row>
    <row r="12" spans="1:9" x14ac:dyDescent="0.55000000000000004">
      <c r="A12" s="5" t="s">
        <v>233</v>
      </c>
      <c r="B12" s="5">
        <v>2020</v>
      </c>
      <c r="C12" t="s">
        <v>10</v>
      </c>
      <c r="D12" t="s">
        <v>261</v>
      </c>
      <c r="E12" t="s">
        <v>266</v>
      </c>
      <c r="F12">
        <v>179</v>
      </c>
      <c r="G12">
        <f t="shared" si="1"/>
        <v>900</v>
      </c>
      <c r="H12">
        <v>54.722222000000002</v>
      </c>
      <c r="I12">
        <v>18.082222000000002</v>
      </c>
    </row>
    <row r="13" spans="1:9" x14ac:dyDescent="0.55000000000000004">
      <c r="A13" s="5" t="s">
        <v>233</v>
      </c>
      <c r="B13" s="5">
        <v>2020</v>
      </c>
      <c r="C13" t="s">
        <v>111</v>
      </c>
      <c r="D13" t="s">
        <v>262</v>
      </c>
      <c r="E13" t="s">
        <v>266</v>
      </c>
      <c r="F13">
        <v>55</v>
      </c>
      <c r="G13">
        <v>233</v>
      </c>
      <c r="H13">
        <v>54.025278</v>
      </c>
      <c r="I13">
        <v>16.709721999999999</v>
      </c>
    </row>
    <row r="14" spans="1:9" x14ac:dyDescent="0.55000000000000004">
      <c r="A14" s="5" t="s">
        <v>233</v>
      </c>
      <c r="B14" s="5">
        <v>2020</v>
      </c>
      <c r="C14" t="s">
        <v>111</v>
      </c>
      <c r="D14" t="s">
        <v>263</v>
      </c>
      <c r="E14" t="s">
        <v>266</v>
      </c>
      <c r="F14">
        <v>55</v>
      </c>
      <c r="G14">
        <v>233</v>
      </c>
      <c r="H14">
        <v>54.025278</v>
      </c>
      <c r="I14">
        <v>16.709721999999999</v>
      </c>
    </row>
    <row r="15" spans="1:9" x14ac:dyDescent="0.55000000000000004">
      <c r="A15" s="5" t="s">
        <v>233</v>
      </c>
      <c r="B15" s="5">
        <v>2020</v>
      </c>
      <c r="C15" t="s">
        <v>111</v>
      </c>
      <c r="D15" t="s">
        <v>264</v>
      </c>
      <c r="E15" t="s">
        <v>266</v>
      </c>
      <c r="F15">
        <v>57</v>
      </c>
      <c r="G15">
        <v>233</v>
      </c>
      <c r="H15">
        <v>54.025278</v>
      </c>
      <c r="I15">
        <v>16.709721999999999</v>
      </c>
    </row>
    <row r="16" spans="1:9" x14ac:dyDescent="0.55000000000000004">
      <c r="A16" s="5" t="s">
        <v>233</v>
      </c>
      <c r="B16" s="5">
        <v>2020</v>
      </c>
      <c r="C16" t="s">
        <v>10</v>
      </c>
      <c r="D16" t="s">
        <v>265</v>
      </c>
      <c r="E16" t="s">
        <v>266</v>
      </c>
      <c r="F16">
        <v>540</v>
      </c>
      <c r="G16">
        <v>2600</v>
      </c>
      <c r="H16">
        <v>49.787222</v>
      </c>
      <c r="I16">
        <v>19.23</v>
      </c>
    </row>
    <row r="17" spans="1:9" x14ac:dyDescent="0.55000000000000004">
      <c r="A17" s="5" t="s">
        <v>233</v>
      </c>
      <c r="B17" s="5">
        <v>2037</v>
      </c>
      <c r="C17" t="s">
        <v>10</v>
      </c>
      <c r="D17" t="s">
        <v>267</v>
      </c>
      <c r="E17" t="s">
        <v>266</v>
      </c>
      <c r="F17">
        <v>2300</v>
      </c>
      <c r="G17">
        <v>165000</v>
      </c>
      <c r="H17" s="2">
        <v>50.948999999999998</v>
      </c>
      <c r="I17" s="2">
        <v>14.913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9A42-A27D-4047-8EA4-394B7A2FCA01}">
  <dimension ref="A1:I19"/>
  <sheetViews>
    <sheetView topLeftCell="A3" workbookViewId="0">
      <selection activeCell="C30" sqref="C30"/>
    </sheetView>
  </sheetViews>
  <sheetFormatPr defaultRowHeight="14.4" x14ac:dyDescent="0.55000000000000004"/>
  <cols>
    <col min="1" max="1" width="23.26171875" bestFit="1" customWidth="1"/>
    <col min="2" max="2" width="14.15625" bestFit="1" customWidth="1"/>
    <col min="3" max="3" width="14.15625" customWidth="1"/>
    <col min="4" max="4" width="10" bestFit="1" customWidth="1"/>
    <col min="5" max="5" width="7.26171875" bestFit="1" customWidth="1"/>
    <col min="6" max="6" width="26.68359375" bestFit="1" customWidth="1"/>
    <col min="7" max="7" width="26.83984375" bestFit="1" customWidth="1"/>
    <col min="8" max="8" width="8" bestFit="1" customWidth="1"/>
    <col min="9" max="9" width="9.578125" bestFit="1" customWidth="1"/>
  </cols>
  <sheetData>
    <row r="1" spans="1:9" x14ac:dyDescent="0.55000000000000004">
      <c r="A1" s="1" t="s">
        <v>317</v>
      </c>
      <c r="B1" s="1" t="s">
        <v>320</v>
      </c>
      <c r="C1" s="1" t="s">
        <v>4</v>
      </c>
      <c r="D1" s="1" t="s">
        <v>3</v>
      </c>
      <c r="E1" s="1" t="s">
        <v>5</v>
      </c>
      <c r="F1" s="1" t="s">
        <v>7</v>
      </c>
      <c r="G1" s="1" t="s">
        <v>243</v>
      </c>
      <c r="H1" s="1" t="s">
        <v>1</v>
      </c>
      <c r="I1" s="1" t="s">
        <v>2</v>
      </c>
    </row>
    <row r="2" spans="1:9" x14ac:dyDescent="0.55000000000000004">
      <c r="A2" t="s">
        <v>233</v>
      </c>
      <c r="B2">
        <v>2020</v>
      </c>
      <c r="C2" t="s">
        <v>280</v>
      </c>
      <c r="D2" t="s">
        <v>281</v>
      </c>
      <c r="E2" t="s">
        <v>282</v>
      </c>
      <c r="F2">
        <v>0.75</v>
      </c>
      <c r="G2">
        <v>1.5</v>
      </c>
      <c r="H2">
        <v>54.711010999999999</v>
      </c>
      <c r="I2">
        <v>18.403507000000001</v>
      </c>
    </row>
    <row r="3" spans="1:9" x14ac:dyDescent="0.55000000000000004">
      <c r="A3" t="s">
        <v>233</v>
      </c>
      <c r="B3">
        <v>2020</v>
      </c>
      <c r="C3" t="s">
        <v>280</v>
      </c>
      <c r="D3" t="s">
        <v>283</v>
      </c>
      <c r="E3" t="s">
        <v>282</v>
      </c>
      <c r="F3">
        <v>0.05</v>
      </c>
      <c r="G3">
        <v>0.05</v>
      </c>
      <c r="H3">
        <v>50.141666000000001</v>
      </c>
      <c r="I3">
        <v>19.815816000000002</v>
      </c>
    </row>
    <row r="4" spans="1:9" x14ac:dyDescent="0.55000000000000004">
      <c r="A4" t="s">
        <v>233</v>
      </c>
      <c r="B4">
        <v>2025</v>
      </c>
      <c r="C4" t="s">
        <v>284</v>
      </c>
      <c r="D4" t="s">
        <v>285</v>
      </c>
      <c r="E4" t="s">
        <v>282</v>
      </c>
      <c r="F4">
        <v>6</v>
      </c>
      <c r="G4">
        <v>27</v>
      </c>
      <c r="H4">
        <v>49.755600000000001</v>
      </c>
      <c r="I4">
        <v>19.027714</v>
      </c>
    </row>
    <row r="5" spans="1:9" x14ac:dyDescent="0.55000000000000004">
      <c r="A5" t="s">
        <v>233</v>
      </c>
      <c r="B5">
        <v>2025</v>
      </c>
      <c r="C5" t="s">
        <v>284</v>
      </c>
      <c r="D5" t="s">
        <v>286</v>
      </c>
      <c r="E5" t="s">
        <v>282</v>
      </c>
      <c r="F5">
        <v>3.16</v>
      </c>
      <c r="G5">
        <v>0.77</v>
      </c>
      <c r="H5">
        <v>50.771264000000002</v>
      </c>
      <c r="I5">
        <v>17.305620999999999</v>
      </c>
    </row>
    <row r="6" spans="1:9" x14ac:dyDescent="0.55000000000000004">
      <c r="A6" t="s">
        <v>233</v>
      </c>
      <c r="B6">
        <v>2025</v>
      </c>
      <c r="C6" t="s">
        <v>284</v>
      </c>
      <c r="D6" t="s">
        <v>287</v>
      </c>
      <c r="E6" t="s">
        <v>282</v>
      </c>
      <c r="F6">
        <v>0.5</v>
      </c>
      <c r="G6">
        <v>0.5</v>
      </c>
      <c r="H6">
        <v>50.757840000000002</v>
      </c>
      <c r="I6">
        <v>16.437452</v>
      </c>
    </row>
    <row r="7" spans="1:9" x14ac:dyDescent="0.55000000000000004">
      <c r="A7" t="s">
        <v>233</v>
      </c>
      <c r="B7">
        <v>2025</v>
      </c>
      <c r="C7" t="s">
        <v>289</v>
      </c>
      <c r="D7" t="s">
        <v>301</v>
      </c>
      <c r="E7" t="s">
        <v>282</v>
      </c>
      <c r="F7">
        <v>205</v>
      </c>
      <c r="G7">
        <v>820</v>
      </c>
      <c r="H7">
        <v>54.722222000000002</v>
      </c>
      <c r="I7">
        <v>18.082222000000002</v>
      </c>
    </row>
    <row r="8" spans="1:9" x14ac:dyDescent="0.55000000000000004">
      <c r="A8" t="s">
        <v>233</v>
      </c>
      <c r="B8">
        <v>2030</v>
      </c>
      <c r="C8" t="s">
        <v>289</v>
      </c>
      <c r="D8" t="s">
        <v>290</v>
      </c>
      <c r="E8" t="s">
        <v>282</v>
      </c>
      <c r="F8">
        <v>500</v>
      </c>
      <c r="G8">
        <v>2000</v>
      </c>
      <c r="H8">
        <v>54.470616</v>
      </c>
      <c r="I8">
        <v>18.046893000000001</v>
      </c>
    </row>
    <row r="9" spans="1:9" x14ac:dyDescent="0.55000000000000004">
      <c r="A9" t="s">
        <v>233</v>
      </c>
      <c r="B9">
        <v>2030</v>
      </c>
      <c r="C9" t="s">
        <v>289</v>
      </c>
      <c r="D9" t="s">
        <v>291</v>
      </c>
      <c r="E9" t="s">
        <v>282</v>
      </c>
      <c r="F9">
        <v>5</v>
      </c>
      <c r="G9">
        <v>20</v>
      </c>
      <c r="H9">
        <v>53.785018000000001</v>
      </c>
      <c r="I9">
        <v>22.418198</v>
      </c>
    </row>
    <row r="10" spans="1:9" x14ac:dyDescent="0.55000000000000004">
      <c r="A10" t="s">
        <v>233</v>
      </c>
      <c r="B10">
        <v>2030</v>
      </c>
      <c r="C10" t="s">
        <v>289</v>
      </c>
      <c r="D10" t="s">
        <v>27</v>
      </c>
      <c r="E10" t="s">
        <v>282</v>
      </c>
      <c r="F10">
        <v>200</v>
      </c>
      <c r="G10">
        <v>800</v>
      </c>
      <c r="H10">
        <v>53.118721000000001</v>
      </c>
      <c r="I10">
        <v>23.129867000000001</v>
      </c>
    </row>
    <row r="11" spans="1:9" x14ac:dyDescent="0.55000000000000004">
      <c r="A11" t="s">
        <v>233</v>
      </c>
      <c r="B11">
        <v>2030</v>
      </c>
      <c r="C11" t="s">
        <v>289</v>
      </c>
      <c r="D11" t="s">
        <v>292</v>
      </c>
      <c r="E11" t="s">
        <v>282</v>
      </c>
      <c r="F11">
        <v>200</v>
      </c>
      <c r="G11">
        <v>800</v>
      </c>
      <c r="H11">
        <v>52.142480999999997</v>
      </c>
      <c r="I11">
        <v>22.257808000000001</v>
      </c>
    </row>
    <row r="12" spans="1:9" x14ac:dyDescent="0.55000000000000004">
      <c r="A12" t="s">
        <v>233</v>
      </c>
      <c r="B12">
        <v>2030</v>
      </c>
      <c r="C12" t="s">
        <v>289</v>
      </c>
      <c r="D12" t="s">
        <v>293</v>
      </c>
      <c r="E12" t="s">
        <v>282</v>
      </c>
      <c r="F12">
        <v>5</v>
      </c>
      <c r="G12">
        <v>20</v>
      </c>
      <c r="H12">
        <v>50.276206000000002</v>
      </c>
      <c r="I12">
        <v>22.893146000000002</v>
      </c>
    </row>
    <row r="13" spans="1:9" x14ac:dyDescent="0.55000000000000004">
      <c r="A13" t="s">
        <v>233</v>
      </c>
      <c r="B13">
        <v>2035</v>
      </c>
      <c r="C13" t="s">
        <v>289</v>
      </c>
      <c r="D13" t="s">
        <v>294</v>
      </c>
      <c r="E13" t="s">
        <v>282</v>
      </c>
      <c r="F13">
        <v>200</v>
      </c>
      <c r="G13">
        <v>800</v>
      </c>
      <c r="H13">
        <v>52.328536999999997</v>
      </c>
      <c r="I13">
        <v>18.148831000000001</v>
      </c>
    </row>
    <row r="14" spans="1:9" x14ac:dyDescent="0.55000000000000004">
      <c r="A14" t="s">
        <v>233</v>
      </c>
      <c r="B14">
        <v>2035</v>
      </c>
      <c r="C14" t="s">
        <v>289</v>
      </c>
      <c r="D14" t="s">
        <v>295</v>
      </c>
      <c r="E14" t="s">
        <v>282</v>
      </c>
      <c r="F14">
        <v>5</v>
      </c>
      <c r="G14">
        <v>20</v>
      </c>
      <c r="H14">
        <v>52.849124000000003</v>
      </c>
      <c r="I14">
        <v>18.760708000000001</v>
      </c>
    </row>
    <row r="15" spans="1:9" x14ac:dyDescent="0.55000000000000004">
      <c r="A15" t="s">
        <v>233</v>
      </c>
      <c r="B15">
        <v>2035</v>
      </c>
      <c r="C15" t="s">
        <v>289</v>
      </c>
      <c r="D15" t="s">
        <v>154</v>
      </c>
      <c r="E15" t="s">
        <v>282</v>
      </c>
      <c r="F15">
        <v>500</v>
      </c>
      <c r="G15">
        <v>2000</v>
      </c>
      <c r="H15">
        <v>53.402259000000001</v>
      </c>
      <c r="I15">
        <v>14.567477</v>
      </c>
    </row>
    <row r="16" spans="1:9" x14ac:dyDescent="0.55000000000000004">
      <c r="A16" t="s">
        <v>233</v>
      </c>
      <c r="B16">
        <v>2040</v>
      </c>
      <c r="C16" t="s">
        <v>288</v>
      </c>
      <c r="D16" t="s">
        <v>296</v>
      </c>
      <c r="E16" t="s">
        <v>282</v>
      </c>
      <c r="F16">
        <v>200</v>
      </c>
      <c r="G16">
        <v>800</v>
      </c>
      <c r="H16">
        <v>50.818581000000002</v>
      </c>
      <c r="I16">
        <v>20.688963000000001</v>
      </c>
    </row>
    <row r="17" spans="1:9" x14ac:dyDescent="0.55000000000000004">
      <c r="A17" t="s">
        <v>233</v>
      </c>
      <c r="B17">
        <v>2040</v>
      </c>
      <c r="C17" t="s">
        <v>288</v>
      </c>
      <c r="D17" t="s">
        <v>299</v>
      </c>
      <c r="E17" t="s">
        <v>282</v>
      </c>
      <c r="F17">
        <v>1000</v>
      </c>
      <c r="G17">
        <v>4000</v>
      </c>
      <c r="H17">
        <v>50.207999999999998</v>
      </c>
      <c r="I17">
        <v>19.21</v>
      </c>
    </row>
    <row r="18" spans="1:9" x14ac:dyDescent="0.55000000000000004">
      <c r="A18" t="s">
        <v>233</v>
      </c>
      <c r="B18">
        <v>2040</v>
      </c>
      <c r="C18" t="s">
        <v>288</v>
      </c>
      <c r="D18" t="s">
        <v>66</v>
      </c>
      <c r="E18" t="s">
        <v>282</v>
      </c>
      <c r="F18">
        <v>1000</v>
      </c>
      <c r="G18">
        <v>4000</v>
      </c>
      <c r="H18">
        <v>54.489812000000001</v>
      </c>
      <c r="I18">
        <v>18.49738</v>
      </c>
    </row>
    <row r="19" spans="1:9" x14ac:dyDescent="0.55000000000000004">
      <c r="A19" t="s">
        <v>233</v>
      </c>
      <c r="B19">
        <v>2040</v>
      </c>
      <c r="C19" t="s">
        <v>288</v>
      </c>
      <c r="D19" t="s">
        <v>297</v>
      </c>
      <c r="E19" t="s">
        <v>282</v>
      </c>
      <c r="F19">
        <v>1000</v>
      </c>
      <c r="G19">
        <v>4000</v>
      </c>
      <c r="H19">
        <v>54.181111000000001</v>
      </c>
      <c r="I19">
        <v>16.154919</v>
      </c>
    </row>
  </sheetData>
  <autoFilter ref="A1:I1" xr:uid="{F024E76E-D4FF-4BA1-9BF2-7D3AFB0D9EF0}">
    <sortState xmlns:xlrd2="http://schemas.microsoft.com/office/spreadsheetml/2017/richdata2" ref="A2:I14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C237-AB6A-48C6-B7C9-1F3A58A0870F}">
  <dimension ref="A1:G13"/>
  <sheetViews>
    <sheetView workbookViewId="0">
      <selection activeCell="B2" sqref="B2"/>
    </sheetView>
  </sheetViews>
  <sheetFormatPr defaultColWidth="8.83984375" defaultRowHeight="14.4" x14ac:dyDescent="0.55000000000000004"/>
  <cols>
    <col min="1" max="1" width="23.578125" style="5" customWidth="1"/>
    <col min="2" max="2" width="18.26171875" style="5" bestFit="1" customWidth="1"/>
    <col min="3" max="3" width="14.578125" style="5" customWidth="1"/>
    <col min="4" max="4" width="21.15625" style="5" customWidth="1"/>
    <col min="5" max="5" width="26.68359375" style="5" bestFit="1" customWidth="1"/>
    <col min="6" max="6" width="12.26171875" style="5" bestFit="1" customWidth="1"/>
    <col min="7" max="7" width="13.83984375" style="5" bestFit="1" customWidth="1"/>
    <col min="8" max="16384" width="8.83984375" style="5"/>
  </cols>
  <sheetData>
    <row r="1" spans="1:7" s="19" customFormat="1" x14ac:dyDescent="0.55000000000000004">
      <c r="A1" s="10" t="s">
        <v>317</v>
      </c>
      <c r="B1" s="22" t="s">
        <v>320</v>
      </c>
      <c r="C1" s="10" t="s">
        <v>3</v>
      </c>
      <c r="D1" s="10" t="s">
        <v>5</v>
      </c>
      <c r="E1" s="10" t="s">
        <v>7</v>
      </c>
      <c r="F1" s="10" t="s">
        <v>1</v>
      </c>
      <c r="G1" s="10" t="s">
        <v>2</v>
      </c>
    </row>
    <row r="2" spans="1:7" s="25" customFormat="1" x14ac:dyDescent="0.55000000000000004">
      <c r="A2" s="23" t="s">
        <v>233</v>
      </c>
      <c r="B2" s="24">
        <v>2020</v>
      </c>
      <c r="C2" s="23" t="s">
        <v>298</v>
      </c>
      <c r="D2" s="23" t="s">
        <v>279</v>
      </c>
      <c r="E2" s="23">
        <v>0</v>
      </c>
      <c r="F2" s="18">
        <v>55.658000000000001</v>
      </c>
      <c r="G2" s="18">
        <v>17.785</v>
      </c>
    </row>
    <row r="3" spans="1:7" x14ac:dyDescent="0.55000000000000004">
      <c r="A3" s="18" t="s">
        <v>233</v>
      </c>
      <c r="B3" s="20">
        <v>2035</v>
      </c>
      <c r="C3" s="21" t="s">
        <v>268</v>
      </c>
      <c r="D3" s="18" t="s">
        <v>279</v>
      </c>
      <c r="E3" s="20">
        <v>1143.04</v>
      </c>
      <c r="F3" s="18">
        <v>55.597999999999999</v>
      </c>
      <c r="G3" s="18">
        <v>17.66</v>
      </c>
    </row>
    <row r="4" spans="1:7" x14ac:dyDescent="0.55000000000000004">
      <c r="A4" s="18" t="s">
        <v>233</v>
      </c>
      <c r="B4" s="20">
        <v>2032</v>
      </c>
      <c r="C4" s="21" t="s">
        <v>269</v>
      </c>
      <c r="D4" s="18" t="s">
        <v>279</v>
      </c>
      <c r="E4" s="20">
        <v>896</v>
      </c>
      <c r="F4" s="18">
        <v>55.564999999999998</v>
      </c>
      <c r="G4" s="18">
        <v>17.533000000000001</v>
      </c>
    </row>
    <row r="5" spans="1:7" x14ac:dyDescent="0.55000000000000004">
      <c r="A5" s="18" t="s">
        <v>233</v>
      </c>
      <c r="B5" s="20">
        <v>2031</v>
      </c>
      <c r="C5" s="21" t="s">
        <v>270</v>
      </c>
      <c r="D5" s="18" t="s">
        <v>279</v>
      </c>
      <c r="E5" s="20">
        <v>1560</v>
      </c>
      <c r="F5" s="18">
        <v>55.521000000000001</v>
      </c>
      <c r="G5" s="18">
        <v>17.295000000000002</v>
      </c>
    </row>
    <row r="6" spans="1:7" x14ac:dyDescent="0.55000000000000004">
      <c r="A6" s="18" t="s">
        <v>233</v>
      </c>
      <c r="B6" s="20">
        <v>2028</v>
      </c>
      <c r="C6" s="21" t="s">
        <v>271</v>
      </c>
      <c r="D6" s="18" t="s">
        <v>279</v>
      </c>
      <c r="E6" s="20">
        <v>200</v>
      </c>
      <c r="F6" s="18">
        <v>55.064999999999998</v>
      </c>
      <c r="G6" s="18">
        <v>18.081</v>
      </c>
    </row>
    <row r="7" spans="1:7" x14ac:dyDescent="0.55000000000000004">
      <c r="A7" s="18" t="s">
        <v>233</v>
      </c>
      <c r="B7" s="20">
        <v>2028</v>
      </c>
      <c r="C7" s="21" t="s">
        <v>272</v>
      </c>
      <c r="D7" s="18" t="s">
        <v>279</v>
      </c>
      <c r="E7" s="20">
        <v>200</v>
      </c>
      <c r="F7" s="18">
        <v>55.082999999999998</v>
      </c>
      <c r="G7" s="18">
        <v>17.945</v>
      </c>
    </row>
    <row r="8" spans="1:7" x14ac:dyDescent="0.55000000000000004">
      <c r="A8" s="18" t="s">
        <v>233</v>
      </c>
      <c r="B8" s="20">
        <v>2029</v>
      </c>
      <c r="C8" s="21" t="s">
        <v>273</v>
      </c>
      <c r="D8" s="18" t="s">
        <v>279</v>
      </c>
      <c r="E8" s="20">
        <v>1200</v>
      </c>
      <c r="F8" s="18">
        <v>55.051000000000002</v>
      </c>
      <c r="G8" s="18">
        <v>17.651</v>
      </c>
    </row>
    <row r="9" spans="1:7" x14ac:dyDescent="0.55000000000000004">
      <c r="A9" s="18" t="s">
        <v>233</v>
      </c>
      <c r="B9" s="20">
        <v>2028</v>
      </c>
      <c r="C9" s="21" t="s">
        <v>274</v>
      </c>
      <c r="D9" s="18" t="s">
        <v>279</v>
      </c>
      <c r="E9" s="20">
        <v>1045</v>
      </c>
      <c r="F9" s="18">
        <v>55.055999999999997</v>
      </c>
      <c r="G9" s="18">
        <v>17.448</v>
      </c>
    </row>
    <row r="10" spans="1:7" x14ac:dyDescent="0.55000000000000004">
      <c r="A10" s="18" t="s">
        <v>233</v>
      </c>
      <c r="B10" s="20">
        <v>2026</v>
      </c>
      <c r="C10" s="21" t="s">
        <v>275</v>
      </c>
      <c r="D10" s="18" t="s">
        <v>279</v>
      </c>
      <c r="E10" s="20">
        <v>720</v>
      </c>
      <c r="F10" s="18">
        <v>54.994</v>
      </c>
      <c r="G10" s="18">
        <v>17.355</v>
      </c>
    </row>
    <row r="11" spans="1:7" x14ac:dyDescent="0.55000000000000004">
      <c r="A11" s="18" t="s">
        <v>233</v>
      </c>
      <c r="B11" s="20">
        <v>2029</v>
      </c>
      <c r="C11" s="21" t="s">
        <v>276</v>
      </c>
      <c r="D11" s="18" t="s">
        <v>279</v>
      </c>
      <c r="E11" s="20">
        <v>1498</v>
      </c>
      <c r="F11" s="18">
        <v>55.067999999999998</v>
      </c>
      <c r="G11" s="18">
        <v>17.097999999999999</v>
      </c>
    </row>
    <row r="12" spans="1:7" x14ac:dyDescent="0.55000000000000004">
      <c r="A12" s="18" t="s">
        <v>233</v>
      </c>
      <c r="B12" s="20">
        <v>2026</v>
      </c>
      <c r="C12" s="21" t="s">
        <v>277</v>
      </c>
      <c r="D12" s="18" t="s">
        <v>279</v>
      </c>
      <c r="E12" s="20">
        <v>720</v>
      </c>
      <c r="F12" s="18">
        <v>55.082999999999998</v>
      </c>
      <c r="G12" s="18">
        <v>16.882999999999999</v>
      </c>
    </row>
    <row r="13" spans="1:7" x14ac:dyDescent="0.55000000000000004">
      <c r="A13" s="18" t="s">
        <v>233</v>
      </c>
      <c r="B13" s="20">
        <v>2028</v>
      </c>
      <c r="C13" s="21" t="s">
        <v>278</v>
      </c>
      <c r="D13" s="18" t="s">
        <v>279</v>
      </c>
      <c r="E13" s="20">
        <v>350</v>
      </c>
      <c r="F13" s="18">
        <v>55.093000000000004</v>
      </c>
      <c r="G13" s="18">
        <v>16.640999999999998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2BFB-0CAB-4B36-B532-42F543FB6AE9}">
  <dimension ref="A1:N23"/>
  <sheetViews>
    <sheetView tabSelected="1" workbookViewId="0">
      <selection activeCell="B2" sqref="B2"/>
    </sheetView>
  </sheetViews>
  <sheetFormatPr defaultColWidth="8.83984375" defaultRowHeight="14.4" x14ac:dyDescent="0.55000000000000004"/>
  <cols>
    <col min="1" max="1" width="23.578125" style="2" customWidth="1"/>
    <col min="2" max="2" width="18.26171875" style="2" bestFit="1" customWidth="1"/>
    <col min="3" max="3" width="14.578125" style="2" customWidth="1"/>
    <col min="4" max="4" width="21.15625" style="2" customWidth="1"/>
    <col min="5" max="5" width="40.26171875" style="2" customWidth="1"/>
    <col min="6" max="8" width="21.15625" style="2" customWidth="1"/>
    <col min="9" max="10" width="13.41796875" style="2" customWidth="1"/>
    <col min="11" max="11" width="17" style="2" bestFit="1" customWidth="1"/>
    <col min="12" max="12" width="27.578125" style="2" customWidth="1"/>
    <col min="13" max="13" width="12.26171875" style="2" bestFit="1" customWidth="1"/>
    <col min="14" max="14" width="13.83984375" style="2" bestFit="1" customWidth="1"/>
    <col min="15" max="16384" width="8.83984375" style="2"/>
  </cols>
  <sheetData>
    <row r="1" spans="1:14" x14ac:dyDescent="0.55000000000000004">
      <c r="A1" s="10" t="s">
        <v>317</v>
      </c>
      <c r="B1" s="7" t="s">
        <v>320</v>
      </c>
      <c r="C1" s="7" t="s">
        <v>3</v>
      </c>
      <c r="D1" s="7" t="s">
        <v>5</v>
      </c>
      <c r="E1" s="7" t="s">
        <v>241</v>
      </c>
      <c r="F1" s="7" t="s">
        <v>242</v>
      </c>
      <c r="G1" s="7" t="s">
        <v>227</v>
      </c>
      <c r="H1" s="7" t="s">
        <v>228</v>
      </c>
      <c r="I1" s="7" t="s">
        <v>7</v>
      </c>
      <c r="J1" s="7" t="s">
        <v>6</v>
      </c>
      <c r="K1" s="7" t="s">
        <v>8</v>
      </c>
      <c r="L1" s="1" t="s">
        <v>319</v>
      </c>
      <c r="M1" s="7" t="s">
        <v>1</v>
      </c>
      <c r="N1" s="7" t="s">
        <v>2</v>
      </c>
    </row>
    <row r="2" spans="1:14" x14ac:dyDescent="0.55000000000000004">
      <c r="A2" s="2" t="s">
        <v>233</v>
      </c>
      <c r="B2" s="6">
        <v>2023</v>
      </c>
      <c r="C2" s="8" t="s">
        <v>47</v>
      </c>
      <c r="D2" s="2" t="s">
        <v>37</v>
      </c>
      <c r="E2" s="2">
        <v>51585</v>
      </c>
      <c r="F2" s="2">
        <v>1</v>
      </c>
      <c r="G2" s="2">
        <f>F2*44/16</f>
        <v>2.75</v>
      </c>
      <c r="H2" s="2">
        <f>G2/(E2*K2)*1000 * 3.6</f>
        <v>0.30462897575430287</v>
      </c>
      <c r="I2" s="6">
        <v>1400</v>
      </c>
      <c r="J2" s="8" t="s">
        <v>236</v>
      </c>
      <c r="K2" s="2">
        <v>0.63</v>
      </c>
      <c r="L2" s="9">
        <v>2050</v>
      </c>
      <c r="M2" s="2">
        <v>53.206000000000003</v>
      </c>
      <c r="N2" s="2">
        <v>14.465999999999999</v>
      </c>
    </row>
    <row r="3" spans="1:14" x14ac:dyDescent="0.55000000000000004">
      <c r="A3" s="2" t="s">
        <v>233</v>
      </c>
      <c r="B3" s="6">
        <v>2024</v>
      </c>
      <c r="C3" s="8" t="s">
        <v>237</v>
      </c>
      <c r="D3" s="2" t="s">
        <v>37</v>
      </c>
      <c r="E3" s="2">
        <v>51585</v>
      </c>
      <c r="F3" s="2">
        <v>1</v>
      </c>
      <c r="G3" s="2">
        <f t="shared" ref="G3:G16" si="0">F3*44/16</f>
        <v>2.75</v>
      </c>
      <c r="H3" s="2">
        <f t="shared" ref="H3:H16" si="1">G3/(E3*K3)*1000 * 3.6</f>
        <v>0.31986042454201802</v>
      </c>
      <c r="I3" s="6">
        <v>750</v>
      </c>
      <c r="J3" s="8" t="s">
        <v>236</v>
      </c>
      <c r="K3" s="2">
        <v>0.6</v>
      </c>
      <c r="L3" s="9">
        <v>2050</v>
      </c>
      <c r="M3" s="2">
        <v>53.103999999999999</v>
      </c>
      <c r="N3" s="2">
        <v>21.611999999999998</v>
      </c>
    </row>
    <row r="4" spans="1:14" x14ac:dyDescent="0.55000000000000004">
      <c r="A4" s="2" t="s">
        <v>233</v>
      </c>
      <c r="B4" s="6">
        <v>2035</v>
      </c>
      <c r="C4" s="8" t="s">
        <v>41</v>
      </c>
      <c r="D4" s="2" t="s">
        <v>37</v>
      </c>
      <c r="E4" s="2">
        <v>51585</v>
      </c>
      <c r="F4" s="2">
        <v>1</v>
      </c>
      <c r="G4" s="2">
        <f t="shared" si="0"/>
        <v>2.75</v>
      </c>
      <c r="H4" s="2">
        <f t="shared" si="1"/>
        <v>0.37630638181413884</v>
      </c>
      <c r="I4" s="6">
        <v>180</v>
      </c>
      <c r="J4" s="8" t="s">
        <v>25</v>
      </c>
      <c r="K4" s="2">
        <v>0.51</v>
      </c>
      <c r="L4" s="9">
        <v>2050</v>
      </c>
      <c r="M4" s="2">
        <v>51.124296000000001</v>
      </c>
      <c r="N4" s="2">
        <v>17.026855999999999</v>
      </c>
    </row>
    <row r="5" spans="1:14" x14ac:dyDescent="0.55000000000000004">
      <c r="A5" s="2" t="s">
        <v>233</v>
      </c>
      <c r="B5" s="6">
        <v>2025</v>
      </c>
      <c r="C5" s="8" t="s">
        <v>238</v>
      </c>
      <c r="D5" s="2" t="s">
        <v>37</v>
      </c>
      <c r="E5" s="2">
        <v>51585</v>
      </c>
      <c r="F5" s="2">
        <v>1</v>
      </c>
      <c r="G5" s="2">
        <f t="shared" si="0"/>
        <v>2.75</v>
      </c>
      <c r="H5" s="2">
        <f t="shared" si="1"/>
        <v>0.31986042454201802</v>
      </c>
      <c r="I5" s="6">
        <v>874</v>
      </c>
      <c r="J5" s="8" t="s">
        <v>236</v>
      </c>
      <c r="K5" s="5">
        <v>0.6</v>
      </c>
      <c r="L5" s="9">
        <v>2050</v>
      </c>
      <c r="M5" s="2">
        <v>53.482503999999999</v>
      </c>
      <c r="N5" s="2">
        <v>18.762450000000001</v>
      </c>
    </row>
    <row r="6" spans="1:14" x14ac:dyDescent="0.55000000000000004">
      <c r="A6" s="2" t="s">
        <v>233</v>
      </c>
      <c r="B6" s="6">
        <v>2030</v>
      </c>
      <c r="C6" s="8" t="s">
        <v>239</v>
      </c>
      <c r="D6" s="2" t="s">
        <v>37</v>
      </c>
      <c r="E6" s="2">
        <v>51585</v>
      </c>
      <c r="F6" s="2">
        <v>1</v>
      </c>
      <c r="G6" s="2">
        <f t="shared" si="0"/>
        <v>2.75</v>
      </c>
      <c r="H6" s="2">
        <f t="shared" si="1"/>
        <v>0.37630638181413884</v>
      </c>
      <c r="I6" s="6">
        <v>497</v>
      </c>
      <c r="J6" s="8" t="s">
        <v>25</v>
      </c>
      <c r="K6" s="5">
        <v>0.51</v>
      </c>
      <c r="L6" s="9">
        <v>2050</v>
      </c>
      <c r="M6" s="2">
        <v>52.292825000000001</v>
      </c>
      <c r="N6" s="2">
        <v>20.99701</v>
      </c>
    </row>
    <row r="7" spans="1:14" x14ac:dyDescent="0.55000000000000004">
      <c r="A7" s="2" t="s">
        <v>233</v>
      </c>
      <c r="B7" s="6">
        <v>2030</v>
      </c>
      <c r="C7" s="8" t="s">
        <v>235</v>
      </c>
      <c r="D7" s="2" t="s">
        <v>37</v>
      </c>
      <c r="E7" s="2">
        <v>51585</v>
      </c>
      <c r="F7" s="2">
        <v>1</v>
      </c>
      <c r="G7" s="2">
        <f t="shared" si="0"/>
        <v>2.75</v>
      </c>
      <c r="H7" s="2">
        <f t="shared" si="1"/>
        <v>0.37630638181413884</v>
      </c>
      <c r="I7" s="6">
        <v>437</v>
      </c>
      <c r="J7" s="8" t="s">
        <v>25</v>
      </c>
      <c r="K7" s="5">
        <v>0.51</v>
      </c>
      <c r="L7" s="9">
        <v>2050</v>
      </c>
      <c r="M7" s="2">
        <v>53.135793</v>
      </c>
      <c r="N7" s="2">
        <v>17.982961</v>
      </c>
    </row>
    <row r="8" spans="1:14" s="26" customFormat="1" x14ac:dyDescent="0.55000000000000004">
      <c r="A8" s="26" t="s">
        <v>233</v>
      </c>
      <c r="B8" s="27">
        <v>2040</v>
      </c>
      <c r="C8" s="28" t="s">
        <v>74</v>
      </c>
      <c r="D8" s="26" t="s">
        <v>37</v>
      </c>
      <c r="E8" s="26">
        <v>51585</v>
      </c>
      <c r="F8" s="26">
        <v>1</v>
      </c>
      <c r="G8" s="26">
        <f t="shared" ref="G8:G9" si="2">F8*44/16</f>
        <v>2.75</v>
      </c>
      <c r="H8" s="26">
        <f t="shared" ref="H8:H9" si="3">G8/(E8*K8)*1000 * 3.6</f>
        <v>0.37630638181413884</v>
      </c>
      <c r="I8" s="27">
        <v>200</v>
      </c>
      <c r="J8" s="28" t="s">
        <v>25</v>
      </c>
      <c r="K8" s="26">
        <v>0.51</v>
      </c>
      <c r="L8" s="29">
        <v>2050</v>
      </c>
      <c r="M8" s="30">
        <v>52.433861</v>
      </c>
      <c r="N8" s="30">
        <v>16.981777999999998</v>
      </c>
    </row>
    <row r="9" spans="1:14" s="26" customFormat="1" x14ac:dyDescent="0.55000000000000004">
      <c r="A9" s="26" t="s">
        <v>233</v>
      </c>
      <c r="B9" s="27">
        <v>2040</v>
      </c>
      <c r="C9" s="28" t="s">
        <v>306</v>
      </c>
      <c r="D9" s="26" t="s">
        <v>37</v>
      </c>
      <c r="E9" s="26">
        <v>51585</v>
      </c>
      <c r="F9" s="26">
        <v>1</v>
      </c>
      <c r="G9" s="26">
        <f t="shared" si="2"/>
        <v>2.75</v>
      </c>
      <c r="H9" s="26">
        <f t="shared" si="3"/>
        <v>0.37630638181413884</v>
      </c>
      <c r="I9" s="27">
        <v>240</v>
      </c>
      <c r="J9" s="28" t="s">
        <v>25</v>
      </c>
      <c r="K9" s="26">
        <v>0.51</v>
      </c>
      <c r="L9" s="29">
        <v>2050</v>
      </c>
      <c r="M9" s="30">
        <v>51.746000000000002</v>
      </c>
      <c r="N9" s="30">
        <v>19.538</v>
      </c>
    </row>
    <row r="10" spans="1:14" s="26" customFormat="1" x14ac:dyDescent="0.55000000000000004">
      <c r="A10" s="26" t="s">
        <v>233</v>
      </c>
      <c r="B10" s="27">
        <v>2040</v>
      </c>
      <c r="C10" s="28" t="s">
        <v>60</v>
      </c>
      <c r="D10" s="26" t="s">
        <v>37</v>
      </c>
      <c r="E10" s="26">
        <v>51585</v>
      </c>
      <c r="F10" s="26">
        <v>1</v>
      </c>
      <c r="G10" s="26">
        <f t="shared" ref="G10" si="4">F10*44/16</f>
        <v>2.75</v>
      </c>
      <c r="H10" s="26">
        <f t="shared" ref="H10" si="5">G10/(E10*K10)*1000 * 3.6</f>
        <v>0.37630638181413884</v>
      </c>
      <c r="I10" s="27">
        <v>30</v>
      </c>
      <c r="J10" s="28" t="s">
        <v>25</v>
      </c>
      <c r="K10" s="26">
        <v>0.51</v>
      </c>
      <c r="L10" s="29">
        <v>2050</v>
      </c>
      <c r="M10" s="30">
        <v>54.182000000000002</v>
      </c>
      <c r="N10" s="30">
        <v>19.388999999999999</v>
      </c>
    </row>
    <row r="11" spans="1:14" s="26" customFormat="1" x14ac:dyDescent="0.55000000000000004">
      <c r="A11" s="26" t="s">
        <v>233</v>
      </c>
      <c r="B11" s="27">
        <v>2040</v>
      </c>
      <c r="C11" s="28" t="s">
        <v>131</v>
      </c>
      <c r="D11" s="26" t="s">
        <v>37</v>
      </c>
      <c r="E11" s="26">
        <v>51585</v>
      </c>
      <c r="F11" s="26">
        <v>1</v>
      </c>
      <c r="G11" s="26">
        <f t="shared" ref="G11" si="6">F11*44/16</f>
        <v>2.75</v>
      </c>
      <c r="H11" s="26">
        <f t="shared" ref="H11" si="7">G11/(E11*K11)*1000 * 3.6</f>
        <v>0.37630638181413884</v>
      </c>
      <c r="I11" s="27">
        <v>237</v>
      </c>
      <c r="J11" s="28" t="s">
        <v>25</v>
      </c>
      <c r="K11" s="26">
        <v>0.51</v>
      </c>
      <c r="L11" s="29">
        <v>2050</v>
      </c>
      <c r="M11" s="26">
        <v>53.392000000000003</v>
      </c>
      <c r="N11" s="26">
        <v>14.526</v>
      </c>
    </row>
    <row r="12" spans="1:14" x14ac:dyDescent="0.55000000000000004">
      <c r="A12" s="2" t="s">
        <v>300</v>
      </c>
      <c r="B12" s="6">
        <v>2040</v>
      </c>
      <c r="C12" s="8" t="s">
        <v>240</v>
      </c>
      <c r="D12" s="2" t="s">
        <v>37</v>
      </c>
      <c r="E12" s="2">
        <v>51585</v>
      </c>
      <c r="F12" s="2">
        <v>1</v>
      </c>
      <c r="G12" s="2">
        <f t="shared" si="0"/>
        <v>2.75</v>
      </c>
      <c r="H12" s="2">
        <f t="shared" si="1"/>
        <v>0.37630638181413884</v>
      </c>
      <c r="I12" s="6">
        <v>456</v>
      </c>
      <c r="J12" s="8" t="s">
        <v>25</v>
      </c>
      <c r="K12" s="5">
        <v>0.51</v>
      </c>
      <c r="L12" s="9">
        <v>2050</v>
      </c>
      <c r="M12" s="2">
        <v>54.378</v>
      </c>
      <c r="N12" s="2">
        <v>18.641999999999999</v>
      </c>
    </row>
    <row r="13" spans="1:14" x14ac:dyDescent="0.55000000000000004">
      <c r="A13" s="2" t="s">
        <v>233</v>
      </c>
      <c r="B13" s="6">
        <v>2025</v>
      </c>
      <c r="C13" s="8" t="s">
        <v>307</v>
      </c>
      <c r="D13" s="5" t="s">
        <v>37</v>
      </c>
      <c r="E13" s="2">
        <v>51585</v>
      </c>
      <c r="F13" s="2">
        <v>1</v>
      </c>
      <c r="G13" s="2">
        <f t="shared" ref="G13" si="8">F13*44/16</f>
        <v>2.75</v>
      </c>
      <c r="H13" s="2">
        <f t="shared" ref="H13" si="9">G13/(E13*K13)*1000 * 3.6</f>
        <v>0.31986042454201802</v>
      </c>
      <c r="I13" s="6">
        <v>800</v>
      </c>
      <c r="J13" s="8" t="s">
        <v>236</v>
      </c>
      <c r="K13" s="5">
        <v>0.6</v>
      </c>
      <c r="L13" s="9">
        <v>2050</v>
      </c>
      <c r="M13" s="2">
        <v>50.133000000000003</v>
      </c>
      <c r="N13" s="2">
        <v>18.524000000000001</v>
      </c>
    </row>
    <row r="14" spans="1:14" x14ac:dyDescent="0.55000000000000004">
      <c r="A14" s="2" t="s">
        <v>233</v>
      </c>
      <c r="B14" s="6">
        <v>2025</v>
      </c>
      <c r="C14" s="8" t="s">
        <v>308</v>
      </c>
      <c r="D14" s="2" t="s">
        <v>37</v>
      </c>
      <c r="E14" s="2">
        <v>51585</v>
      </c>
      <c r="F14" s="2">
        <v>1</v>
      </c>
      <c r="G14" s="2">
        <f t="shared" si="0"/>
        <v>2.75</v>
      </c>
      <c r="H14" s="2">
        <f t="shared" si="1"/>
        <v>0.31986042454201802</v>
      </c>
      <c r="I14" s="6">
        <v>413</v>
      </c>
      <c r="J14" s="8" t="s">
        <v>236</v>
      </c>
      <c r="K14" s="5">
        <v>0.6</v>
      </c>
      <c r="L14" s="9">
        <v>2050</v>
      </c>
      <c r="M14" s="2">
        <v>50.348999999999997</v>
      </c>
      <c r="N14" s="2">
        <v>19.145</v>
      </c>
    </row>
    <row r="15" spans="1:14" x14ac:dyDescent="0.55000000000000004">
      <c r="A15" s="2" t="s">
        <v>233</v>
      </c>
      <c r="B15" s="6">
        <v>2025</v>
      </c>
      <c r="C15" s="8" t="s">
        <v>309</v>
      </c>
      <c r="D15" s="2" t="s">
        <v>37</v>
      </c>
      <c r="E15" s="2">
        <v>51585</v>
      </c>
      <c r="F15" s="2">
        <v>1</v>
      </c>
      <c r="G15" s="2">
        <f t="shared" si="0"/>
        <v>2.75</v>
      </c>
      <c r="H15" s="2">
        <f t="shared" si="1"/>
        <v>0.31986042454201802</v>
      </c>
      <c r="I15" s="6">
        <v>430</v>
      </c>
      <c r="J15" s="8" t="s">
        <v>236</v>
      </c>
      <c r="K15" s="5">
        <v>0.6</v>
      </c>
      <c r="L15" s="9">
        <v>2050</v>
      </c>
      <c r="M15" s="2">
        <v>49.975999999999999</v>
      </c>
      <c r="N15" s="2">
        <v>19.800999999999998</v>
      </c>
    </row>
    <row r="16" spans="1:14" x14ac:dyDescent="0.55000000000000004">
      <c r="A16" s="2" t="s">
        <v>233</v>
      </c>
      <c r="B16" s="6">
        <v>2035</v>
      </c>
      <c r="C16" s="8" t="s">
        <v>310</v>
      </c>
      <c r="D16" s="5" t="s">
        <v>37</v>
      </c>
      <c r="E16" s="2">
        <v>51585</v>
      </c>
      <c r="F16" s="2">
        <v>1</v>
      </c>
      <c r="G16" s="2">
        <f t="shared" si="0"/>
        <v>2.75</v>
      </c>
      <c r="H16" s="2">
        <f t="shared" si="1"/>
        <v>0.31986042454201802</v>
      </c>
      <c r="I16" s="6">
        <v>1000</v>
      </c>
      <c r="J16" s="8" t="s">
        <v>236</v>
      </c>
      <c r="K16" s="5">
        <v>0.6</v>
      </c>
      <c r="L16" s="9">
        <v>2050</v>
      </c>
      <c r="M16" s="2">
        <v>51.265999999999998</v>
      </c>
      <c r="N16" s="2">
        <v>19.315000000000001</v>
      </c>
    </row>
    <row r="17" spans="1:14" x14ac:dyDescent="0.55000000000000004">
      <c r="A17" s="2" t="s">
        <v>233</v>
      </c>
      <c r="B17" s="6">
        <v>2035</v>
      </c>
      <c r="C17" s="8" t="s">
        <v>311</v>
      </c>
      <c r="D17" s="2" t="s">
        <v>37</v>
      </c>
      <c r="E17" s="2">
        <v>51585</v>
      </c>
      <c r="F17" s="2">
        <v>1</v>
      </c>
      <c r="G17" s="2">
        <f t="shared" ref="G17:G19" si="10">F17*44/16</f>
        <v>2.75</v>
      </c>
      <c r="H17" s="2">
        <f t="shared" ref="H17:H19" si="11">G17/(E17*K17)*1000 * 3.6</f>
        <v>0.31986042454201802</v>
      </c>
      <c r="I17" s="6">
        <v>1000</v>
      </c>
      <c r="J17" s="8" t="s">
        <v>236</v>
      </c>
      <c r="K17" s="5">
        <v>0.6</v>
      </c>
      <c r="L17" s="9">
        <v>2050</v>
      </c>
      <c r="M17">
        <v>50.948999999999998</v>
      </c>
      <c r="N17">
        <v>14.913</v>
      </c>
    </row>
    <row r="18" spans="1:14" x14ac:dyDescent="0.55000000000000004">
      <c r="A18" s="2" t="s">
        <v>233</v>
      </c>
      <c r="B18" s="6">
        <v>2040</v>
      </c>
      <c r="C18" s="8" t="s">
        <v>312</v>
      </c>
      <c r="D18" s="2" t="s">
        <v>37</v>
      </c>
      <c r="E18" s="2">
        <v>51585</v>
      </c>
      <c r="F18" s="2">
        <v>1</v>
      </c>
      <c r="G18" s="2">
        <f t="shared" si="10"/>
        <v>2.75</v>
      </c>
      <c r="H18" s="2">
        <f t="shared" si="11"/>
        <v>0.31986042454201802</v>
      </c>
      <c r="I18" s="6">
        <v>1000</v>
      </c>
      <c r="J18" s="8" t="s">
        <v>236</v>
      </c>
      <c r="K18" s="5">
        <v>0.6</v>
      </c>
      <c r="L18" s="9">
        <v>2050</v>
      </c>
      <c r="M18">
        <v>51.664999999999999</v>
      </c>
      <c r="N18">
        <v>21.466999999999999</v>
      </c>
    </row>
    <row r="19" spans="1:14" x14ac:dyDescent="0.55000000000000004">
      <c r="A19" s="2" t="s">
        <v>233</v>
      </c>
      <c r="B19" s="6">
        <v>2040</v>
      </c>
      <c r="C19" s="8" t="s">
        <v>313</v>
      </c>
      <c r="D19" s="5" t="s">
        <v>37</v>
      </c>
      <c r="E19" s="2">
        <v>51585</v>
      </c>
      <c r="F19" s="2">
        <v>1</v>
      </c>
      <c r="G19" s="2">
        <f t="shared" si="10"/>
        <v>2.75</v>
      </c>
      <c r="H19" s="2">
        <f t="shared" si="11"/>
        <v>0.47979063681302703</v>
      </c>
      <c r="I19" s="6">
        <v>1800</v>
      </c>
      <c r="J19" s="8" t="s">
        <v>302</v>
      </c>
      <c r="K19" s="5">
        <v>0.4</v>
      </c>
      <c r="L19" s="9">
        <v>2050</v>
      </c>
      <c r="M19" s="2">
        <v>51.265999999999998</v>
      </c>
      <c r="N19" s="2">
        <v>19.315000000000001</v>
      </c>
    </row>
    <row r="20" spans="1:14" x14ac:dyDescent="0.55000000000000004">
      <c r="A20" s="2" t="s">
        <v>233</v>
      </c>
      <c r="B20" s="6">
        <v>2040</v>
      </c>
      <c r="C20" s="8" t="s">
        <v>314</v>
      </c>
      <c r="D20" s="2" t="s">
        <v>37</v>
      </c>
      <c r="E20" s="2">
        <v>51585</v>
      </c>
      <c r="F20" s="2">
        <v>1</v>
      </c>
      <c r="G20" s="2">
        <f t="shared" ref="G20:G21" si="12">F20*44/16</f>
        <v>2.75</v>
      </c>
      <c r="H20" s="2">
        <f t="shared" ref="H20:H21" si="13">G20/(E20*K20)*1000 * 3.6</f>
        <v>0.47979063681302703</v>
      </c>
      <c r="I20" s="6">
        <v>1800</v>
      </c>
      <c r="J20" s="8" t="s">
        <v>302</v>
      </c>
      <c r="K20" s="5">
        <v>0.4</v>
      </c>
      <c r="L20" s="9">
        <v>2050</v>
      </c>
      <c r="M20">
        <v>50.948999999999998</v>
      </c>
      <c r="N20">
        <v>14.913</v>
      </c>
    </row>
    <row r="21" spans="1:14" x14ac:dyDescent="0.55000000000000004">
      <c r="A21" s="2" t="s">
        <v>233</v>
      </c>
      <c r="B21" s="6">
        <v>2035</v>
      </c>
      <c r="C21" s="8" t="s">
        <v>315</v>
      </c>
      <c r="D21" s="2" t="s">
        <v>37</v>
      </c>
      <c r="E21" s="2">
        <v>51585</v>
      </c>
      <c r="F21" s="2">
        <v>1</v>
      </c>
      <c r="G21" s="2">
        <f t="shared" si="12"/>
        <v>2.75</v>
      </c>
      <c r="H21" s="2">
        <f t="shared" si="13"/>
        <v>0.47979063681302703</v>
      </c>
      <c r="I21" s="6">
        <v>250</v>
      </c>
      <c r="J21" s="8" t="s">
        <v>302</v>
      </c>
      <c r="K21" s="5">
        <v>0.4</v>
      </c>
      <c r="L21" s="9">
        <v>2050</v>
      </c>
      <c r="M21">
        <v>51.664999999999999</v>
      </c>
      <c r="N21">
        <v>21.466999999999999</v>
      </c>
    </row>
    <row r="22" spans="1:14" x14ac:dyDescent="0.55000000000000004">
      <c r="A22" s="2" t="s">
        <v>233</v>
      </c>
      <c r="B22" s="6">
        <v>2035</v>
      </c>
      <c r="C22" s="8" t="s">
        <v>303</v>
      </c>
      <c r="D22" s="2" t="s">
        <v>234</v>
      </c>
      <c r="E22" s="2">
        <v>0</v>
      </c>
      <c r="F22" s="2">
        <v>1</v>
      </c>
      <c r="G22" s="2">
        <v>0</v>
      </c>
      <c r="H22" s="2">
        <v>0</v>
      </c>
      <c r="I22" s="6">
        <v>2200</v>
      </c>
      <c r="J22" s="8" t="s">
        <v>304</v>
      </c>
      <c r="K22" s="2">
        <v>0.4</v>
      </c>
      <c r="L22" s="9">
        <v>2050</v>
      </c>
      <c r="M22" s="32">
        <v>54.722222000000002</v>
      </c>
      <c r="N22" s="32">
        <v>18.082222000000002</v>
      </c>
    </row>
    <row r="23" spans="1:14" x14ac:dyDescent="0.55000000000000004">
      <c r="A23" s="2" t="s">
        <v>233</v>
      </c>
      <c r="B23" s="6">
        <v>2040</v>
      </c>
      <c r="C23" s="8" t="s">
        <v>305</v>
      </c>
      <c r="D23" s="2" t="s">
        <v>234</v>
      </c>
      <c r="E23" s="2">
        <v>0</v>
      </c>
      <c r="F23" s="2">
        <v>1</v>
      </c>
      <c r="G23" s="2">
        <v>0</v>
      </c>
      <c r="H23" s="2">
        <v>0</v>
      </c>
      <c r="I23" s="6">
        <v>2200</v>
      </c>
      <c r="J23" s="8" t="s">
        <v>304</v>
      </c>
      <c r="K23" s="2">
        <v>0.4</v>
      </c>
      <c r="L23" s="9">
        <v>2050</v>
      </c>
      <c r="M23" s="2">
        <v>51.265999999999998</v>
      </c>
      <c r="N23" s="2">
        <v>19.315000000000001</v>
      </c>
    </row>
  </sheetData>
  <conditionalFormatting sqref="M12:N12">
    <cfRule type="expression" dxfId="3" priority="7">
      <formula>$C12="NO"</formula>
    </cfRule>
    <cfRule type="expression" dxfId="2" priority="8">
      <formula>$C12="YES"</formula>
    </cfRule>
  </conditionalFormatting>
  <conditionalFormatting sqref="M22:N22">
    <cfRule type="expression" dxfId="1" priority="3">
      <formula>$C22="NO"</formula>
    </cfRule>
    <cfRule type="expression" dxfId="0" priority="4">
      <formula>$C22="YES"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JWCD</vt:lpstr>
      <vt:lpstr>CHP</vt:lpstr>
      <vt:lpstr>nJWCD</vt:lpstr>
      <vt:lpstr>HPS</vt:lpstr>
      <vt:lpstr>Batteries</vt:lpstr>
      <vt:lpstr>Wind offshore</vt:lpstr>
      <vt:lpstr>Planned 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Stępień</dc:creator>
  <cp:lastModifiedBy>Pawel</cp:lastModifiedBy>
  <dcterms:created xsi:type="dcterms:W3CDTF">2021-01-21T13:34:38Z</dcterms:created>
  <dcterms:modified xsi:type="dcterms:W3CDTF">2021-12-15T16:33:42Z</dcterms:modified>
</cp:coreProperties>
</file>