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m\Desktop\UCT Mechatronics\First Semester\EEE4022S\11. Organisational Stuff\"/>
    </mc:Choice>
  </mc:AlternateContent>
  <xr:revisionPtr revIDLastSave="0" documentId="13_ncr:1_{A560D1A5-7F9E-484E-BFB1-295AB9179020}" xr6:coauthVersionLast="36" xr6:coauthVersionMax="36" xr10:uidLastSave="{00000000-0000-0000-0000-000000000000}"/>
  <bookViews>
    <workbookView xWindow="0" yWindow="0" windowWidth="15345" windowHeight="4470" firstSheet="2" activeTab="4" xr2:uid="{56732B67-4F64-4922-81B2-02855FE0FFB6}"/>
  </bookViews>
  <sheets>
    <sheet name="Original" sheetId="1" r:id="rId1"/>
    <sheet name="Full System" sheetId="2" r:id="rId2"/>
    <sheet name="Node 2 wired with CAN" sheetId="3" r:id="rId3"/>
    <sheet name="Node 1 only" sheetId="4" r:id="rId4"/>
    <sheet name="Cheape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1" i="5" l="1"/>
  <c r="F20" i="5"/>
  <c r="F19" i="5"/>
  <c r="F11" i="5"/>
  <c r="F18" i="5"/>
  <c r="F12" i="5"/>
  <c r="F17" i="5"/>
  <c r="F13" i="5"/>
  <c r="F6" i="5"/>
  <c r="F5" i="5"/>
  <c r="F4" i="5"/>
  <c r="F3" i="5"/>
  <c r="F7" i="5" l="1"/>
  <c r="C24" i="5" s="1"/>
  <c r="D24" i="5" s="1"/>
  <c r="E24" i="5" s="1"/>
  <c r="F24" i="4"/>
  <c r="F25" i="4"/>
  <c r="F23" i="4"/>
  <c r="F22" i="4"/>
  <c r="F21" i="4"/>
  <c r="F20" i="4"/>
  <c r="F15" i="4"/>
  <c r="F14" i="4"/>
  <c r="F13" i="4"/>
  <c r="F8" i="4"/>
  <c r="F7" i="4"/>
  <c r="F6" i="4"/>
  <c r="F5" i="4"/>
  <c r="F4" i="4"/>
  <c r="F3" i="4"/>
  <c r="F33" i="3"/>
  <c r="F32" i="3"/>
  <c r="F31" i="3"/>
  <c r="F25" i="3"/>
  <c r="F24" i="3"/>
  <c r="F23" i="3"/>
  <c r="F22" i="3"/>
  <c r="F21" i="3"/>
  <c r="F16" i="3"/>
  <c r="F15" i="3"/>
  <c r="F14" i="3"/>
  <c r="F8" i="3"/>
  <c r="F7" i="3"/>
  <c r="F6" i="3"/>
  <c r="F5" i="3"/>
  <c r="F4" i="3"/>
  <c r="F3" i="3"/>
  <c r="F32" i="2"/>
  <c r="F31" i="2"/>
  <c r="F34" i="2"/>
  <c r="F26" i="2"/>
  <c r="F30" i="2"/>
  <c r="F22" i="2"/>
  <c r="F15" i="2"/>
  <c r="F10" i="2"/>
  <c r="F9" i="2"/>
  <c r="F5" i="2"/>
  <c r="F33" i="2"/>
  <c r="F25" i="2"/>
  <c r="F24" i="2"/>
  <c r="F23" i="2"/>
  <c r="F17" i="2"/>
  <c r="F16" i="2"/>
  <c r="F8" i="2"/>
  <c r="F7" i="2"/>
  <c r="F6" i="2"/>
  <c r="F26" i="4" l="1"/>
  <c r="F16" i="4"/>
  <c r="F9" i="4"/>
  <c r="C29" i="4" s="1"/>
  <c r="D29" i="4" s="1"/>
  <c r="E29" i="4" s="1"/>
  <c r="F9" i="3"/>
  <c r="C39" i="3" s="1"/>
  <c r="D39" i="3" s="1"/>
  <c r="E39" i="3" s="1"/>
  <c r="F17" i="3"/>
  <c r="C38" i="3"/>
  <c r="D38" i="3" s="1"/>
  <c r="E38" i="3" s="1"/>
  <c r="F27" i="2"/>
  <c r="F11" i="2"/>
  <c r="F35" i="2"/>
  <c r="F18" i="2"/>
  <c r="F9" i="1"/>
  <c r="F8" i="1"/>
  <c r="F7" i="1"/>
  <c r="F6" i="1"/>
  <c r="F5" i="1"/>
  <c r="F15" i="1"/>
  <c r="F16" i="1"/>
  <c r="F21" i="1"/>
  <c r="F22" i="1"/>
  <c r="F23" i="1"/>
  <c r="F24" i="1"/>
  <c r="F29" i="1"/>
  <c r="F30" i="1"/>
  <c r="F14" i="1"/>
  <c r="C30" i="4" l="1"/>
  <c r="D30" i="4" s="1"/>
  <c r="E30" i="4" s="1"/>
  <c r="C38" i="2"/>
  <c r="D38" i="2" s="1"/>
  <c r="E38" i="2" s="1"/>
  <c r="C39" i="2"/>
  <c r="D39" i="2" s="1"/>
  <c r="E39" i="2" s="1"/>
  <c r="F10" i="1"/>
  <c r="F17" i="1"/>
  <c r="F25" i="1"/>
  <c r="F31" i="1"/>
  <c r="C35" i="1" l="1"/>
  <c r="C39" i="1"/>
  <c r="D35" i="1"/>
  <c r="E35" i="1" s="1"/>
  <c r="C38" i="1"/>
  <c r="D38" i="1" s="1"/>
  <c r="E38" i="1" s="1"/>
  <c r="C34" i="1"/>
  <c r="D34" i="1" s="1"/>
  <c r="E34" i="1" s="1"/>
  <c r="C36" i="1"/>
  <c r="D36" i="1" s="1"/>
  <c r="E36" i="1" s="1"/>
  <c r="C37" i="1"/>
  <c r="D37" i="1" s="1"/>
  <c r="E37" i="1" s="1"/>
  <c r="C40" i="1" l="1"/>
  <c r="D40" i="1" s="1"/>
  <c r="E40" i="1" s="1"/>
  <c r="D39" i="1"/>
  <c r="E39" i="1" s="1"/>
  <c r="F34" i="3"/>
  <c r="F26" i="3"/>
</calcChain>
</file>

<file path=xl/sharedStrings.xml><?xml version="1.0" encoding="utf-8"?>
<sst xmlns="http://schemas.openxmlformats.org/spreadsheetml/2006/main" count="510" uniqueCount="73">
  <si>
    <t>Item No.</t>
  </si>
  <si>
    <t>Description</t>
  </si>
  <si>
    <t>Store</t>
  </si>
  <si>
    <t>Quantity</t>
  </si>
  <si>
    <t>Total Cost</t>
  </si>
  <si>
    <t>Unit Cost</t>
  </si>
  <si>
    <t>Purchase Link</t>
  </si>
  <si>
    <t>Datasheet Link</t>
  </si>
  <si>
    <t>Base Station</t>
  </si>
  <si>
    <t>Node 1</t>
  </si>
  <si>
    <t>Node 2</t>
  </si>
  <si>
    <t>ARDUINO MKR WiFi 1010</t>
  </si>
  <si>
    <t>Amazon</t>
  </si>
  <si>
    <t>https://www.amazon.com/Arduino-MKR-WiFi-1010-ABX00023/dp/B07FYFF5YZ/ref=sr_1_2?crid=1D8TTQTL4MPP7&amp;keywords=arduino+mkr+wifi+1010&amp;qid=1561970533&amp;s=gateway&amp;sprefix=arduino+mkr%2Caps%2C395&amp;sr=8-2</t>
  </si>
  <si>
    <t>ARDUINO UNO R3 </t>
  </si>
  <si>
    <t>https://www.amazon.com/Arduino-A000066-ARDUINO-UNO-R3/dp/B008GRTSV6/ref=sr_1_3?keywords=arduino+uno+rev3&amp;qid=1561970564&amp;s=gateway&amp;sr=8-3</t>
  </si>
  <si>
    <t>Adafruit (PID 3072) RFM95W LoRa Radio Transceiver Breakout - 868 or 915 MHz</t>
  </si>
  <si>
    <t>https://www.amazon.com/Adafruit-RFM95W-Radio-Transceiver-Breakout/dp/B01HYO608A/ref=sr_1_4?keywords=adafruit+lora&amp;qid=1561970592&amp;s=gateway&amp;sr=8-4</t>
  </si>
  <si>
    <t>https://www.mouser.co.za/Search/Refine?FS=TRUE&amp;N=14930470+4247890330+4248190043+4247288645+4292741620+4292906361</t>
  </si>
  <si>
    <t>https://www.mouser.co.za/datasheet/2/238/Linx_09292017_ANT-868-ID%20Data%20Sheet%20170913-1175044.pdf</t>
  </si>
  <si>
    <t>ANT-868-ID-1000-SMA (Antenna)</t>
  </si>
  <si>
    <t>Mouser</t>
  </si>
  <si>
    <t> 3.7V 5000mAh Rechargeable Li-Po Battery</t>
  </si>
  <si>
    <t>https://www.amazon.com/ZCHXD-alimentaci%C3%B3n-5000mAh-Recargable-pol%C3%ADmero/dp/B07SSWVZ8R/ref=sr_1_21?keywords=5000mah+li-po+3.7v&amp;qid=1561990932&amp;s=gateway&amp;sr=8-21</t>
  </si>
  <si>
    <t>Complete System</t>
  </si>
  <si>
    <t>Base Station + Node 1, I personally buy Arduino MKR 1010</t>
  </si>
  <si>
    <t>ZAR</t>
  </si>
  <si>
    <t>USD</t>
  </si>
  <si>
    <t>These prices exclude:</t>
  </si>
  <si>
    <t>Low Drop Out Regulators (If needed - depends on ripple)</t>
  </si>
  <si>
    <t>Waterproof Connectors</t>
  </si>
  <si>
    <t>Breadboards (Perhaps instead of wiring components)</t>
  </si>
  <si>
    <t>Permutations</t>
  </si>
  <si>
    <t>Complete System, as is</t>
  </si>
  <si>
    <t>Base Station + Node 1 only</t>
  </si>
  <si>
    <t>https://www.amazon.com/RYLR896-Module-SX1276-Antenna-Command/dp/B07NB3BK5H/ref=sr_1_1?keywords=reyax+lora+868&amp;qid=1562003906&amp;s=gateway&amp;sr=8-1</t>
  </si>
  <si>
    <t>Use Reyax LoRa Modules with Built-In Antennae</t>
  </si>
  <si>
    <t>Base Station + Node 1, I personally buy Arduino MKR 1010, Use Reyax LoRa Modules with Built-In Antennae</t>
  </si>
  <si>
    <t>Enclosures (If unable to 3D print)</t>
  </si>
  <si>
    <t>Platform</t>
  </si>
  <si>
    <t>O-rings</t>
  </si>
  <si>
    <t>Nuts, bolts etc.</t>
  </si>
  <si>
    <t>DC/DC Step Up converters (3.7 -&gt; 5v)</t>
  </si>
  <si>
    <t>Cables/wiring</t>
  </si>
  <si>
    <t>(So, best to leave room in budget)</t>
  </si>
  <si>
    <t>I personally buy Arduino MKR 1010 (i.e exclude from budget)</t>
  </si>
  <si>
    <t>Use personal RPi instead of Arduino MKR 1010 (not ideal)</t>
  </si>
  <si>
    <t>Over/Under (ZAR)</t>
  </si>
  <si>
    <t>Possible commercial 3D printing costs</t>
  </si>
  <si>
    <t>Main costs are:</t>
  </si>
  <si>
    <t>LoRa</t>
  </si>
  <si>
    <t>Micro</t>
  </si>
  <si>
    <t>Batteries</t>
  </si>
  <si>
    <t>Sensors</t>
  </si>
  <si>
    <t>Unit Cost of Reyax LoRa Module: $19.50</t>
  </si>
  <si>
    <t>https://www.amazon.com/Espressif-ESP32-ESP32-DEVKITC-ESP-WROOM-32-soldered/dp/B01N0SB08Q/ref=sr_1_2?keywords=ESP8266-DevKitC&amp;qid=1562181104&amp;s=gateway&amp;sr=8-2</t>
  </si>
  <si>
    <t>https://www.dfrobot.com/product-689.html</t>
  </si>
  <si>
    <t>https://www.dfrobot.com/product-1394.html</t>
  </si>
  <si>
    <t>Waterproof DS18B20 Digital Temperature Sensor for Arduino</t>
  </si>
  <si>
    <t>Gravity: Analog Turbidity Sensor For Arduino</t>
  </si>
  <si>
    <t>DFRobot</t>
  </si>
  <si>
    <t>Base Station + Node 1 with 2 sensors</t>
  </si>
  <si>
    <t>Full System, but Node 1 wired to Node 2</t>
  </si>
  <si>
    <t>ESP32-DevKitC</t>
  </si>
  <si>
    <t>By "Full", I mean two independent nodes communicating via LoRa to the base station on land.</t>
  </si>
  <si>
    <t>This is the first budget I sent, can ignore.</t>
  </si>
  <si>
    <t>REYAX RYLR896 Lora Module  868MHz</t>
  </si>
  <si>
    <t>https://www.mouser.co.za/ProductDetail/DFRobot/DFR0198?qs=Zcin8yvlhnPOt9ZkO3roFQ%3D%3D</t>
  </si>
  <si>
    <t>Alternative Link</t>
  </si>
  <si>
    <t>https://www.mouser.co.za/ProductDetail/DFRobot/SEN0189?qs=%2Fha2pyFadui8ek%2FnPOAm2rbTifdl780XL4fCHO5peY7MEMJkzQoibg%3D%3D</t>
  </si>
  <si>
    <t>DFRobot/Mouser</t>
  </si>
  <si>
    <t>https://www.mouser.co.za/ProductDetail/Espressif-Systems/ESP32-DevKitC?qs=sGAEpiMZZMve4%2FbfQkoj%252BGfWvZDd%252BrPwCf9bks%2FpTPM%3D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</si>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</sst>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3">
    <xf numFmtId="0" fontId="0" fillId="0" borderId="0" xfId="0"/>
    <xf numFmtId="0" fontId="2" fillId="0" borderId="0" xfId="1"/>
    <xf numFmtId="0" fontId="0" fillId="0" borderId="2" xfId="0" applyBorder="1"/>
    <xf numFmtId="0" fontId="0" fillId="0" borderId="0" xfId="0" applyBorder="1"/>
    <xf numFmtId="0" fontId="2" fillId="0" borderId="0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1" applyBorder="1"/>
    <xf numFmtId="0" fontId="2" fillId="0" borderId="6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1" applyBorder="1"/>
    <xf numFmtId="0" fontId="0" fillId="0" borderId="6" xfId="0" applyBorder="1"/>
    <xf numFmtId="0" fontId="1" fillId="0" borderId="0" xfId="0" applyFont="1"/>
    <xf numFmtId="0" fontId="0" fillId="0" borderId="8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0" xfId="0" applyFont="1" applyFill="1" applyBorder="1"/>
    <xf numFmtId="0" fontId="2" fillId="0" borderId="12" xfId="1" applyBorder="1"/>
    <xf numFmtId="0" fontId="0" fillId="0" borderId="1" xfId="0" applyBorder="1"/>
    <xf numFmtId="0" fontId="4" fillId="3" borderId="1" xfId="3" applyBorder="1"/>
    <xf numFmtId="0" fontId="3" fillId="2" borderId="1" xfId="2" applyBorder="1"/>
    <xf numFmtId="0" fontId="5" fillId="0" borderId="0" xfId="0" applyFont="1"/>
    <xf numFmtId="0" fontId="2" fillId="0" borderId="14" xfId="1" applyBorder="1"/>
    <xf numFmtId="0" fontId="2" fillId="0" borderId="10" xfId="1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za/Search/Refine?FS=TRUE&amp;N=14930470+4247890330+4248190043+4247288645+4292741620+4292906361" TargetMode="External"/><Relationship Id="rId13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8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3" Type="http://schemas.openxmlformats.org/officeDocument/2006/relationships/hyperlink" Target="https://www.amazon.com/Arduino-A000066-ARDUINO-UNO-R3/dp/B008GRTSV6/ref=sr_1_3?keywords=arduino+uno+rev3&amp;qid=1561970564&amp;s=gateway&amp;sr=8-3" TargetMode="External"/><Relationship Id="rId7" Type="http://schemas.openxmlformats.org/officeDocument/2006/relationships/hyperlink" Target="https://www.mouser.co.za/datasheet/2/238/Linx_09292017_ANT-868-ID%20Data%20Sheet%20170913-1175044.pdf" TargetMode="External"/><Relationship Id="rId12" Type="http://schemas.openxmlformats.org/officeDocument/2006/relationships/hyperlink" Target="https://www.amazon.com/Arduino-MKR-WiFi-1010-ABX00023/dp/B07FYFF5YZ/ref=sr_1_2?crid=1D8TTQTL4MPP7&amp;keywords=arduino+mkr+wifi+1010&amp;qid=1561970533&amp;s=gateway&amp;sprefix=arduino+mkr%2Caps%2C395&amp;sr=8-2" TargetMode="External"/><Relationship Id="rId17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2" Type="http://schemas.openxmlformats.org/officeDocument/2006/relationships/hyperlink" Target="https://www.amazon.com/Arduino-A000066-ARDUINO-UNO-R3/dp/B008GRTSV6/ref=sr_1_3?keywords=arduino+uno+rev3&amp;qid=1561970564&amp;s=gateway&amp;sr=8-3" TargetMode="External"/><Relationship Id="rId16" Type="http://schemas.openxmlformats.org/officeDocument/2006/relationships/hyperlink" Target="https://www.amazon.com/Arduino-A000066-ARDUINO-UNO-R3/dp/B008GRTSV6/ref=sr_1_3?keywords=arduino+uno+rev3&amp;qid=1561970564&amp;s=gateway&amp;sr=8-3" TargetMode="External"/><Relationship Id="rId1" Type="http://schemas.openxmlformats.org/officeDocument/2006/relationships/hyperlink" Target="https://www.amazon.com/Arduino-MKR-WiFi-1010-ABX00023/dp/B07FYFF5YZ/ref=sr_1_2?crid=1D8TTQTL4MPP7&amp;keywords=arduino+mkr+wifi+1010&amp;qid=1561970533&amp;s=gateway&amp;sprefix=arduino+mkr%2Caps%2C395&amp;sr=8-2" TargetMode="External"/><Relationship Id="rId6" Type="http://schemas.openxmlformats.org/officeDocument/2006/relationships/hyperlink" Target="https://www.mouser.co.za/Search/Refine?FS=TRUE&amp;N=14930470+4247890330+4248190043+4247288645+4292741620+4292906361" TargetMode="External"/><Relationship Id="rId11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5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5" Type="http://schemas.openxmlformats.org/officeDocument/2006/relationships/hyperlink" Target="https://www.mouser.co.za/datasheet/2/238/Linx_09292017_ANT-868-ID%20Data%20Sheet%20170913-1175044.pdf" TargetMode="External"/><Relationship Id="rId10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9" Type="http://schemas.openxmlformats.org/officeDocument/2006/relationships/hyperlink" Target="https://www.mouser.co.za/datasheet/2/238/Linx_09292017_ANT-868-ID%20Data%20Sheet%20170913-1175044.pdf" TargetMode="External"/><Relationship Id="rId14" Type="http://schemas.openxmlformats.org/officeDocument/2006/relationships/hyperlink" Target="https://www.mouser.co.za/Search/Refine?FS=TRUE&amp;N=14930470+4247890330+4248190043+4247288645+4292741620+429290636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3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8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3" Type="http://schemas.openxmlformats.org/officeDocument/2006/relationships/hyperlink" Target="https://www.mouser.co.za/Search/Refine?FS=TRUE&amp;N=14930470+4247890330+4248190043+4247288645+4292741620+4292906361" TargetMode="External"/><Relationship Id="rId21" Type="http://schemas.openxmlformats.org/officeDocument/2006/relationships/hyperlink" Target="https://www.mouser.co.za/Search/Refine?FS=TRUE&amp;N=14930470+4247890330+4248190043+4247288645+4292741620+4292906361" TargetMode="External"/><Relationship Id="rId7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2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7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6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0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6" Type="http://schemas.openxmlformats.org/officeDocument/2006/relationships/hyperlink" Target="https://www.mouser.co.za/datasheet/2/238/Linx_09292017_ANT-868-ID%20Data%20Sheet%20170913-1175044.pdf" TargetMode="External"/><Relationship Id="rId11" Type="http://schemas.openxmlformats.org/officeDocument/2006/relationships/hyperlink" Target="https://www.mouser.co.za/datasheet/2/238/Linx_09292017_ANT-868-ID%20Data%20Sheet%20170913-1175044.pdf" TargetMode="External"/><Relationship Id="rId24" Type="http://schemas.openxmlformats.org/officeDocument/2006/relationships/hyperlink" Target="https://www.dfrobot.com/product-1394.html" TargetMode="External"/><Relationship Id="rId5" Type="http://schemas.openxmlformats.org/officeDocument/2006/relationships/hyperlink" Target="https://www.mouser.co.za/Search/Refine?FS=TRUE&amp;N=14930470+4247890330+4248190043+4247288645+4292741620+4292906361" TargetMode="External"/><Relationship Id="rId15" Type="http://schemas.openxmlformats.org/officeDocument/2006/relationships/hyperlink" Target="https://www.dfrobot.com/product-689.html" TargetMode="External"/><Relationship Id="rId23" Type="http://schemas.openxmlformats.org/officeDocument/2006/relationships/hyperlink" Target="https://www.dfrobot.com/product-1394.html" TargetMode="External"/><Relationship Id="rId10" Type="http://schemas.openxmlformats.org/officeDocument/2006/relationships/hyperlink" Target="https://www.mouser.co.za/Search/Refine?FS=TRUE&amp;N=14930470+4247890330+4248190043+4247288645+4292741620+4292906361" TargetMode="External"/><Relationship Id="rId19" Type="http://schemas.openxmlformats.org/officeDocument/2006/relationships/hyperlink" Target="https://www.dfrobot.com/product-689.html" TargetMode="External"/><Relationship Id="rId4" Type="http://schemas.openxmlformats.org/officeDocument/2006/relationships/hyperlink" Target="https://www.mouser.co.za/datasheet/2/238/Linx_09292017_ANT-868-ID%20Data%20Sheet%20170913-1175044.pdf" TargetMode="External"/><Relationship Id="rId9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4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2" Type="http://schemas.openxmlformats.org/officeDocument/2006/relationships/hyperlink" Target="https://www.mouser.co.za/datasheet/2/238/Linx_09292017_ANT-868-ID%20Data%20Sheet%20170913-1175044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3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8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3" Type="http://schemas.openxmlformats.org/officeDocument/2006/relationships/hyperlink" Target="https://www.mouser.co.za/Search/Refine?FS=TRUE&amp;N=14930470+4247890330+4248190043+4247288645+4292741620+4292906361" TargetMode="External"/><Relationship Id="rId21" Type="http://schemas.openxmlformats.org/officeDocument/2006/relationships/hyperlink" Target="https://www.dfrobot.com/product-1394.html" TargetMode="External"/><Relationship Id="rId7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2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7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6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0" Type="http://schemas.openxmlformats.org/officeDocument/2006/relationships/hyperlink" Target="https://www.dfrobot.com/product-1394.html" TargetMode="External"/><Relationship Id="rId1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6" Type="http://schemas.openxmlformats.org/officeDocument/2006/relationships/hyperlink" Target="https://www.mouser.co.za/datasheet/2/238/Linx_09292017_ANT-868-ID%20Data%20Sheet%20170913-1175044.pdf" TargetMode="External"/><Relationship Id="rId11" Type="http://schemas.openxmlformats.org/officeDocument/2006/relationships/hyperlink" Target="https://www.mouser.co.za/datasheet/2/238/Linx_09292017_ANT-868-ID%20Data%20Sheet%20170913-1175044.pdf" TargetMode="External"/><Relationship Id="rId5" Type="http://schemas.openxmlformats.org/officeDocument/2006/relationships/hyperlink" Target="https://www.mouser.co.za/Search/Refine?FS=TRUE&amp;N=14930470+4247890330+4248190043+4247288645+4292741620+4292906361" TargetMode="External"/><Relationship Id="rId15" Type="http://schemas.openxmlformats.org/officeDocument/2006/relationships/hyperlink" Target="https://www.dfrobot.com/product-689.html" TargetMode="External"/><Relationship Id="rId10" Type="http://schemas.openxmlformats.org/officeDocument/2006/relationships/hyperlink" Target="https://www.mouser.co.za/Search/Refine?FS=TRUE&amp;N=14930470+4247890330+4248190043+4247288645+4292741620+4292906361" TargetMode="External"/><Relationship Id="rId19" Type="http://schemas.openxmlformats.org/officeDocument/2006/relationships/hyperlink" Target="https://www.dfrobot.com/product-689.html" TargetMode="External"/><Relationship Id="rId4" Type="http://schemas.openxmlformats.org/officeDocument/2006/relationships/hyperlink" Target="https://www.mouser.co.za/datasheet/2/238/Linx_09292017_ANT-868-ID%20Data%20Sheet%20170913-1175044.pdf" TargetMode="External"/><Relationship Id="rId9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4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3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8" Type="http://schemas.openxmlformats.org/officeDocument/2006/relationships/hyperlink" Target="https://www.dfrobot.com/product-1394.html" TargetMode="External"/><Relationship Id="rId3" Type="http://schemas.openxmlformats.org/officeDocument/2006/relationships/hyperlink" Target="https://www.mouser.co.za/Search/Refine?FS=TRUE&amp;N=14930470+4247890330+4248190043+4247288645+4292741620+4292906361" TargetMode="External"/><Relationship Id="rId7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12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7" Type="http://schemas.openxmlformats.org/officeDocument/2006/relationships/hyperlink" Target="https://www.dfrobot.com/product-689.html" TargetMode="External"/><Relationship Id="rId2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16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" Type="http://schemas.openxmlformats.org/officeDocument/2006/relationships/hyperlink" Target="https://www.amazon.com/Adafruit-RFM95W-Radio-Transceiver-Breakout/dp/B01HYO608A/ref=sr_1_4?keywords=adafruit+lora&amp;qid=1561970592&amp;s=gateway&amp;sr=8-4" TargetMode="External"/><Relationship Id="rId6" Type="http://schemas.openxmlformats.org/officeDocument/2006/relationships/hyperlink" Target="https://www.mouser.co.za/datasheet/2/238/Linx_09292017_ANT-868-ID%20Data%20Sheet%20170913-1175044.pdf" TargetMode="External"/><Relationship Id="rId11" Type="http://schemas.openxmlformats.org/officeDocument/2006/relationships/hyperlink" Target="https://www.amazon.com/ZCHXD-alimentaci%C3%B3n-5000mAh-Recargable-pol%C3%ADmero/dp/B07SSWVZ8R/ref=sr_1_21?keywords=5000mah+li-po+3.7v&amp;qid=1561990932&amp;s=gateway&amp;sr=8-21" TargetMode="External"/><Relationship Id="rId5" Type="http://schemas.openxmlformats.org/officeDocument/2006/relationships/hyperlink" Target="https://www.mouser.co.za/Search/Refine?FS=TRUE&amp;N=14930470+4247890330+4248190043+4247288645+4292741620+4292906361" TargetMode="External"/><Relationship Id="rId15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0" Type="http://schemas.openxmlformats.org/officeDocument/2006/relationships/hyperlink" Target="https://www.mouser.co.za/datasheet/2/238/Linx_09292017_ANT-868-ID%20Data%20Sheet%20170913-1175044.pdf" TargetMode="External"/><Relationship Id="rId19" Type="http://schemas.openxmlformats.org/officeDocument/2006/relationships/hyperlink" Target="https://www.dfrobot.com/product-1394.html" TargetMode="External"/><Relationship Id="rId4" Type="http://schemas.openxmlformats.org/officeDocument/2006/relationships/hyperlink" Target="https://www.mouser.co.za/datasheet/2/238/Linx_09292017_ANT-868-ID%20Data%20Sheet%20170913-1175044.pdf" TargetMode="External"/><Relationship Id="rId9" Type="http://schemas.openxmlformats.org/officeDocument/2006/relationships/hyperlink" Target="https://www.mouser.co.za/Search/Refine?FS=TRUE&amp;N=14930470+4247890330+4248190043+4247288645+4292741620+4292906361" TargetMode="External"/><Relationship Id="rId14" Type="http://schemas.openxmlformats.org/officeDocument/2006/relationships/hyperlink" Target="https://www.dfrobot.com/product-689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.za/ProductDetail/DFRobot/DFR0198?qs=Zcin8yvlhnPOt9ZkO3roFQ%3D%3D" TargetMode="External"/><Relationship Id="rId13" Type="http://schemas.openxmlformats.org/officeDocument/2006/relationships/hyperlink" Target="https://www.dfrobot.com/product-1394.html" TargetMode="External"/><Relationship Id="rId3" Type="http://schemas.openxmlformats.org/officeDocument/2006/relationships/hyperlink" Target="https://www.dfrobot.com/product-1394.html" TargetMode="External"/><Relationship Id="rId7" Type="http://schemas.openxmlformats.org/officeDocument/2006/relationships/hyperlink" Target="https://www.dfrobot.com/product-689.html" TargetMode="External"/><Relationship Id="rId12" Type="http://schemas.openxmlformats.org/officeDocument/2006/relationships/hyperlink" Target="https://www.mouser.co.za/ProductDetail/Espressif-Systems/ESP32-DevKitC?qs=sGAEpiMZZMve4%2FbfQkoj%252BGfWvZDd%252BrPwCf9bks%2FpTPM%3D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6" Type="http://schemas.openxmlformats.org/officeDocument/2006/relationships/hyperlink" Target="https://www.mouser.co.za/ProductDetail/DFRobot/SEN0189?qs=%2Fha2pyFadui8ek%2FnPOAm2rbTifdl780XL4fCHO5peY7MEMJkzQoibg%3D%3D" TargetMode="External"/><Relationship Id="rId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6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5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5" Type="http://schemas.openxmlformats.org/officeDocument/2006/relationships/hyperlink" Target="https://www.mouser.co.za/ProductDetail/DFRobot/DFR0198?qs=Zcin8yvlhnPOt9ZkO3roFQ%3D%3D" TargetMode="External"/><Relationship Id="rId10" Type="http://schemas.openxmlformats.org/officeDocument/2006/relationships/hyperlink" Target="https://www.mouser.co.za/ProductDetail/Espressif-Systems/ESP32-DevKitC?qs=sGAEpiMZZMve4%2FbfQkoj%252BGfWvZDd%252BrPwCf9bks%2FpTPM%3D" TargetMode="External"/><Relationship Id="rId4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9" Type="http://schemas.openxmlformats.org/officeDocument/2006/relationships/hyperlink" Target="https://www.mouser.co.za/ProductDetail/DFRobot/SEN0189?qs=%2Fha2pyFadui8ek%2FnPOAm2rbTifdl780XL4fCHO5peY7MEMJkzQoibg%3D%3D" TargetMode="External"/><Relationship Id="rId14" Type="http://schemas.openxmlformats.org/officeDocument/2006/relationships/hyperlink" Target="https://www.dfrobot.com/product-68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0227-8D3B-41BA-8419-BFA47BBB62E2}">
  <dimension ref="A1:H58"/>
  <sheetViews>
    <sheetView workbookViewId="0">
      <selection activeCell="B2" sqref="B2"/>
    </sheetView>
  </sheetViews>
  <sheetFormatPr defaultRowHeight="15" x14ac:dyDescent="0.25"/>
  <cols>
    <col min="2" max="2" width="38.140625" customWidth="1"/>
    <col min="3" max="3" width="9.140625" customWidth="1"/>
    <col min="7" max="8" width="27.42578125" customWidth="1"/>
  </cols>
  <sheetData>
    <row r="1" spans="1:8" x14ac:dyDescent="0.25">
      <c r="A1" s="30" t="s">
        <v>65</v>
      </c>
    </row>
    <row r="3" spans="1:8" x14ac:dyDescent="0.25">
      <c r="A3" s="15" t="s">
        <v>24</v>
      </c>
    </row>
    <row r="4" spans="1:8" x14ac:dyDescent="0.25">
      <c r="A4" s="10" t="s">
        <v>0</v>
      </c>
      <c r="B4" s="11" t="s">
        <v>1</v>
      </c>
      <c r="C4" s="11" t="s">
        <v>2</v>
      </c>
      <c r="D4" s="11" t="s">
        <v>3</v>
      </c>
      <c r="E4" s="11" t="s">
        <v>5</v>
      </c>
      <c r="F4" s="11" t="s">
        <v>4</v>
      </c>
      <c r="G4" s="11" t="s">
        <v>6</v>
      </c>
      <c r="H4" s="12" t="s">
        <v>7</v>
      </c>
    </row>
    <row r="5" spans="1:8" x14ac:dyDescent="0.25">
      <c r="A5" s="2">
        <v>1</v>
      </c>
      <c r="B5" s="3" t="s">
        <v>11</v>
      </c>
      <c r="C5" s="3" t="s">
        <v>12</v>
      </c>
      <c r="D5" s="3">
        <v>1</v>
      </c>
      <c r="E5" s="3">
        <v>35.47</v>
      </c>
      <c r="F5" s="3">
        <f>D5*E5</f>
        <v>35.47</v>
      </c>
      <c r="G5" s="4" t="s">
        <v>13</v>
      </c>
      <c r="H5" s="5"/>
    </row>
    <row r="6" spans="1:8" x14ac:dyDescent="0.25">
      <c r="A6" s="2">
        <v>2</v>
      </c>
      <c r="B6" s="3" t="s">
        <v>16</v>
      </c>
      <c r="C6" s="3" t="s">
        <v>12</v>
      </c>
      <c r="D6" s="3">
        <v>2</v>
      </c>
      <c r="E6" s="3">
        <v>19</v>
      </c>
      <c r="F6" s="3">
        <f t="shared" ref="F6:F7" si="0">D6*E6</f>
        <v>38</v>
      </c>
      <c r="G6" s="4" t="s">
        <v>17</v>
      </c>
      <c r="H6" s="5"/>
    </row>
    <row r="7" spans="1:8" x14ac:dyDescent="0.25">
      <c r="A7" s="3">
        <v>3</v>
      </c>
      <c r="B7" s="3" t="s">
        <v>20</v>
      </c>
      <c r="C7" s="3" t="s">
        <v>21</v>
      </c>
      <c r="D7" s="3">
        <v>2</v>
      </c>
      <c r="E7" s="3">
        <v>18.43</v>
      </c>
      <c r="F7" s="3">
        <f t="shared" si="0"/>
        <v>36.86</v>
      </c>
      <c r="G7" s="4" t="s">
        <v>18</v>
      </c>
      <c r="H7" s="13" t="s">
        <v>19</v>
      </c>
    </row>
    <row r="8" spans="1:8" x14ac:dyDescent="0.25">
      <c r="A8" s="2">
        <v>4</v>
      </c>
      <c r="B8" s="3" t="s">
        <v>14</v>
      </c>
      <c r="C8" s="3" t="s">
        <v>12</v>
      </c>
      <c r="D8" s="3">
        <v>2</v>
      </c>
      <c r="E8" s="3">
        <v>18.79</v>
      </c>
      <c r="F8" s="3">
        <f>D8*E8</f>
        <v>37.58</v>
      </c>
      <c r="G8" s="4" t="s">
        <v>15</v>
      </c>
      <c r="H8" s="5"/>
    </row>
    <row r="9" spans="1:8" x14ac:dyDescent="0.25">
      <c r="A9" s="6">
        <v>5</v>
      </c>
      <c r="B9" s="7" t="s">
        <v>22</v>
      </c>
      <c r="C9" s="7"/>
      <c r="D9" s="7">
        <v>2</v>
      </c>
      <c r="E9" s="7">
        <v>12.52</v>
      </c>
      <c r="F9" s="7">
        <f>D9*E9</f>
        <v>25.04</v>
      </c>
      <c r="G9" s="8" t="s">
        <v>23</v>
      </c>
      <c r="H9" s="14"/>
    </row>
    <row r="10" spans="1:8" x14ac:dyDescent="0.25">
      <c r="F10" s="17">
        <f>SUM(F5:F9)</f>
        <v>172.95</v>
      </c>
    </row>
    <row r="12" spans="1:8" x14ac:dyDescent="0.25">
      <c r="A12" s="15" t="s">
        <v>8</v>
      </c>
    </row>
    <row r="13" spans="1:8" x14ac:dyDescent="0.25">
      <c r="A13" s="10" t="s">
        <v>0</v>
      </c>
      <c r="B13" s="11" t="s">
        <v>1</v>
      </c>
      <c r="C13" s="11" t="s">
        <v>2</v>
      </c>
      <c r="D13" s="11" t="s">
        <v>3</v>
      </c>
      <c r="E13" s="11" t="s">
        <v>5</v>
      </c>
      <c r="F13" s="11" t="s">
        <v>4</v>
      </c>
      <c r="G13" s="11" t="s">
        <v>6</v>
      </c>
      <c r="H13" s="12" t="s">
        <v>7</v>
      </c>
    </row>
    <row r="14" spans="1:8" x14ac:dyDescent="0.25">
      <c r="A14" s="2">
        <v>1</v>
      </c>
      <c r="B14" s="3" t="s">
        <v>11</v>
      </c>
      <c r="C14" s="3" t="s">
        <v>12</v>
      </c>
      <c r="D14" s="3">
        <v>1</v>
      </c>
      <c r="E14" s="3">
        <v>35.47</v>
      </c>
      <c r="F14" s="3">
        <f>D14*E14</f>
        <v>35.47</v>
      </c>
      <c r="G14" s="4" t="s">
        <v>13</v>
      </c>
      <c r="H14" s="5"/>
    </row>
    <row r="15" spans="1:8" x14ac:dyDescent="0.25">
      <c r="A15" s="2">
        <v>2</v>
      </c>
      <c r="B15" s="3" t="s">
        <v>16</v>
      </c>
      <c r="C15" s="3" t="s">
        <v>12</v>
      </c>
      <c r="D15" s="3">
        <v>1</v>
      </c>
      <c r="E15" s="3">
        <v>19</v>
      </c>
      <c r="F15" s="3">
        <f t="shared" ref="F15:F16" si="1">D15*E15</f>
        <v>19</v>
      </c>
      <c r="G15" s="4" t="s">
        <v>17</v>
      </c>
      <c r="H15" s="5"/>
    </row>
    <row r="16" spans="1:8" x14ac:dyDescent="0.25">
      <c r="A16" s="6">
        <v>3</v>
      </c>
      <c r="B16" s="7" t="s">
        <v>20</v>
      </c>
      <c r="C16" s="7" t="s">
        <v>21</v>
      </c>
      <c r="D16" s="7">
        <v>1</v>
      </c>
      <c r="E16" s="7">
        <v>18.43</v>
      </c>
      <c r="F16" s="7">
        <f t="shared" si="1"/>
        <v>18.43</v>
      </c>
      <c r="G16" s="8" t="s">
        <v>18</v>
      </c>
      <c r="H16" s="9" t="s">
        <v>19</v>
      </c>
    </row>
    <row r="17" spans="1:8" x14ac:dyDescent="0.25">
      <c r="F17" s="17">
        <f>SUM(F14:F16)</f>
        <v>72.900000000000006</v>
      </c>
    </row>
    <row r="19" spans="1:8" x14ac:dyDescent="0.25">
      <c r="A19" s="15" t="s">
        <v>9</v>
      </c>
      <c r="F19" s="3"/>
    </row>
    <row r="20" spans="1:8" x14ac:dyDescent="0.25">
      <c r="A20" s="10" t="s">
        <v>0</v>
      </c>
      <c r="B20" s="11" t="s">
        <v>1</v>
      </c>
      <c r="C20" s="11" t="s">
        <v>2</v>
      </c>
      <c r="D20" s="11" t="s">
        <v>3</v>
      </c>
      <c r="E20" s="11" t="s">
        <v>5</v>
      </c>
      <c r="F20" s="11" t="s">
        <v>4</v>
      </c>
      <c r="G20" s="11" t="s">
        <v>6</v>
      </c>
      <c r="H20" s="12" t="s">
        <v>7</v>
      </c>
    </row>
    <row r="21" spans="1:8" x14ac:dyDescent="0.25">
      <c r="A21" s="2">
        <v>4</v>
      </c>
      <c r="B21" s="3" t="s">
        <v>14</v>
      </c>
      <c r="C21" s="3" t="s">
        <v>12</v>
      </c>
      <c r="D21" s="3">
        <v>1</v>
      </c>
      <c r="E21" s="3">
        <v>18.79</v>
      </c>
      <c r="F21" s="3">
        <f>D21*E21</f>
        <v>18.79</v>
      </c>
      <c r="G21" s="4" t="s">
        <v>15</v>
      </c>
      <c r="H21" s="5"/>
    </row>
    <row r="22" spans="1:8" x14ac:dyDescent="0.25">
      <c r="A22" s="2">
        <v>2</v>
      </c>
      <c r="B22" s="3" t="s">
        <v>16</v>
      </c>
      <c r="C22" s="3" t="s">
        <v>12</v>
      </c>
      <c r="D22" s="3">
        <v>1</v>
      </c>
      <c r="E22" s="3">
        <v>19</v>
      </c>
      <c r="F22" s="3">
        <f>D22*E22</f>
        <v>19</v>
      </c>
      <c r="G22" s="4" t="s">
        <v>17</v>
      </c>
      <c r="H22" s="5"/>
    </row>
    <row r="23" spans="1:8" x14ac:dyDescent="0.25">
      <c r="A23" s="2">
        <v>3</v>
      </c>
      <c r="B23" s="3" t="s">
        <v>20</v>
      </c>
      <c r="C23" s="3" t="s">
        <v>21</v>
      </c>
      <c r="D23" s="3">
        <v>1</v>
      </c>
      <c r="E23" s="3">
        <v>18.43</v>
      </c>
      <c r="F23" s="3">
        <f>D23*E23</f>
        <v>18.43</v>
      </c>
      <c r="G23" s="4" t="s">
        <v>18</v>
      </c>
      <c r="H23" s="13" t="s">
        <v>19</v>
      </c>
    </row>
    <row r="24" spans="1:8" x14ac:dyDescent="0.25">
      <c r="A24" s="6">
        <v>5</v>
      </c>
      <c r="B24" s="7" t="s">
        <v>22</v>
      </c>
      <c r="C24" s="7"/>
      <c r="D24" s="7">
        <v>1</v>
      </c>
      <c r="E24" s="7">
        <v>12.52</v>
      </c>
      <c r="F24" s="7">
        <f>D24*E24</f>
        <v>12.52</v>
      </c>
      <c r="G24" s="8" t="s">
        <v>23</v>
      </c>
      <c r="H24" s="14"/>
    </row>
    <row r="25" spans="1:8" x14ac:dyDescent="0.25">
      <c r="F25" s="18">
        <f>SUM(F21:F24)</f>
        <v>68.739999999999995</v>
      </c>
    </row>
    <row r="27" spans="1:8" x14ac:dyDescent="0.25">
      <c r="A27" s="15" t="s">
        <v>10</v>
      </c>
      <c r="F27" s="3"/>
    </row>
    <row r="28" spans="1:8" x14ac:dyDescent="0.25">
      <c r="A28" s="10" t="s">
        <v>0</v>
      </c>
      <c r="B28" s="11" t="s">
        <v>1</v>
      </c>
      <c r="C28" s="11" t="s">
        <v>2</v>
      </c>
      <c r="D28" s="11" t="s">
        <v>3</v>
      </c>
      <c r="E28" s="11" t="s">
        <v>5</v>
      </c>
      <c r="F28" s="16" t="s">
        <v>4</v>
      </c>
      <c r="G28" s="11" t="s">
        <v>6</v>
      </c>
      <c r="H28" s="12" t="s">
        <v>7</v>
      </c>
    </row>
    <row r="29" spans="1:8" x14ac:dyDescent="0.25">
      <c r="A29" s="2">
        <v>4</v>
      </c>
      <c r="B29" s="3" t="s">
        <v>14</v>
      </c>
      <c r="C29" s="3" t="s">
        <v>12</v>
      </c>
      <c r="D29" s="3">
        <v>1</v>
      </c>
      <c r="E29" s="3">
        <v>18.79</v>
      </c>
      <c r="F29" s="3">
        <f>D29*E29</f>
        <v>18.79</v>
      </c>
      <c r="G29" s="4" t="s">
        <v>15</v>
      </c>
      <c r="H29" s="5"/>
    </row>
    <row r="30" spans="1:8" x14ac:dyDescent="0.25">
      <c r="A30" s="6">
        <v>5</v>
      </c>
      <c r="B30" s="7" t="s">
        <v>22</v>
      </c>
      <c r="C30" s="7"/>
      <c r="D30" s="7">
        <v>1</v>
      </c>
      <c r="E30" s="7">
        <v>12.52</v>
      </c>
      <c r="F30" s="7">
        <f>D30*E30</f>
        <v>12.52</v>
      </c>
      <c r="G30" s="8" t="s">
        <v>23</v>
      </c>
      <c r="H30" s="14"/>
    </row>
    <row r="31" spans="1:8" x14ac:dyDescent="0.25">
      <c r="F31" s="17">
        <f>SUM(F29:F30)</f>
        <v>31.31</v>
      </c>
    </row>
    <row r="33" spans="1:7" s="15" customFormat="1" x14ac:dyDescent="0.25">
      <c r="A33" s="15" t="s">
        <v>32</v>
      </c>
      <c r="C33" s="15" t="s">
        <v>27</v>
      </c>
      <c r="D33" s="15" t="s">
        <v>26</v>
      </c>
      <c r="E33" s="15" t="s">
        <v>47</v>
      </c>
    </row>
    <row r="34" spans="1:7" x14ac:dyDescent="0.25">
      <c r="A34" t="s">
        <v>33</v>
      </c>
      <c r="C34">
        <f>F10</f>
        <v>172.95</v>
      </c>
      <c r="D34">
        <f>14.16*C34</f>
        <v>2448.9719999999998</v>
      </c>
      <c r="E34">
        <f>D34-1500</f>
        <v>948.97199999999975</v>
      </c>
    </row>
    <row r="35" spans="1:7" x14ac:dyDescent="0.25">
      <c r="A35" t="s">
        <v>34</v>
      </c>
      <c r="C35">
        <f>F17+F25</f>
        <v>141.63999999999999</v>
      </c>
      <c r="D35">
        <f t="shared" ref="D35:D38" si="2">14.16*C35</f>
        <v>2005.6223999999997</v>
      </c>
      <c r="E35">
        <f t="shared" ref="E35:E40" si="3">D35-1500</f>
        <v>505.62239999999974</v>
      </c>
    </row>
    <row r="36" spans="1:7" x14ac:dyDescent="0.25">
      <c r="A36" t="s">
        <v>46</v>
      </c>
      <c r="C36">
        <f>F10-F5</f>
        <v>137.47999999999999</v>
      </c>
      <c r="D36">
        <f>14.16*C36</f>
        <v>1946.7167999999999</v>
      </c>
      <c r="E36">
        <f t="shared" si="3"/>
        <v>446.71679999999992</v>
      </c>
    </row>
    <row r="37" spans="1:7" x14ac:dyDescent="0.25">
      <c r="A37" t="s">
        <v>45</v>
      </c>
      <c r="C37">
        <f>F10-F5</f>
        <v>137.47999999999999</v>
      </c>
      <c r="D37">
        <f>14.16*C37</f>
        <v>1946.7167999999999</v>
      </c>
      <c r="E37">
        <f t="shared" si="3"/>
        <v>446.71679999999992</v>
      </c>
    </row>
    <row r="38" spans="1:7" x14ac:dyDescent="0.25">
      <c r="A38" t="s">
        <v>36</v>
      </c>
      <c r="C38">
        <f>F10-F7</f>
        <v>136.08999999999997</v>
      </c>
      <c r="D38">
        <f t="shared" si="2"/>
        <v>1927.0343999999998</v>
      </c>
      <c r="E38">
        <f t="shared" si="3"/>
        <v>427.03439999999978</v>
      </c>
      <c r="F38" t="s">
        <v>54</v>
      </c>
      <c r="G38" s="1" t="s">
        <v>35</v>
      </c>
    </row>
    <row r="39" spans="1:7" x14ac:dyDescent="0.25">
      <c r="A39" t="s">
        <v>25</v>
      </c>
      <c r="C39">
        <f>C35-F5</f>
        <v>106.16999999999999</v>
      </c>
      <c r="D39">
        <f>14.16*C39</f>
        <v>1503.3671999999999</v>
      </c>
      <c r="E39">
        <f t="shared" si="3"/>
        <v>3.3671999999999116</v>
      </c>
    </row>
    <row r="40" spans="1:7" x14ac:dyDescent="0.25">
      <c r="A40" t="s">
        <v>37</v>
      </c>
      <c r="C40">
        <f>C39-F7</f>
        <v>69.309999999999988</v>
      </c>
      <c r="D40">
        <f>14.16*C40</f>
        <v>981.42959999999982</v>
      </c>
      <c r="E40">
        <f t="shared" si="3"/>
        <v>-518.57040000000018</v>
      </c>
    </row>
    <row r="42" spans="1:7" x14ac:dyDescent="0.25">
      <c r="A42" s="15" t="s">
        <v>28</v>
      </c>
      <c r="C42" t="s">
        <v>44</v>
      </c>
    </row>
    <row r="43" spans="1:7" x14ac:dyDescent="0.25">
      <c r="A43" t="s">
        <v>42</v>
      </c>
    </row>
    <row r="44" spans="1:7" x14ac:dyDescent="0.25">
      <c r="A44" t="s">
        <v>29</v>
      </c>
    </row>
    <row r="45" spans="1:7" x14ac:dyDescent="0.25">
      <c r="A45" t="s">
        <v>53</v>
      </c>
    </row>
    <row r="46" spans="1:7" x14ac:dyDescent="0.25">
      <c r="A46" t="s">
        <v>43</v>
      </c>
    </row>
    <row r="47" spans="1:7" s="15" customFormat="1" x14ac:dyDescent="0.25">
      <c r="A47" t="s">
        <v>30</v>
      </c>
    </row>
    <row r="48" spans="1:7" x14ac:dyDescent="0.25">
      <c r="A48" t="s">
        <v>38</v>
      </c>
    </row>
    <row r="49" spans="1:1" x14ac:dyDescent="0.25">
      <c r="A49" t="s">
        <v>40</v>
      </c>
    </row>
    <row r="50" spans="1:1" x14ac:dyDescent="0.25">
      <c r="A50" t="s">
        <v>41</v>
      </c>
    </row>
    <row r="51" spans="1:1" x14ac:dyDescent="0.25">
      <c r="A51" t="s">
        <v>31</v>
      </c>
    </row>
    <row r="52" spans="1:1" x14ac:dyDescent="0.25">
      <c r="A52" t="s">
        <v>39</v>
      </c>
    </row>
    <row r="53" spans="1:1" x14ac:dyDescent="0.25">
      <c r="A53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51</v>
      </c>
    </row>
    <row r="58" spans="1:1" x14ac:dyDescent="0.25">
      <c r="A58" t="s">
        <v>52</v>
      </c>
    </row>
  </sheetData>
  <conditionalFormatting sqref="E34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priority="2" operator="greaterThan">
      <formula>0</formula>
    </cfRule>
  </conditionalFormatting>
  <hyperlinks>
    <hyperlink ref="G14" r:id="rId1" xr:uid="{4D67A1E6-3D50-4A60-B78F-1D386052BF48}"/>
    <hyperlink ref="G21" r:id="rId2" xr:uid="{DB7B1B21-7A1D-40BF-B045-5D1752729FA1}"/>
    <hyperlink ref="G29" r:id="rId3" xr:uid="{1FF7AC50-9602-41CA-A988-2F51D4FFC90D}"/>
    <hyperlink ref="G22" r:id="rId4" xr:uid="{29F58C06-0DAF-4A69-AE73-5DADBEDFEF6A}"/>
    <hyperlink ref="G15" r:id="rId5" xr:uid="{FC7C394C-FFB2-4A35-94F1-E0EEF8E56A27}"/>
    <hyperlink ref="G23" r:id="rId6" xr:uid="{1BEBB73B-83BD-4269-871A-5BB607B2514C}"/>
    <hyperlink ref="H23" r:id="rId7" display="https://www.mouser.co.za/datasheet/2/238/Linx_09292017_ANT-868-ID Data Sheet 170913-1175044.pdf" xr:uid="{7612258F-F1B9-4964-8619-8E672D70259F}"/>
    <hyperlink ref="G16" r:id="rId8" xr:uid="{0753553A-2D81-45EF-AC2D-7B4B36C7C107}"/>
    <hyperlink ref="H16" r:id="rId9" display="https://www.mouser.co.za/datasheet/2/238/Linx_09292017_ANT-868-ID Data Sheet 170913-1175044.pdf" xr:uid="{58835140-41B5-4253-9256-BA4A1D3B1AC6}"/>
    <hyperlink ref="G24" r:id="rId10" xr:uid="{EF260506-2637-4CAF-96A0-21EE67754C63}"/>
    <hyperlink ref="G30" r:id="rId11" xr:uid="{A825F848-FC61-4F9E-A637-CFC7D25110BB}"/>
    <hyperlink ref="G5" r:id="rId12" xr:uid="{5F8EB34F-3C20-4D87-8FA8-99955F849C0A}"/>
    <hyperlink ref="G6" r:id="rId13" xr:uid="{AE702591-7FA4-48EF-B2B3-5C8E28F2F0BA}"/>
    <hyperlink ref="G7" r:id="rId14" xr:uid="{731A1185-A4C1-4E65-905B-5811D4324A4F}"/>
    <hyperlink ref="H7" r:id="rId15" display="https://www.mouser.co.za/datasheet/2/238/Linx_09292017_ANT-868-ID Data Sheet 170913-1175044.pdf" xr:uid="{C53380BB-79C9-4546-B171-3834C0249D41}"/>
    <hyperlink ref="G8" r:id="rId16" xr:uid="{4DC74BA3-3552-4A80-87D2-C6B36BEEAF2E}"/>
    <hyperlink ref="G9" r:id="rId17" xr:uid="{AC923C90-826C-46EF-B68D-01C351CC1480}"/>
    <hyperlink ref="G38" r:id="rId18" xr:uid="{11B6C039-71EF-4C1A-80E8-7040538E911B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75CA-EEED-48FB-A367-E329E5342D00}">
  <dimension ref="A1:I52"/>
  <sheetViews>
    <sheetView workbookViewId="0">
      <selection activeCell="A14" sqref="A14"/>
    </sheetView>
  </sheetViews>
  <sheetFormatPr defaultRowHeight="15" x14ac:dyDescent="0.25"/>
  <cols>
    <col min="1" max="1" width="9.140625" customWidth="1"/>
    <col min="2" max="2" width="29.85546875" customWidth="1"/>
    <col min="6" max="6" width="9.5703125" customWidth="1"/>
    <col min="7" max="8" width="18.28515625" customWidth="1"/>
  </cols>
  <sheetData>
    <row r="1" spans="1:8" x14ac:dyDescent="0.25">
      <c r="A1" t="s">
        <v>64</v>
      </c>
    </row>
    <row r="3" spans="1:8" x14ac:dyDescent="0.25">
      <c r="A3" s="15" t="s">
        <v>24</v>
      </c>
    </row>
    <row r="4" spans="1:8" x14ac:dyDescent="0.25">
      <c r="A4" s="10" t="s">
        <v>0</v>
      </c>
      <c r="B4" s="11" t="s">
        <v>1</v>
      </c>
      <c r="C4" s="11" t="s">
        <v>2</v>
      </c>
      <c r="D4" s="11" t="s">
        <v>3</v>
      </c>
      <c r="E4" s="11" t="s">
        <v>5</v>
      </c>
      <c r="F4" s="11" t="s">
        <v>4</v>
      </c>
      <c r="G4" s="11" t="s">
        <v>6</v>
      </c>
      <c r="H4" s="12" t="s">
        <v>7</v>
      </c>
    </row>
    <row r="5" spans="1:8" x14ac:dyDescent="0.25">
      <c r="A5" s="2">
        <v>1</v>
      </c>
      <c r="B5" s="3" t="s">
        <v>63</v>
      </c>
      <c r="C5" s="3" t="s">
        <v>12</v>
      </c>
      <c r="D5" s="3">
        <v>3</v>
      </c>
      <c r="E5" s="3">
        <v>14.95</v>
      </c>
      <c r="F5" s="3">
        <f>D5*E5</f>
        <v>44.849999999999994</v>
      </c>
      <c r="G5" s="4" t="s">
        <v>55</v>
      </c>
      <c r="H5" s="5"/>
    </row>
    <row r="6" spans="1:8" x14ac:dyDescent="0.25">
      <c r="A6" s="2">
        <v>2</v>
      </c>
      <c r="B6" s="3" t="s">
        <v>16</v>
      </c>
      <c r="C6" s="3" t="s">
        <v>12</v>
      </c>
      <c r="D6" s="3">
        <v>3</v>
      </c>
      <c r="E6" s="3">
        <v>19</v>
      </c>
      <c r="F6" s="3">
        <f t="shared" ref="F6:F7" si="0">D6*E6</f>
        <v>57</v>
      </c>
      <c r="G6" s="4" t="s">
        <v>17</v>
      </c>
      <c r="H6" s="5"/>
    </row>
    <row r="7" spans="1:8" x14ac:dyDescent="0.25">
      <c r="A7" s="2">
        <v>3</v>
      </c>
      <c r="B7" s="3" t="s">
        <v>20</v>
      </c>
      <c r="C7" s="3" t="s">
        <v>21</v>
      </c>
      <c r="D7" s="3">
        <v>3</v>
      </c>
      <c r="E7" s="3">
        <v>18.43</v>
      </c>
      <c r="F7" s="3">
        <f t="shared" si="0"/>
        <v>55.29</v>
      </c>
      <c r="G7" s="4" t="s">
        <v>18</v>
      </c>
      <c r="H7" s="13" t="s">
        <v>19</v>
      </c>
    </row>
    <row r="8" spans="1:8" x14ac:dyDescent="0.25">
      <c r="A8" s="2">
        <v>4</v>
      </c>
      <c r="B8" s="3" t="s">
        <v>22</v>
      </c>
      <c r="C8" s="3" t="s">
        <v>12</v>
      </c>
      <c r="D8" s="3">
        <v>2</v>
      </c>
      <c r="E8" s="3">
        <v>12.52</v>
      </c>
      <c r="F8" s="3">
        <f>D8*E8</f>
        <v>25.04</v>
      </c>
      <c r="G8" s="4" t="s">
        <v>23</v>
      </c>
      <c r="H8" s="5"/>
    </row>
    <row r="9" spans="1:8" x14ac:dyDescent="0.25">
      <c r="A9" s="2">
        <v>5</v>
      </c>
      <c r="B9" s="3" t="s">
        <v>58</v>
      </c>
      <c r="C9" s="3" t="s">
        <v>60</v>
      </c>
      <c r="D9" s="19">
        <v>1</v>
      </c>
      <c r="E9" s="19">
        <v>6.9</v>
      </c>
      <c r="F9" s="19">
        <f>D9*E9</f>
        <v>6.9</v>
      </c>
      <c r="G9" s="4" t="s">
        <v>56</v>
      </c>
      <c r="H9" s="5"/>
    </row>
    <row r="10" spans="1:8" x14ac:dyDescent="0.25">
      <c r="A10" s="6">
        <v>6</v>
      </c>
      <c r="B10" s="7" t="s">
        <v>59</v>
      </c>
      <c r="C10" s="7" t="s">
        <v>60</v>
      </c>
      <c r="D10" s="20">
        <v>1</v>
      </c>
      <c r="E10" s="20">
        <v>9.9</v>
      </c>
      <c r="F10" s="20">
        <f>D10*E10</f>
        <v>9.9</v>
      </c>
      <c r="G10" s="8" t="s">
        <v>57</v>
      </c>
      <c r="H10" s="14"/>
    </row>
    <row r="11" spans="1:8" x14ac:dyDescent="0.25">
      <c r="F11" s="17">
        <f>SUM(F5:F10)</f>
        <v>198.98</v>
      </c>
    </row>
    <row r="13" spans="1:8" x14ac:dyDescent="0.25">
      <c r="A13" s="15" t="s">
        <v>8</v>
      </c>
    </row>
    <row r="14" spans="1:8" x14ac:dyDescent="0.25">
      <c r="A14" s="10" t="s">
        <v>0</v>
      </c>
      <c r="B14" s="11" t="s">
        <v>1</v>
      </c>
      <c r="C14" s="11" t="s">
        <v>2</v>
      </c>
      <c r="D14" s="11" t="s">
        <v>3</v>
      </c>
      <c r="E14" s="11" t="s">
        <v>5</v>
      </c>
      <c r="F14" s="11" t="s">
        <v>4</v>
      </c>
      <c r="G14" s="11" t="s">
        <v>6</v>
      </c>
      <c r="H14" s="12" t="s">
        <v>7</v>
      </c>
    </row>
    <row r="15" spans="1:8" x14ac:dyDescent="0.25">
      <c r="A15" s="2">
        <v>1</v>
      </c>
      <c r="B15" s="3" t="s">
        <v>63</v>
      </c>
      <c r="C15" s="3" t="s">
        <v>12</v>
      </c>
      <c r="D15" s="3">
        <v>1</v>
      </c>
      <c r="E15" s="3">
        <v>14.95</v>
      </c>
      <c r="F15" s="3">
        <f>D15*E15</f>
        <v>14.95</v>
      </c>
      <c r="G15" s="4" t="s">
        <v>55</v>
      </c>
      <c r="H15" s="5"/>
    </row>
    <row r="16" spans="1:8" x14ac:dyDescent="0.25">
      <c r="A16" s="2">
        <v>2</v>
      </c>
      <c r="B16" s="3" t="s">
        <v>16</v>
      </c>
      <c r="C16" s="3" t="s">
        <v>12</v>
      </c>
      <c r="D16" s="3">
        <v>1</v>
      </c>
      <c r="E16" s="3">
        <v>19</v>
      </c>
      <c r="F16" s="3">
        <f t="shared" ref="F16:F17" si="1">D16*E16</f>
        <v>19</v>
      </c>
      <c r="G16" s="4" t="s">
        <v>17</v>
      </c>
      <c r="H16" s="5"/>
    </row>
    <row r="17" spans="1:9" x14ac:dyDescent="0.25">
      <c r="A17" s="6">
        <v>3</v>
      </c>
      <c r="B17" s="7" t="s">
        <v>20</v>
      </c>
      <c r="C17" s="7" t="s">
        <v>21</v>
      </c>
      <c r="D17" s="7">
        <v>1</v>
      </c>
      <c r="E17" s="7">
        <v>18.43</v>
      </c>
      <c r="F17" s="7">
        <f t="shared" si="1"/>
        <v>18.43</v>
      </c>
      <c r="G17" s="8" t="s">
        <v>18</v>
      </c>
      <c r="H17" s="9" t="s">
        <v>19</v>
      </c>
    </row>
    <row r="18" spans="1:9" x14ac:dyDescent="0.25">
      <c r="F18" s="17">
        <f>SUM(F15:F17)</f>
        <v>52.38</v>
      </c>
    </row>
    <row r="20" spans="1:9" x14ac:dyDescent="0.25">
      <c r="A20" s="15" t="s">
        <v>9</v>
      </c>
      <c r="F20" s="3"/>
    </row>
    <row r="21" spans="1:9" x14ac:dyDescent="0.25">
      <c r="A21" s="10" t="s">
        <v>0</v>
      </c>
      <c r="B21" s="11" t="s">
        <v>1</v>
      </c>
      <c r="C21" s="11" t="s">
        <v>2</v>
      </c>
      <c r="D21" s="11" t="s">
        <v>3</v>
      </c>
      <c r="E21" s="11" t="s">
        <v>5</v>
      </c>
      <c r="F21" s="11" t="s">
        <v>4</v>
      </c>
      <c r="G21" s="11" t="s">
        <v>6</v>
      </c>
      <c r="H21" s="12" t="s">
        <v>7</v>
      </c>
    </row>
    <row r="22" spans="1:9" x14ac:dyDescent="0.25">
      <c r="A22" s="2">
        <v>1</v>
      </c>
      <c r="B22" s="3" t="s">
        <v>63</v>
      </c>
      <c r="C22" s="3" t="s">
        <v>12</v>
      </c>
      <c r="D22" s="3">
        <v>1</v>
      </c>
      <c r="E22" s="3">
        <v>14.95</v>
      </c>
      <c r="F22" s="3">
        <f>D22*E22</f>
        <v>14.95</v>
      </c>
      <c r="G22" s="4" t="s">
        <v>55</v>
      </c>
      <c r="H22" s="5"/>
    </row>
    <row r="23" spans="1:9" x14ac:dyDescent="0.25">
      <c r="A23" s="2">
        <v>2</v>
      </c>
      <c r="B23" s="3" t="s">
        <v>16</v>
      </c>
      <c r="C23" s="3" t="s">
        <v>12</v>
      </c>
      <c r="D23" s="3">
        <v>1</v>
      </c>
      <c r="E23" s="3">
        <v>19</v>
      </c>
      <c r="F23" s="3">
        <f>D23*E23</f>
        <v>19</v>
      </c>
      <c r="G23" s="4" t="s">
        <v>17</v>
      </c>
      <c r="H23" s="5"/>
    </row>
    <row r="24" spans="1:9" x14ac:dyDescent="0.25">
      <c r="A24" s="2">
        <v>3</v>
      </c>
      <c r="B24" s="3" t="s">
        <v>20</v>
      </c>
      <c r="C24" s="3" t="s">
        <v>21</v>
      </c>
      <c r="D24" s="3">
        <v>1</v>
      </c>
      <c r="E24" s="3">
        <v>18.43</v>
      </c>
      <c r="F24" s="3">
        <f>D24*E24</f>
        <v>18.43</v>
      </c>
      <c r="G24" s="4" t="s">
        <v>18</v>
      </c>
      <c r="H24" s="13" t="s">
        <v>19</v>
      </c>
    </row>
    <row r="25" spans="1:9" x14ac:dyDescent="0.25">
      <c r="A25" s="2">
        <v>4</v>
      </c>
      <c r="B25" s="3" t="s">
        <v>22</v>
      </c>
      <c r="C25" s="3"/>
      <c r="D25" s="3">
        <v>1</v>
      </c>
      <c r="E25" s="3">
        <v>12.52</v>
      </c>
      <c r="F25" s="3">
        <f>D25*E25</f>
        <v>12.52</v>
      </c>
      <c r="G25" s="4" t="s">
        <v>23</v>
      </c>
      <c r="H25" s="5"/>
    </row>
    <row r="26" spans="1:9" x14ac:dyDescent="0.25">
      <c r="A26" s="6">
        <v>6</v>
      </c>
      <c r="B26" s="7" t="s">
        <v>59</v>
      </c>
      <c r="C26" s="7" t="s">
        <v>60</v>
      </c>
      <c r="D26" s="20">
        <v>1</v>
      </c>
      <c r="E26" s="20">
        <v>9.9</v>
      </c>
      <c r="F26" s="20">
        <f>D26*E26</f>
        <v>9.9</v>
      </c>
      <c r="G26" s="8" t="s">
        <v>57</v>
      </c>
      <c r="H26" s="14"/>
    </row>
    <row r="27" spans="1:9" x14ac:dyDescent="0.25">
      <c r="F27" s="25">
        <f>SUM(F22:F26)</f>
        <v>74.800000000000011</v>
      </c>
    </row>
    <row r="28" spans="1:9" x14ac:dyDescent="0.25">
      <c r="A28" s="15" t="s">
        <v>10</v>
      </c>
      <c r="F28" s="3"/>
    </row>
    <row r="29" spans="1:9" x14ac:dyDescent="0.25">
      <c r="A29" s="10" t="s">
        <v>0</v>
      </c>
      <c r="B29" s="11" t="s">
        <v>1</v>
      </c>
      <c r="C29" s="11" t="s">
        <v>2</v>
      </c>
      <c r="D29" s="11" t="s">
        <v>3</v>
      </c>
      <c r="E29" s="11" t="s">
        <v>5</v>
      </c>
      <c r="F29" s="16" t="s">
        <v>4</v>
      </c>
      <c r="G29" s="11" t="s">
        <v>6</v>
      </c>
      <c r="H29" s="12" t="s">
        <v>7</v>
      </c>
    </row>
    <row r="30" spans="1:9" x14ac:dyDescent="0.25">
      <c r="A30" s="2">
        <v>1</v>
      </c>
      <c r="B30" s="3" t="s">
        <v>63</v>
      </c>
      <c r="C30" s="3" t="s">
        <v>12</v>
      </c>
      <c r="D30" s="3">
        <v>1</v>
      </c>
      <c r="E30" s="3">
        <v>14.95</v>
      </c>
      <c r="F30" s="3">
        <f>D30*E30</f>
        <v>14.95</v>
      </c>
      <c r="G30" s="4" t="s">
        <v>55</v>
      </c>
      <c r="H30" s="5"/>
    </row>
    <row r="31" spans="1:9" x14ac:dyDescent="0.25">
      <c r="A31" s="2">
        <v>2</v>
      </c>
      <c r="B31" s="3" t="s">
        <v>16</v>
      </c>
      <c r="C31" s="3" t="s">
        <v>12</v>
      </c>
      <c r="D31" s="3">
        <v>1</v>
      </c>
      <c r="E31" s="3">
        <v>19</v>
      </c>
      <c r="F31" s="3">
        <f t="shared" ref="F31" si="2">D31*E31</f>
        <v>19</v>
      </c>
      <c r="G31" s="4" t="s">
        <v>17</v>
      </c>
      <c r="H31" s="5"/>
      <c r="I31" s="15"/>
    </row>
    <row r="32" spans="1:9" x14ac:dyDescent="0.25">
      <c r="A32" s="2">
        <v>3</v>
      </c>
      <c r="B32" s="3" t="s">
        <v>20</v>
      </c>
      <c r="C32" s="3" t="s">
        <v>21</v>
      </c>
      <c r="D32" s="3">
        <v>1</v>
      </c>
      <c r="E32" s="3">
        <v>18.43</v>
      </c>
      <c r="F32" s="3">
        <f>D32*E32</f>
        <v>18.43</v>
      </c>
      <c r="G32" s="4" t="s">
        <v>18</v>
      </c>
      <c r="H32" s="13" t="s">
        <v>19</v>
      </c>
    </row>
    <row r="33" spans="1:9" x14ac:dyDescent="0.25">
      <c r="A33" s="2">
        <v>4</v>
      </c>
      <c r="B33" s="3" t="s">
        <v>22</v>
      </c>
      <c r="C33" s="3"/>
      <c r="D33" s="3">
        <v>1</v>
      </c>
      <c r="E33" s="3">
        <v>12.52</v>
      </c>
      <c r="F33" s="3">
        <f>D33*E33</f>
        <v>12.52</v>
      </c>
      <c r="G33" s="4" t="s">
        <v>23</v>
      </c>
      <c r="H33" s="5"/>
    </row>
    <row r="34" spans="1:9" x14ac:dyDescent="0.25">
      <c r="A34" s="6">
        <v>5</v>
      </c>
      <c r="B34" s="7" t="s">
        <v>58</v>
      </c>
      <c r="C34" s="7" t="s">
        <v>60</v>
      </c>
      <c r="D34" s="20">
        <v>1</v>
      </c>
      <c r="E34" s="20">
        <v>6.9</v>
      </c>
      <c r="F34" s="20">
        <f>D34*E34</f>
        <v>6.9</v>
      </c>
      <c r="G34" s="8" t="s">
        <v>56</v>
      </c>
      <c r="H34" s="14"/>
    </row>
    <row r="35" spans="1:9" x14ac:dyDescent="0.25">
      <c r="F35" s="21">
        <f>SUM(F30:F33)</f>
        <v>64.900000000000006</v>
      </c>
    </row>
    <row r="37" spans="1:9" x14ac:dyDescent="0.25">
      <c r="A37" s="15" t="s">
        <v>32</v>
      </c>
      <c r="B37" s="15"/>
      <c r="C37" s="15" t="s">
        <v>27</v>
      </c>
      <c r="D37" s="15" t="s">
        <v>26</v>
      </c>
      <c r="E37" s="15" t="s">
        <v>47</v>
      </c>
      <c r="F37" s="15"/>
      <c r="G37" s="15"/>
      <c r="H37" s="15"/>
    </row>
    <row r="38" spans="1:9" x14ac:dyDescent="0.25">
      <c r="A38" s="27" t="s">
        <v>33</v>
      </c>
      <c r="B38" s="27"/>
      <c r="C38" s="27">
        <f>F11</f>
        <v>198.98</v>
      </c>
      <c r="D38" s="27">
        <f>14.16*C38</f>
        <v>2817.5567999999998</v>
      </c>
      <c r="E38" s="28">
        <f>D38-1500</f>
        <v>1317.5567999999998</v>
      </c>
    </row>
    <row r="39" spans="1:9" x14ac:dyDescent="0.25">
      <c r="A39" s="27" t="s">
        <v>36</v>
      </c>
      <c r="B39" s="27"/>
      <c r="C39" s="27">
        <f>F11-F7</f>
        <v>143.69</v>
      </c>
      <c r="D39" s="27">
        <f>14.16*C39</f>
        <v>2034.6504</v>
      </c>
      <c r="E39" s="28">
        <f>D39-1500</f>
        <v>534.65039999999999</v>
      </c>
      <c r="F39" t="s">
        <v>54</v>
      </c>
      <c r="G39" s="1" t="s">
        <v>35</v>
      </c>
    </row>
    <row r="40" spans="1:9" x14ac:dyDescent="0.25">
      <c r="A40" s="19"/>
    </row>
    <row r="42" spans="1:9" x14ac:dyDescent="0.25">
      <c r="A42" s="15" t="s">
        <v>28</v>
      </c>
      <c r="C42" t="s">
        <v>44</v>
      </c>
      <c r="I42" s="15"/>
    </row>
    <row r="43" spans="1:9" x14ac:dyDescent="0.25">
      <c r="A43" t="s">
        <v>42</v>
      </c>
    </row>
    <row r="44" spans="1:9" x14ac:dyDescent="0.25">
      <c r="A44" t="s">
        <v>29</v>
      </c>
    </row>
    <row r="45" spans="1:9" x14ac:dyDescent="0.25">
      <c r="A45" t="s">
        <v>43</v>
      </c>
    </row>
    <row r="46" spans="1:9" x14ac:dyDescent="0.25">
      <c r="A46" t="s">
        <v>30</v>
      </c>
    </row>
    <row r="47" spans="1:9" x14ac:dyDescent="0.25">
      <c r="A47" t="s">
        <v>38</v>
      </c>
      <c r="B47" s="15"/>
      <c r="C47" s="15"/>
      <c r="D47" s="15"/>
      <c r="E47" s="15"/>
      <c r="F47" s="15"/>
      <c r="G47" s="15"/>
      <c r="H47" s="15"/>
    </row>
    <row r="48" spans="1:9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31</v>
      </c>
    </row>
    <row r="51" spans="1:1" x14ac:dyDescent="0.25">
      <c r="A51" t="s">
        <v>39</v>
      </c>
    </row>
    <row r="52" spans="1:1" x14ac:dyDescent="0.25">
      <c r="A52" t="s">
        <v>48</v>
      </c>
    </row>
  </sheetData>
  <conditionalFormatting sqref="E40:E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priority="4" operator="greaterThan">
      <formula>0</formula>
    </cfRule>
  </conditionalFormatting>
  <hyperlinks>
    <hyperlink ref="G23" r:id="rId1" xr:uid="{C85E9367-2DFE-4106-9EAC-6E957D753304}"/>
    <hyperlink ref="G16" r:id="rId2" xr:uid="{28ACEF0F-2F0D-4CF0-99B6-A89082FFAF80}"/>
    <hyperlink ref="G24" r:id="rId3" xr:uid="{854C9013-076E-4D13-8CE1-3C348174D857}"/>
    <hyperlink ref="H24" r:id="rId4" display="https://www.mouser.co.za/datasheet/2/238/Linx_09292017_ANT-868-ID Data Sheet 170913-1175044.pdf" xr:uid="{5F351D6B-DEF1-4386-99AD-C299CB953407}"/>
    <hyperlink ref="G17" r:id="rId5" xr:uid="{98450B64-2678-475A-BFB6-3674AF4579B1}"/>
    <hyperlink ref="H17" r:id="rId6" display="https://www.mouser.co.za/datasheet/2/238/Linx_09292017_ANT-868-ID Data Sheet 170913-1175044.pdf" xr:uid="{D8C0FE29-A116-4B0B-B9A4-2D8F90628F17}"/>
    <hyperlink ref="G25" r:id="rId7" xr:uid="{0F5784C4-0186-4B25-B28D-88D0A110C7BC}"/>
    <hyperlink ref="G33" r:id="rId8" xr:uid="{FF9C2CE0-80F0-4BDE-A120-A9BE741DD2E4}"/>
    <hyperlink ref="G6" r:id="rId9" xr:uid="{B35B72D3-0693-4C1A-8705-5470BCF11048}"/>
    <hyperlink ref="G7" r:id="rId10" xr:uid="{302F48E1-34E2-41A4-920B-AECF5D4A8989}"/>
    <hyperlink ref="H7" r:id="rId11" display="https://www.mouser.co.za/datasheet/2/238/Linx_09292017_ANT-868-ID Data Sheet 170913-1175044.pdf" xr:uid="{A1F2ABA3-B97C-48D9-BD1B-A83F89E38CB7}"/>
    <hyperlink ref="G8" r:id="rId12" xr:uid="{6AE6E34F-423D-4A02-AFCD-9F356FD53DBA}"/>
    <hyperlink ref="G39" r:id="rId13" xr:uid="{066AFCD2-81D6-4E22-8A9A-19FEA5034795}"/>
    <hyperlink ref="G5" r:id="rId14" xr:uid="{25B6E149-4AE7-48FC-BCAE-9037EEB91F1F}"/>
    <hyperlink ref="G9" r:id="rId15" xr:uid="{AEB11ECF-D5FF-435C-9C4F-62C2F20BD71B}"/>
    <hyperlink ref="G15" r:id="rId16" xr:uid="{21457F65-55A8-4860-AFE0-602E0A9A10EA}"/>
    <hyperlink ref="G22" r:id="rId17" xr:uid="{7234A715-EBDB-406E-926A-2F5EB1CF9D7E}"/>
    <hyperlink ref="G30" r:id="rId18" xr:uid="{2B00698C-21A0-4F1E-824E-63EDE08714A9}"/>
    <hyperlink ref="G34" r:id="rId19" xr:uid="{14703143-9164-49B1-9E9C-0C0CB681E7FC}"/>
    <hyperlink ref="G31" r:id="rId20" xr:uid="{13D6CB61-1490-4B4B-B34E-A46FCE957B7F}"/>
    <hyperlink ref="G32" r:id="rId21" xr:uid="{F6EC6D04-65F2-4535-A5A0-0671FEA758BE}"/>
    <hyperlink ref="H32" r:id="rId22" display="https://www.mouser.co.za/datasheet/2/238/Linx_09292017_ANT-868-ID Data Sheet 170913-1175044.pdf" xr:uid="{03614A57-A140-467C-B95F-B32B7EFB40E3}"/>
    <hyperlink ref="G10" r:id="rId23" xr:uid="{C4D20522-A337-4FFE-8E0F-46A02E456123}"/>
    <hyperlink ref="G26" r:id="rId24" xr:uid="{AE3BEC50-0553-48A0-917D-58CCA1008C14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9752-3C64-491E-A7F5-38353516ECA4}">
  <dimension ref="A1:H52"/>
  <sheetViews>
    <sheetView workbookViewId="0">
      <selection activeCell="G36" sqref="G36"/>
    </sheetView>
  </sheetViews>
  <sheetFormatPr defaultRowHeight="15" x14ac:dyDescent="0.25"/>
  <cols>
    <col min="2" max="2" width="29.85546875" customWidth="1"/>
    <col min="6" max="6" width="9.5703125" customWidth="1"/>
    <col min="7" max="8" width="18.28515625" customWidth="1"/>
  </cols>
  <sheetData>
    <row r="1" spans="1:8" x14ac:dyDescent="0.25">
      <c r="A1" s="15" t="s">
        <v>24</v>
      </c>
    </row>
    <row r="2" spans="1:8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5</v>
      </c>
      <c r="F2" s="11" t="s">
        <v>4</v>
      </c>
      <c r="G2" s="11" t="s">
        <v>6</v>
      </c>
      <c r="H2" s="12" t="s">
        <v>7</v>
      </c>
    </row>
    <row r="3" spans="1:8" x14ac:dyDescent="0.25">
      <c r="A3" s="22">
        <v>1</v>
      </c>
      <c r="B3" s="23" t="s">
        <v>63</v>
      </c>
      <c r="C3" s="23" t="s">
        <v>12</v>
      </c>
      <c r="D3" s="23">
        <v>3</v>
      </c>
      <c r="E3" s="23">
        <v>14.95</v>
      </c>
      <c r="F3" s="23">
        <f>D3*E3</f>
        <v>44.849999999999994</v>
      </c>
      <c r="G3" s="26" t="s">
        <v>55</v>
      </c>
      <c r="H3" s="24"/>
    </row>
    <row r="4" spans="1:8" x14ac:dyDescent="0.25">
      <c r="A4" s="2">
        <v>2</v>
      </c>
      <c r="B4" s="3" t="s">
        <v>16</v>
      </c>
      <c r="C4" s="3" t="s">
        <v>12</v>
      </c>
      <c r="D4" s="3">
        <v>2</v>
      </c>
      <c r="E4" s="3">
        <v>19</v>
      </c>
      <c r="F4" s="3">
        <f t="shared" ref="F4:F5" si="0">D4*E4</f>
        <v>38</v>
      </c>
      <c r="G4" s="4" t="s">
        <v>17</v>
      </c>
      <c r="H4" s="5"/>
    </row>
    <row r="5" spans="1:8" x14ac:dyDescent="0.25">
      <c r="A5" s="2">
        <v>3</v>
      </c>
      <c r="B5" s="3" t="s">
        <v>20</v>
      </c>
      <c r="C5" s="3" t="s">
        <v>21</v>
      </c>
      <c r="D5" s="3">
        <v>2</v>
      </c>
      <c r="E5" s="3">
        <v>18.43</v>
      </c>
      <c r="F5" s="3">
        <f t="shared" si="0"/>
        <v>36.86</v>
      </c>
      <c r="G5" s="4" t="s">
        <v>18</v>
      </c>
      <c r="H5" s="13" t="s">
        <v>19</v>
      </c>
    </row>
    <row r="6" spans="1:8" x14ac:dyDescent="0.25">
      <c r="A6" s="2">
        <v>4</v>
      </c>
      <c r="B6" s="3" t="s">
        <v>22</v>
      </c>
      <c r="C6" s="3" t="s">
        <v>12</v>
      </c>
      <c r="D6" s="3">
        <v>2</v>
      </c>
      <c r="E6" s="3">
        <v>12.52</v>
      </c>
      <c r="F6" s="3">
        <f>D6*E6</f>
        <v>25.04</v>
      </c>
      <c r="G6" s="4" t="s">
        <v>23</v>
      </c>
      <c r="H6" s="5"/>
    </row>
    <row r="7" spans="1:8" x14ac:dyDescent="0.25">
      <c r="A7" s="2">
        <v>5</v>
      </c>
      <c r="B7" s="3" t="s">
        <v>58</v>
      </c>
      <c r="C7" s="3" t="s">
        <v>60</v>
      </c>
      <c r="D7" s="19">
        <v>1</v>
      </c>
      <c r="E7" s="19">
        <v>6.9</v>
      </c>
      <c r="F7" s="19">
        <f>D7*E7</f>
        <v>6.9</v>
      </c>
      <c r="G7" s="4" t="s">
        <v>56</v>
      </c>
      <c r="H7" s="5"/>
    </row>
    <row r="8" spans="1:8" x14ac:dyDescent="0.25">
      <c r="A8" s="6">
        <v>6</v>
      </c>
      <c r="B8" s="7" t="s">
        <v>59</v>
      </c>
      <c r="C8" s="7" t="s">
        <v>60</v>
      </c>
      <c r="D8" s="20">
        <v>1</v>
      </c>
      <c r="E8" s="20">
        <v>9.9</v>
      </c>
      <c r="F8" s="20">
        <f>D8*E8</f>
        <v>9.9</v>
      </c>
      <c r="G8" s="8" t="s">
        <v>57</v>
      </c>
      <c r="H8" s="14"/>
    </row>
    <row r="9" spans="1:8" x14ac:dyDescent="0.25">
      <c r="F9" s="21">
        <f>SUM(F3:F8)</f>
        <v>161.55000000000001</v>
      </c>
    </row>
    <row r="12" spans="1:8" x14ac:dyDescent="0.25">
      <c r="A12" s="15" t="s">
        <v>8</v>
      </c>
    </row>
    <row r="13" spans="1:8" x14ac:dyDescent="0.25">
      <c r="A13" s="10" t="s">
        <v>0</v>
      </c>
      <c r="B13" s="11" t="s">
        <v>1</v>
      </c>
      <c r="C13" s="11" t="s">
        <v>2</v>
      </c>
      <c r="D13" s="11" t="s">
        <v>3</v>
      </c>
      <c r="E13" s="11" t="s">
        <v>5</v>
      </c>
      <c r="F13" s="11" t="s">
        <v>4</v>
      </c>
      <c r="G13" s="11" t="s">
        <v>6</v>
      </c>
      <c r="H13" s="12" t="s">
        <v>7</v>
      </c>
    </row>
    <row r="14" spans="1:8" x14ac:dyDescent="0.25">
      <c r="A14" s="2">
        <v>1</v>
      </c>
      <c r="B14" s="3" t="s">
        <v>63</v>
      </c>
      <c r="C14" s="3" t="s">
        <v>12</v>
      </c>
      <c r="D14" s="3">
        <v>1</v>
      </c>
      <c r="E14" s="3">
        <v>14.95</v>
      </c>
      <c r="F14" s="3">
        <f>D14*E14</f>
        <v>14.95</v>
      </c>
      <c r="G14" s="4" t="s">
        <v>55</v>
      </c>
      <c r="H14" s="5"/>
    </row>
    <row r="15" spans="1:8" x14ac:dyDescent="0.25">
      <c r="A15" s="2">
        <v>2</v>
      </c>
      <c r="B15" s="3" t="s">
        <v>16</v>
      </c>
      <c r="C15" s="3" t="s">
        <v>12</v>
      </c>
      <c r="D15" s="3">
        <v>1</v>
      </c>
      <c r="E15" s="3">
        <v>19</v>
      </c>
      <c r="F15" s="3">
        <f t="shared" ref="F15:F16" si="1">D15*E15</f>
        <v>19</v>
      </c>
      <c r="G15" s="4" t="s">
        <v>17</v>
      </c>
      <c r="H15" s="5"/>
    </row>
    <row r="16" spans="1:8" x14ac:dyDescent="0.25">
      <c r="A16" s="6">
        <v>3</v>
      </c>
      <c r="B16" s="7" t="s">
        <v>20</v>
      </c>
      <c r="C16" s="7" t="s">
        <v>21</v>
      </c>
      <c r="D16" s="7">
        <v>1</v>
      </c>
      <c r="E16" s="7">
        <v>18.43</v>
      </c>
      <c r="F16" s="7">
        <f t="shared" si="1"/>
        <v>18.43</v>
      </c>
      <c r="G16" s="8" t="s">
        <v>18</v>
      </c>
      <c r="H16" s="9" t="s">
        <v>19</v>
      </c>
    </row>
    <row r="17" spans="1:8" x14ac:dyDescent="0.25">
      <c r="F17" s="17">
        <f>SUM(F14:F16)</f>
        <v>52.38</v>
      </c>
    </row>
    <row r="19" spans="1:8" x14ac:dyDescent="0.25">
      <c r="A19" s="15" t="s">
        <v>9</v>
      </c>
      <c r="F19" s="3"/>
    </row>
    <row r="20" spans="1:8" x14ac:dyDescent="0.25">
      <c r="A20" s="10" t="s">
        <v>0</v>
      </c>
      <c r="B20" s="11" t="s">
        <v>1</v>
      </c>
      <c r="C20" s="11" t="s">
        <v>2</v>
      </c>
      <c r="D20" s="11" t="s">
        <v>3</v>
      </c>
      <c r="E20" s="11" t="s">
        <v>5</v>
      </c>
      <c r="F20" s="11" t="s">
        <v>4</v>
      </c>
      <c r="G20" s="11" t="s">
        <v>6</v>
      </c>
      <c r="H20" s="12" t="s">
        <v>7</v>
      </c>
    </row>
    <row r="21" spans="1:8" x14ac:dyDescent="0.25">
      <c r="A21" s="2">
        <v>1</v>
      </c>
      <c r="B21" s="3" t="s">
        <v>63</v>
      </c>
      <c r="C21" s="3" t="s">
        <v>12</v>
      </c>
      <c r="D21" s="3">
        <v>1</v>
      </c>
      <c r="E21" s="3">
        <v>14.95</v>
      </c>
      <c r="F21" s="3">
        <f>D21*E21</f>
        <v>14.95</v>
      </c>
      <c r="G21" s="4" t="s">
        <v>55</v>
      </c>
      <c r="H21" s="5"/>
    </row>
    <row r="22" spans="1:8" x14ac:dyDescent="0.25">
      <c r="A22" s="2">
        <v>2</v>
      </c>
      <c r="B22" s="3" t="s">
        <v>16</v>
      </c>
      <c r="C22" s="3" t="s">
        <v>12</v>
      </c>
      <c r="D22" s="3">
        <v>1</v>
      </c>
      <c r="E22" s="3">
        <v>19</v>
      </c>
      <c r="F22" s="3">
        <f>D22*E22</f>
        <v>19</v>
      </c>
      <c r="G22" s="4" t="s">
        <v>17</v>
      </c>
      <c r="H22" s="5"/>
    </row>
    <row r="23" spans="1:8" x14ac:dyDescent="0.25">
      <c r="A23" s="2">
        <v>3</v>
      </c>
      <c r="B23" s="3" t="s">
        <v>20</v>
      </c>
      <c r="C23" s="3" t="s">
        <v>21</v>
      </c>
      <c r="D23" s="3">
        <v>1</v>
      </c>
      <c r="E23" s="3">
        <v>18.43</v>
      </c>
      <c r="F23" s="3">
        <f>D23*E23</f>
        <v>18.43</v>
      </c>
      <c r="G23" s="4" t="s">
        <v>18</v>
      </c>
      <c r="H23" s="13" t="s">
        <v>19</v>
      </c>
    </row>
    <row r="24" spans="1:8" x14ac:dyDescent="0.25">
      <c r="A24" s="2">
        <v>4</v>
      </c>
      <c r="B24" s="3" t="s">
        <v>22</v>
      </c>
      <c r="C24" s="3"/>
      <c r="D24" s="3">
        <v>1</v>
      </c>
      <c r="E24" s="3">
        <v>12.52</v>
      </c>
      <c r="F24" s="3">
        <f>D24*E24</f>
        <v>12.52</v>
      </c>
      <c r="G24" s="4" t="s">
        <v>23</v>
      </c>
      <c r="H24" s="5"/>
    </row>
    <row r="25" spans="1:8" x14ac:dyDescent="0.25">
      <c r="A25" s="6">
        <v>6</v>
      </c>
      <c r="B25" s="7" t="s">
        <v>59</v>
      </c>
      <c r="C25" s="7" t="s">
        <v>60</v>
      </c>
      <c r="D25" s="20">
        <v>1</v>
      </c>
      <c r="E25" s="20">
        <v>9.9</v>
      </c>
      <c r="F25" s="20">
        <f>D25*E25</f>
        <v>9.9</v>
      </c>
      <c r="G25" s="8" t="s">
        <v>57</v>
      </c>
      <c r="H25" s="14"/>
    </row>
    <row r="26" spans="1:8" x14ac:dyDescent="0.25">
      <c r="F26" s="25">
        <f ca="1">SUM(F21:F26)</f>
        <v>74.800000000000011</v>
      </c>
    </row>
    <row r="29" spans="1:8" x14ac:dyDescent="0.25">
      <c r="A29" s="15" t="s">
        <v>10</v>
      </c>
      <c r="F29" s="3"/>
    </row>
    <row r="30" spans="1:8" x14ac:dyDescent="0.25">
      <c r="A30" s="10" t="s">
        <v>0</v>
      </c>
      <c r="B30" s="11" t="s">
        <v>1</v>
      </c>
      <c r="C30" s="11" t="s">
        <v>2</v>
      </c>
      <c r="D30" s="11" t="s">
        <v>3</v>
      </c>
      <c r="E30" s="11" t="s">
        <v>5</v>
      </c>
      <c r="F30" s="16" t="s">
        <v>4</v>
      </c>
      <c r="G30" s="11" t="s">
        <v>6</v>
      </c>
      <c r="H30" s="12" t="s">
        <v>7</v>
      </c>
    </row>
    <row r="31" spans="1:8" x14ac:dyDescent="0.25">
      <c r="A31" s="22">
        <v>1</v>
      </c>
      <c r="B31" s="23" t="s">
        <v>63</v>
      </c>
      <c r="C31" s="23" t="s">
        <v>12</v>
      </c>
      <c r="D31" s="23">
        <v>1</v>
      </c>
      <c r="E31" s="23">
        <v>14.95</v>
      </c>
      <c r="F31" s="23">
        <f>D31*E31</f>
        <v>14.95</v>
      </c>
      <c r="G31" s="26" t="s">
        <v>55</v>
      </c>
      <c r="H31" s="24"/>
    </row>
    <row r="32" spans="1:8" x14ac:dyDescent="0.25">
      <c r="A32" s="2">
        <v>4</v>
      </c>
      <c r="B32" s="3" t="s">
        <v>22</v>
      </c>
      <c r="C32" s="3"/>
      <c r="D32" s="3">
        <v>1</v>
      </c>
      <c r="E32" s="3">
        <v>12.52</v>
      </c>
      <c r="F32" s="3">
        <f>D32*E32</f>
        <v>12.52</v>
      </c>
      <c r="G32" s="4" t="s">
        <v>23</v>
      </c>
      <c r="H32" s="5"/>
    </row>
    <row r="33" spans="1:8" x14ac:dyDescent="0.25">
      <c r="A33" s="6">
        <v>5</v>
      </c>
      <c r="B33" s="7" t="s">
        <v>58</v>
      </c>
      <c r="C33" s="7" t="s">
        <v>60</v>
      </c>
      <c r="D33" s="20">
        <v>1</v>
      </c>
      <c r="E33" s="20">
        <v>6.9</v>
      </c>
      <c r="F33" s="20">
        <f>D33*E33</f>
        <v>6.9</v>
      </c>
      <c r="G33" s="8" t="s">
        <v>56</v>
      </c>
      <c r="H33" s="14"/>
    </row>
    <row r="34" spans="1:8" x14ac:dyDescent="0.25">
      <c r="F34" s="21">
        <f ca="1">SUM(F31:F34)</f>
        <v>34.369999999999997</v>
      </c>
    </row>
    <row r="37" spans="1:8" x14ac:dyDescent="0.25">
      <c r="A37" s="15" t="s">
        <v>32</v>
      </c>
      <c r="B37" s="15"/>
      <c r="C37" s="15" t="s">
        <v>27</v>
      </c>
      <c r="D37" s="15" t="s">
        <v>26</v>
      </c>
      <c r="E37" s="15" t="s">
        <v>47</v>
      </c>
      <c r="F37" s="15"/>
      <c r="G37" s="15"/>
      <c r="H37" s="15"/>
    </row>
    <row r="38" spans="1:8" x14ac:dyDescent="0.25">
      <c r="A38" s="27" t="s">
        <v>62</v>
      </c>
      <c r="B38" s="27"/>
      <c r="C38" s="27">
        <f>F9</f>
        <v>161.55000000000001</v>
      </c>
      <c r="D38" s="27">
        <f>14.16*C38</f>
        <v>2287.5480000000002</v>
      </c>
      <c r="E38" s="28">
        <f>D38-1500</f>
        <v>787.54800000000023</v>
      </c>
    </row>
    <row r="39" spans="1:8" x14ac:dyDescent="0.25">
      <c r="A39" s="27" t="s">
        <v>36</v>
      </c>
      <c r="B39" s="27"/>
      <c r="C39" s="27">
        <f>F9-F5</f>
        <v>124.69000000000001</v>
      </c>
      <c r="D39" s="27">
        <f>14.16*C39</f>
        <v>1765.6104000000003</v>
      </c>
      <c r="E39" s="28">
        <f>D39-1500</f>
        <v>265.61040000000025</v>
      </c>
      <c r="F39" t="s">
        <v>54</v>
      </c>
      <c r="G39" s="1" t="s">
        <v>35</v>
      </c>
    </row>
    <row r="42" spans="1:8" x14ac:dyDescent="0.25">
      <c r="A42" s="15" t="s">
        <v>28</v>
      </c>
      <c r="C42" t="s">
        <v>44</v>
      </c>
    </row>
    <row r="43" spans="1:8" x14ac:dyDescent="0.25">
      <c r="A43" t="s">
        <v>42</v>
      </c>
    </row>
    <row r="44" spans="1:8" x14ac:dyDescent="0.25">
      <c r="A44" t="s">
        <v>29</v>
      </c>
    </row>
    <row r="45" spans="1:8" x14ac:dyDescent="0.25">
      <c r="A45" t="s">
        <v>43</v>
      </c>
    </row>
    <row r="46" spans="1:8" x14ac:dyDescent="0.25">
      <c r="A46" t="s">
        <v>30</v>
      </c>
    </row>
    <row r="47" spans="1:8" x14ac:dyDescent="0.25">
      <c r="A47" t="s">
        <v>38</v>
      </c>
      <c r="B47" s="15"/>
      <c r="C47" s="15"/>
      <c r="D47" s="15"/>
      <c r="E47" s="15"/>
      <c r="F47" s="15"/>
      <c r="G47" s="15"/>
      <c r="H47" s="15"/>
    </row>
    <row r="48" spans="1:8" x14ac:dyDescent="0.25">
      <c r="A48" t="s">
        <v>40</v>
      </c>
    </row>
    <row r="49" spans="1:1" x14ac:dyDescent="0.25">
      <c r="A49" t="s">
        <v>41</v>
      </c>
    </row>
    <row r="50" spans="1:1" x14ac:dyDescent="0.25">
      <c r="A50" t="s">
        <v>31</v>
      </c>
    </row>
    <row r="51" spans="1:1" x14ac:dyDescent="0.25">
      <c r="A51" t="s">
        <v>39</v>
      </c>
    </row>
    <row r="52" spans="1:1" x14ac:dyDescent="0.25">
      <c r="A52" t="s">
        <v>48</v>
      </c>
    </row>
  </sheetData>
  <conditionalFormatting sqref="E40:E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priority="2" operator="greaterThan">
      <formula>0</formula>
    </cfRule>
  </conditionalFormatting>
  <hyperlinks>
    <hyperlink ref="G22" r:id="rId1" xr:uid="{A0FE66E5-CBAC-494A-A819-C558D0AC1A58}"/>
    <hyperlink ref="G15" r:id="rId2" xr:uid="{833D23D3-5926-47A4-935A-E2C752EE7408}"/>
    <hyperlink ref="G23" r:id="rId3" xr:uid="{F6D5C861-CAF9-4503-B40E-E60D56B66066}"/>
    <hyperlink ref="H23" r:id="rId4" display="https://www.mouser.co.za/datasheet/2/238/Linx_09292017_ANT-868-ID Data Sheet 170913-1175044.pdf" xr:uid="{25B61F57-29BA-4944-8B17-2DB0C4FEEDBF}"/>
    <hyperlink ref="G16" r:id="rId5" xr:uid="{3767C627-E782-4598-B2CD-AD0C56B87EEE}"/>
    <hyperlink ref="H16" r:id="rId6" display="https://www.mouser.co.za/datasheet/2/238/Linx_09292017_ANT-868-ID Data Sheet 170913-1175044.pdf" xr:uid="{9A74C09F-8334-4E5B-8D6B-2F2988720295}"/>
    <hyperlink ref="G24" r:id="rId7" xr:uid="{815635D9-7A29-4508-9534-1ADC4BED3454}"/>
    <hyperlink ref="G32" r:id="rId8" xr:uid="{6F5CC43F-11FA-4672-A4CD-D1B76A784865}"/>
    <hyperlink ref="G4" r:id="rId9" xr:uid="{06E34F35-FB95-4698-92A8-73438E24CAE6}"/>
    <hyperlink ref="G5" r:id="rId10" xr:uid="{90455810-ADEC-4E0F-9DD1-61E2A9B5E2D4}"/>
    <hyperlink ref="H5" r:id="rId11" display="https://www.mouser.co.za/datasheet/2/238/Linx_09292017_ANT-868-ID Data Sheet 170913-1175044.pdf" xr:uid="{DFD032B1-38FE-46D9-8F8B-193CEACA87D7}"/>
    <hyperlink ref="G6" r:id="rId12" xr:uid="{374BA268-8C8B-484C-807D-4003A194D823}"/>
    <hyperlink ref="G39" r:id="rId13" xr:uid="{65A18E54-53A2-4757-B357-697D99B16CD0}"/>
    <hyperlink ref="G3" r:id="rId14" xr:uid="{018D2BA7-770E-4743-97AE-E7656179155E}"/>
    <hyperlink ref="G7" r:id="rId15" xr:uid="{9FB989D5-A6BA-4A1A-8415-A90098A32003}"/>
    <hyperlink ref="G14" r:id="rId16" xr:uid="{34A1CED9-5E21-43AF-A616-AB5BA2CF98A1}"/>
    <hyperlink ref="G21" r:id="rId17" xr:uid="{540C53C8-5436-4E8C-A511-D48EA086B7AA}"/>
    <hyperlink ref="G31" r:id="rId18" xr:uid="{456DCA6F-2E33-494A-AB34-0E5770DB4DF3}"/>
    <hyperlink ref="G33" r:id="rId19" xr:uid="{4EFB7366-B5F5-4ACA-A410-E91A94A866FD}"/>
    <hyperlink ref="G8" r:id="rId20" xr:uid="{79C7B31F-522F-43A0-A89E-711372AC2C61}"/>
    <hyperlink ref="G25" r:id="rId21" xr:uid="{7E49A659-85A0-42C7-8616-C6271F6CDCD5}"/>
  </hyperlinks>
  <pageMargins left="0.7" right="0.7" top="0.75" bottom="0.75" header="0.3" footer="0.3"/>
  <pageSetup paperSize="9" orientation="portrait" r:id="rId2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DE20-34FB-4EF7-9BF2-8F7D111B8845}">
  <dimension ref="A1:H42"/>
  <sheetViews>
    <sheetView workbookViewId="0">
      <selection activeCell="I10" sqref="I10"/>
    </sheetView>
  </sheetViews>
  <sheetFormatPr defaultRowHeight="15" x14ac:dyDescent="0.25"/>
  <cols>
    <col min="2" max="2" width="29.85546875" customWidth="1"/>
    <col min="6" max="6" width="9.5703125" customWidth="1"/>
    <col min="7" max="7" width="18.28515625" customWidth="1"/>
  </cols>
  <sheetData>
    <row r="1" spans="1:8" x14ac:dyDescent="0.25">
      <c r="A1" s="15" t="s">
        <v>24</v>
      </c>
    </row>
    <row r="2" spans="1:8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5</v>
      </c>
      <c r="F2" s="11" t="s">
        <v>4</v>
      </c>
      <c r="G2" s="11" t="s">
        <v>6</v>
      </c>
      <c r="H2" s="12" t="s">
        <v>7</v>
      </c>
    </row>
    <row r="3" spans="1:8" x14ac:dyDescent="0.25">
      <c r="A3" s="2">
        <v>1</v>
      </c>
      <c r="B3" s="3" t="s">
        <v>63</v>
      </c>
      <c r="C3" s="3" t="s">
        <v>12</v>
      </c>
      <c r="D3" s="3">
        <v>2</v>
      </c>
      <c r="E3" s="3">
        <v>14.95</v>
      </c>
      <c r="F3" s="3">
        <f>D3*E3</f>
        <v>29.9</v>
      </c>
      <c r="G3" s="4" t="s">
        <v>55</v>
      </c>
      <c r="H3" s="5"/>
    </row>
    <row r="4" spans="1:8" x14ac:dyDescent="0.25">
      <c r="A4" s="2">
        <v>2</v>
      </c>
      <c r="B4" s="3" t="s">
        <v>16</v>
      </c>
      <c r="C4" s="3" t="s">
        <v>12</v>
      </c>
      <c r="D4" s="3">
        <v>2</v>
      </c>
      <c r="E4" s="3">
        <v>19</v>
      </c>
      <c r="F4" s="3">
        <f t="shared" ref="F4:F5" si="0">D4*E4</f>
        <v>38</v>
      </c>
      <c r="G4" s="4" t="s">
        <v>17</v>
      </c>
      <c r="H4" s="5"/>
    </row>
    <row r="5" spans="1:8" x14ac:dyDescent="0.25">
      <c r="A5" s="2">
        <v>3</v>
      </c>
      <c r="B5" s="3" t="s">
        <v>20</v>
      </c>
      <c r="C5" s="3" t="s">
        <v>21</v>
      </c>
      <c r="D5" s="3">
        <v>2</v>
      </c>
      <c r="E5" s="3">
        <v>18.43</v>
      </c>
      <c r="F5" s="3">
        <f t="shared" si="0"/>
        <v>36.86</v>
      </c>
      <c r="G5" s="4" t="s">
        <v>18</v>
      </c>
      <c r="H5" s="13" t="s">
        <v>19</v>
      </c>
    </row>
    <row r="6" spans="1:8" x14ac:dyDescent="0.25">
      <c r="A6" s="2">
        <v>4</v>
      </c>
      <c r="B6" s="3" t="s">
        <v>22</v>
      </c>
      <c r="C6" s="3" t="s">
        <v>12</v>
      </c>
      <c r="D6" s="3">
        <v>1</v>
      </c>
      <c r="E6" s="3">
        <v>12.52</v>
      </c>
      <c r="F6" s="3">
        <f>D6*E6</f>
        <v>12.52</v>
      </c>
      <c r="G6" s="4" t="s">
        <v>23</v>
      </c>
      <c r="H6" s="5"/>
    </row>
    <row r="7" spans="1:8" x14ac:dyDescent="0.25">
      <c r="A7" s="2">
        <v>5</v>
      </c>
      <c r="B7" s="3" t="s">
        <v>58</v>
      </c>
      <c r="C7" s="3" t="s">
        <v>60</v>
      </c>
      <c r="D7" s="19">
        <v>1</v>
      </c>
      <c r="E7" s="19">
        <v>6.9</v>
      </c>
      <c r="F7" s="19">
        <f>D7*E7</f>
        <v>6.9</v>
      </c>
      <c r="G7" s="4" t="s">
        <v>56</v>
      </c>
      <c r="H7" s="5"/>
    </row>
    <row r="8" spans="1:8" x14ac:dyDescent="0.25">
      <c r="A8" s="6">
        <v>6</v>
      </c>
      <c r="B8" s="7" t="s">
        <v>59</v>
      </c>
      <c r="C8" s="7" t="s">
        <v>60</v>
      </c>
      <c r="D8" s="20">
        <v>1</v>
      </c>
      <c r="E8" s="20">
        <v>9.9</v>
      </c>
      <c r="F8" s="20">
        <f>D8*E8</f>
        <v>9.9</v>
      </c>
      <c r="G8" s="8" t="s">
        <v>57</v>
      </c>
      <c r="H8" s="14"/>
    </row>
    <row r="9" spans="1:8" x14ac:dyDescent="0.25">
      <c r="F9" s="17">
        <f>SUM(F3:F8)</f>
        <v>134.08000000000001</v>
      </c>
    </row>
    <row r="11" spans="1:8" x14ac:dyDescent="0.25">
      <c r="A11" s="15" t="s">
        <v>8</v>
      </c>
    </row>
    <row r="12" spans="1:8" x14ac:dyDescent="0.25">
      <c r="A12" s="10" t="s">
        <v>0</v>
      </c>
      <c r="B12" s="11" t="s">
        <v>1</v>
      </c>
      <c r="C12" s="11" t="s">
        <v>2</v>
      </c>
      <c r="D12" s="11" t="s">
        <v>3</v>
      </c>
      <c r="E12" s="11" t="s">
        <v>5</v>
      </c>
      <c r="F12" s="11" t="s">
        <v>4</v>
      </c>
      <c r="G12" s="11" t="s">
        <v>6</v>
      </c>
      <c r="H12" s="12" t="s">
        <v>7</v>
      </c>
    </row>
    <row r="13" spans="1:8" x14ac:dyDescent="0.25">
      <c r="A13" s="2">
        <v>1</v>
      </c>
      <c r="B13" s="3" t="s">
        <v>63</v>
      </c>
      <c r="C13" s="3" t="s">
        <v>12</v>
      </c>
      <c r="D13" s="3">
        <v>1</v>
      </c>
      <c r="E13" s="3">
        <v>14.95</v>
      </c>
      <c r="F13" s="3">
        <f>D13*E13</f>
        <v>14.95</v>
      </c>
      <c r="G13" s="4" t="s">
        <v>55</v>
      </c>
      <c r="H13" s="5"/>
    </row>
    <row r="14" spans="1:8" x14ac:dyDescent="0.25">
      <c r="A14" s="2">
        <v>2</v>
      </c>
      <c r="B14" s="3" t="s">
        <v>16</v>
      </c>
      <c r="C14" s="3" t="s">
        <v>12</v>
      </c>
      <c r="D14" s="3">
        <v>1</v>
      </c>
      <c r="E14" s="3">
        <v>19</v>
      </c>
      <c r="F14" s="3">
        <f t="shared" ref="F14:F15" si="1">D14*E14</f>
        <v>19</v>
      </c>
      <c r="G14" s="4" t="s">
        <v>17</v>
      </c>
      <c r="H14" s="5"/>
    </row>
    <row r="15" spans="1:8" x14ac:dyDescent="0.25">
      <c r="A15" s="6">
        <v>3</v>
      </c>
      <c r="B15" s="7" t="s">
        <v>20</v>
      </c>
      <c r="C15" s="7" t="s">
        <v>21</v>
      </c>
      <c r="D15" s="7">
        <v>1</v>
      </c>
      <c r="E15" s="7">
        <v>18.43</v>
      </c>
      <c r="F15" s="7">
        <f t="shared" si="1"/>
        <v>18.43</v>
      </c>
      <c r="G15" s="8" t="s">
        <v>18</v>
      </c>
      <c r="H15" s="9" t="s">
        <v>19</v>
      </c>
    </row>
    <row r="16" spans="1:8" x14ac:dyDescent="0.25">
      <c r="F16" s="17">
        <f>SUM(F13:F15)</f>
        <v>52.38</v>
      </c>
    </row>
    <row r="18" spans="1:8" x14ac:dyDescent="0.25">
      <c r="A18" s="15" t="s">
        <v>9</v>
      </c>
      <c r="F18" s="3"/>
    </row>
    <row r="19" spans="1:8" x14ac:dyDescent="0.25">
      <c r="A19" s="10" t="s">
        <v>0</v>
      </c>
      <c r="B19" s="11" t="s">
        <v>1</v>
      </c>
      <c r="C19" s="11" t="s">
        <v>2</v>
      </c>
      <c r="D19" s="11" t="s">
        <v>3</v>
      </c>
      <c r="E19" s="11" t="s">
        <v>5</v>
      </c>
      <c r="F19" s="11" t="s">
        <v>4</v>
      </c>
      <c r="G19" s="11" t="s">
        <v>6</v>
      </c>
      <c r="H19" s="27" t="s">
        <v>7</v>
      </c>
    </row>
    <row r="20" spans="1:8" x14ac:dyDescent="0.25">
      <c r="A20" s="22">
        <v>1</v>
      </c>
      <c r="B20" s="23" t="s">
        <v>63</v>
      </c>
      <c r="C20" s="23" t="s">
        <v>12</v>
      </c>
      <c r="D20" s="23">
        <v>1</v>
      </c>
      <c r="E20" s="23">
        <v>14.95</v>
      </c>
      <c r="F20" s="23">
        <f t="shared" ref="F20:F25" si="2">D20*E20</f>
        <v>14.95</v>
      </c>
      <c r="G20" s="26" t="s">
        <v>55</v>
      </c>
      <c r="H20" s="24"/>
    </row>
    <row r="21" spans="1:8" x14ac:dyDescent="0.25">
      <c r="A21" s="2">
        <v>2</v>
      </c>
      <c r="B21" s="3" t="s">
        <v>16</v>
      </c>
      <c r="C21" s="3" t="s">
        <v>12</v>
      </c>
      <c r="D21" s="3">
        <v>1</v>
      </c>
      <c r="E21" s="3">
        <v>19</v>
      </c>
      <c r="F21" s="3">
        <f t="shared" si="2"/>
        <v>19</v>
      </c>
      <c r="G21" s="4" t="s">
        <v>17</v>
      </c>
      <c r="H21" s="5"/>
    </row>
    <row r="22" spans="1:8" x14ac:dyDescent="0.25">
      <c r="A22" s="2">
        <v>3</v>
      </c>
      <c r="B22" s="3" t="s">
        <v>20</v>
      </c>
      <c r="C22" s="3" t="s">
        <v>21</v>
      </c>
      <c r="D22" s="3">
        <v>1</v>
      </c>
      <c r="E22" s="3">
        <v>18.43</v>
      </c>
      <c r="F22" s="3">
        <f t="shared" si="2"/>
        <v>18.43</v>
      </c>
      <c r="G22" s="4" t="s">
        <v>18</v>
      </c>
      <c r="H22" s="13" t="s">
        <v>19</v>
      </c>
    </row>
    <row r="23" spans="1:8" x14ac:dyDescent="0.25">
      <c r="A23" s="2">
        <v>4</v>
      </c>
      <c r="B23" s="3" t="s">
        <v>22</v>
      </c>
      <c r="C23" s="3"/>
      <c r="D23" s="3">
        <v>1</v>
      </c>
      <c r="E23" s="3">
        <v>12.52</v>
      </c>
      <c r="F23" s="3">
        <f t="shared" si="2"/>
        <v>12.52</v>
      </c>
      <c r="G23" s="4" t="s">
        <v>23</v>
      </c>
      <c r="H23" s="5"/>
    </row>
    <row r="24" spans="1:8" s="3" customFormat="1" x14ac:dyDescent="0.25">
      <c r="A24" s="2">
        <v>5</v>
      </c>
      <c r="B24" s="3" t="s">
        <v>58</v>
      </c>
      <c r="C24" s="3" t="s">
        <v>60</v>
      </c>
      <c r="D24" s="19">
        <v>1</v>
      </c>
      <c r="E24" s="19">
        <v>6.9</v>
      </c>
      <c r="F24" s="19">
        <f t="shared" si="2"/>
        <v>6.9</v>
      </c>
      <c r="G24" s="4" t="s">
        <v>56</v>
      </c>
      <c r="H24" s="5"/>
    </row>
    <row r="25" spans="1:8" s="3" customFormat="1" x14ac:dyDescent="0.25">
      <c r="A25" s="6">
        <v>6</v>
      </c>
      <c r="B25" s="7" t="s">
        <v>59</v>
      </c>
      <c r="C25" s="7" t="s">
        <v>60</v>
      </c>
      <c r="D25" s="20">
        <v>1</v>
      </c>
      <c r="E25" s="20">
        <v>9.9</v>
      </c>
      <c r="F25" s="20">
        <f t="shared" si="2"/>
        <v>9.9</v>
      </c>
      <c r="G25" s="8" t="s">
        <v>57</v>
      </c>
      <c r="H25" s="14"/>
    </row>
    <row r="26" spans="1:8" s="3" customFormat="1" x14ac:dyDescent="0.25">
      <c r="F26" s="18">
        <f>SUM(F20:F24)</f>
        <v>71.800000000000011</v>
      </c>
    </row>
    <row r="28" spans="1:8" x14ac:dyDescent="0.25">
      <c r="A28" s="15" t="s">
        <v>32</v>
      </c>
      <c r="B28" s="15"/>
      <c r="C28" s="15" t="s">
        <v>27</v>
      </c>
      <c r="D28" s="15" t="s">
        <v>26</v>
      </c>
      <c r="E28" s="15" t="s">
        <v>47</v>
      </c>
      <c r="F28" s="15"/>
      <c r="G28" s="15"/>
      <c r="H28" s="3"/>
    </row>
    <row r="29" spans="1:8" x14ac:dyDescent="0.25">
      <c r="A29" s="27" t="s">
        <v>61</v>
      </c>
      <c r="B29" s="27"/>
      <c r="C29" s="27">
        <f>F9</f>
        <v>134.08000000000001</v>
      </c>
      <c r="D29" s="27">
        <f>14.16*C29</f>
        <v>1898.5728000000001</v>
      </c>
      <c r="E29" s="28">
        <f>D29-1500</f>
        <v>398.57280000000014</v>
      </c>
      <c r="H29" s="3"/>
    </row>
    <row r="30" spans="1:8" x14ac:dyDescent="0.25">
      <c r="A30" s="27" t="s">
        <v>36</v>
      </c>
      <c r="B30" s="27"/>
      <c r="C30" s="27">
        <f>F9-F5</f>
        <v>97.220000000000013</v>
      </c>
      <c r="D30" s="27">
        <f>14.16*C30</f>
        <v>1376.6352000000002</v>
      </c>
      <c r="E30" s="29">
        <f>D30-1500</f>
        <v>-123.36479999999983</v>
      </c>
      <c r="F30" t="s">
        <v>54</v>
      </c>
      <c r="G30" s="1" t="s">
        <v>35</v>
      </c>
      <c r="H30" s="4"/>
    </row>
    <row r="31" spans="1:8" x14ac:dyDescent="0.25">
      <c r="A31" s="3"/>
      <c r="B31" s="3"/>
      <c r="C31" s="3"/>
      <c r="D31" s="3"/>
      <c r="E31" s="3"/>
      <c r="F31" s="3"/>
      <c r="G31" s="4"/>
      <c r="H31" s="3"/>
    </row>
    <row r="32" spans="1:8" x14ac:dyDescent="0.25">
      <c r="A32" s="15" t="s">
        <v>28</v>
      </c>
      <c r="C32" t="s">
        <v>44</v>
      </c>
    </row>
    <row r="33" spans="1:8" x14ac:dyDescent="0.25">
      <c r="A33" t="s">
        <v>42</v>
      </c>
    </row>
    <row r="34" spans="1:8" x14ac:dyDescent="0.25">
      <c r="A34" t="s">
        <v>29</v>
      </c>
    </row>
    <row r="35" spans="1:8" x14ac:dyDescent="0.25">
      <c r="A35" t="s">
        <v>43</v>
      </c>
    </row>
    <row r="36" spans="1:8" x14ac:dyDescent="0.25">
      <c r="A36" t="s">
        <v>30</v>
      </c>
    </row>
    <row r="37" spans="1:8" x14ac:dyDescent="0.25">
      <c r="A37" t="s">
        <v>38</v>
      </c>
      <c r="B37" s="15"/>
      <c r="C37" s="15"/>
      <c r="D37" s="15"/>
      <c r="E37" s="15"/>
      <c r="F37" s="15"/>
      <c r="G37" s="15"/>
      <c r="H37" s="15"/>
    </row>
    <row r="38" spans="1:8" x14ac:dyDescent="0.25">
      <c r="A38" t="s">
        <v>40</v>
      </c>
    </row>
    <row r="39" spans="1:8" x14ac:dyDescent="0.25">
      <c r="A39" t="s">
        <v>41</v>
      </c>
    </row>
    <row r="40" spans="1:8" x14ac:dyDescent="0.25">
      <c r="A40" t="s">
        <v>31</v>
      </c>
    </row>
    <row r="41" spans="1:8" x14ac:dyDescent="0.25">
      <c r="A41" t="s">
        <v>39</v>
      </c>
    </row>
    <row r="42" spans="1:8" x14ac:dyDescent="0.25">
      <c r="A42" t="s">
        <v>48</v>
      </c>
    </row>
  </sheetData>
  <hyperlinks>
    <hyperlink ref="G21" r:id="rId1" xr:uid="{C3EFA2F5-1051-4F83-AF49-1029C5F30F34}"/>
    <hyperlink ref="G14" r:id="rId2" xr:uid="{0623CD5C-D433-4CD8-838A-28258ECC7B3F}"/>
    <hyperlink ref="G22" r:id="rId3" xr:uid="{C82A2774-6C1A-435D-AEEB-35F7EFE289B9}"/>
    <hyperlink ref="H22" r:id="rId4" display="https://www.mouser.co.za/datasheet/2/238/Linx_09292017_ANT-868-ID Data Sheet 170913-1175044.pdf" xr:uid="{5D9D5EB8-152C-4809-B466-3CA2978F4A00}"/>
    <hyperlink ref="G15" r:id="rId5" xr:uid="{3911D071-171A-496A-9F1C-26D80B253187}"/>
    <hyperlink ref="H15" r:id="rId6" display="https://www.mouser.co.za/datasheet/2/238/Linx_09292017_ANT-868-ID Data Sheet 170913-1175044.pdf" xr:uid="{2234CE62-44DF-4C7F-B22A-40D98FF76866}"/>
    <hyperlink ref="G23" r:id="rId7" xr:uid="{264FEBBF-6E40-40C9-A228-EA3D92108DFA}"/>
    <hyperlink ref="G4" r:id="rId8" xr:uid="{3C3188E1-5A33-4482-9BFA-D2D85E2CA304}"/>
    <hyperlink ref="G5" r:id="rId9" xr:uid="{F443EE60-6AA5-4D34-BF55-97F54D2F6ADE}"/>
    <hyperlink ref="H5" r:id="rId10" display="https://www.mouser.co.za/datasheet/2/238/Linx_09292017_ANT-868-ID Data Sheet 170913-1175044.pdf" xr:uid="{AA5C1573-8CB1-47F3-AC97-A330EB079B42}"/>
    <hyperlink ref="G6" r:id="rId11" xr:uid="{A1352BFA-156A-4765-B8C8-85F5C29BE07A}"/>
    <hyperlink ref="G30" r:id="rId12" xr:uid="{C39AF8EB-3013-4F30-9FAA-8140EC9606E4}"/>
    <hyperlink ref="G3" r:id="rId13" xr:uid="{5753F1BC-A4A9-4FE1-8A1F-A8FC8ECB21A8}"/>
    <hyperlink ref="G7" r:id="rId14" xr:uid="{B4A68143-B2DD-4F99-99B2-F4332B0E0C01}"/>
    <hyperlink ref="G13" r:id="rId15" xr:uid="{2DC67C13-44CB-4B92-8EBE-34E8209B1060}"/>
    <hyperlink ref="G20" r:id="rId16" xr:uid="{6DC51E20-0156-4747-9D78-BDB367632213}"/>
    <hyperlink ref="G24" r:id="rId17" xr:uid="{B4F767F6-2480-4E24-A327-53CD9B1FB4AF}"/>
    <hyperlink ref="G8" r:id="rId18" xr:uid="{4265360B-3B92-4BD6-9EB0-E4C078FC2FA0}"/>
    <hyperlink ref="G25" r:id="rId19" xr:uid="{02606ECD-E94A-4E5E-885E-49F9A224AB1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9DC0-9949-4164-B467-39BF5387ED31}">
  <dimension ref="A1:I36"/>
  <sheetViews>
    <sheetView tabSelected="1" workbookViewId="0">
      <selection activeCell="G14" sqref="G14"/>
    </sheetView>
  </sheetViews>
  <sheetFormatPr defaultRowHeight="15" x14ac:dyDescent="0.25"/>
  <cols>
    <col min="1" max="1" width="8.7109375" customWidth="1"/>
    <col min="2" max="2" width="25.5703125" customWidth="1"/>
    <col min="3" max="3" width="16.28515625" customWidth="1"/>
    <col min="7" max="7" width="20.140625" customWidth="1"/>
    <col min="8" max="8" width="17.85546875" customWidth="1"/>
  </cols>
  <sheetData>
    <row r="1" spans="1:9" x14ac:dyDescent="0.25">
      <c r="A1" s="15" t="s">
        <v>24</v>
      </c>
    </row>
    <row r="2" spans="1:9" x14ac:dyDescent="0.25">
      <c r="A2" s="10" t="s">
        <v>0</v>
      </c>
      <c r="B2" s="11" t="s">
        <v>1</v>
      </c>
      <c r="C2" s="11" t="s">
        <v>2</v>
      </c>
      <c r="D2" s="11" t="s">
        <v>3</v>
      </c>
      <c r="E2" s="11" t="s">
        <v>5</v>
      </c>
      <c r="F2" s="11" t="s">
        <v>4</v>
      </c>
      <c r="G2" s="27" t="s">
        <v>6</v>
      </c>
      <c r="H2" s="16" t="s">
        <v>68</v>
      </c>
      <c r="I2" s="12" t="s">
        <v>7</v>
      </c>
    </row>
    <row r="3" spans="1:9" x14ac:dyDescent="0.25">
      <c r="A3" s="2">
        <v>1</v>
      </c>
      <c r="B3" s="3" t="s">
        <v>63</v>
      </c>
      <c r="C3" s="3" t="s">
        <v>12</v>
      </c>
      <c r="D3" s="3">
        <v>2</v>
      </c>
      <c r="E3" s="3">
        <v>10.039999999999999</v>
      </c>
      <c r="F3" s="3">
        <f>D3*E3</f>
        <v>20.079999999999998</v>
      </c>
      <c r="G3" s="31" t="s">
        <v>71</v>
      </c>
      <c r="H3" s="4" t="s">
        <v>55</v>
      </c>
      <c r="I3" s="5"/>
    </row>
    <row r="4" spans="1:9" x14ac:dyDescent="0.25">
      <c r="A4" s="2">
        <v>2</v>
      </c>
      <c r="B4" s="3" t="s">
        <v>66</v>
      </c>
      <c r="C4" s="3" t="s">
        <v>12</v>
      </c>
      <c r="D4" s="3">
        <v>2</v>
      </c>
      <c r="E4" s="3">
        <v>19.5</v>
      </c>
      <c r="F4" s="3">
        <f t="shared" ref="F4" si="0">D4*E4</f>
        <v>39</v>
      </c>
      <c r="G4" s="31" t="s">
        <v>35</v>
      </c>
      <c r="I4" s="5"/>
    </row>
    <row r="5" spans="1:9" x14ac:dyDescent="0.25">
      <c r="A5" s="2">
        <v>4</v>
      </c>
      <c r="B5" s="3" t="s">
        <v>58</v>
      </c>
      <c r="C5" s="3" t="s">
        <v>70</v>
      </c>
      <c r="D5" s="19">
        <v>1</v>
      </c>
      <c r="E5" s="19">
        <v>6.9</v>
      </c>
      <c r="F5" s="19">
        <f>D5*E5</f>
        <v>6.9</v>
      </c>
      <c r="G5" s="31" t="s">
        <v>67</v>
      </c>
      <c r="H5" s="4" t="s">
        <v>56</v>
      </c>
      <c r="I5" s="5"/>
    </row>
    <row r="6" spans="1:9" x14ac:dyDescent="0.25">
      <c r="A6" s="6">
        <v>5</v>
      </c>
      <c r="B6" s="7" t="s">
        <v>59</v>
      </c>
      <c r="C6" s="7" t="s">
        <v>70</v>
      </c>
      <c r="D6" s="20">
        <v>1</v>
      </c>
      <c r="E6" s="20">
        <v>9.9</v>
      </c>
      <c r="F6" s="20">
        <f>D6*E6</f>
        <v>9.9</v>
      </c>
      <c r="G6" s="32" t="s">
        <v>69</v>
      </c>
      <c r="H6" s="8" t="s">
        <v>57</v>
      </c>
      <c r="I6" s="14"/>
    </row>
    <row r="7" spans="1:9" x14ac:dyDescent="0.25">
      <c r="F7" s="17">
        <f>SUM(F3:F6)</f>
        <v>75.88000000000001</v>
      </c>
      <c r="H7" s="23"/>
    </row>
    <row r="9" spans="1:9" x14ac:dyDescent="0.25">
      <c r="A9" s="15" t="s">
        <v>8</v>
      </c>
    </row>
    <row r="10" spans="1:9" x14ac:dyDescent="0.25">
      <c r="A10" s="10" t="s">
        <v>0</v>
      </c>
      <c r="B10" s="11" t="s">
        <v>1</v>
      </c>
      <c r="C10" s="11" t="s">
        <v>2</v>
      </c>
      <c r="D10" s="11" t="s">
        <v>3</v>
      </c>
      <c r="E10" s="11" t="s">
        <v>5</v>
      </c>
      <c r="F10" s="11" t="s">
        <v>4</v>
      </c>
      <c r="G10" s="11" t="s">
        <v>6</v>
      </c>
      <c r="H10" s="16" t="s">
        <v>68</v>
      </c>
      <c r="I10" s="12" t="s">
        <v>7</v>
      </c>
    </row>
    <row r="11" spans="1:9" x14ac:dyDescent="0.25">
      <c r="A11" s="2">
        <v>1</v>
      </c>
      <c r="B11" s="3" t="s">
        <v>63</v>
      </c>
      <c r="C11" s="3" t="s">
        <v>12</v>
      </c>
      <c r="D11" s="3">
        <v>1</v>
      </c>
      <c r="E11" s="3">
        <v>10.039999999999999</v>
      </c>
      <c r="F11" s="3">
        <f>D11*E11</f>
        <v>10.039999999999999</v>
      </c>
      <c r="G11" s="1" t="s">
        <v>71</v>
      </c>
      <c r="H11" s="4" t="s">
        <v>55</v>
      </c>
      <c r="I11" s="5"/>
    </row>
    <row r="12" spans="1:9" x14ac:dyDescent="0.25">
      <c r="A12" s="6">
        <v>2</v>
      </c>
      <c r="B12" s="7" t="s">
        <v>66</v>
      </c>
      <c r="C12" s="7" t="s">
        <v>12</v>
      </c>
      <c r="D12" s="7">
        <v>1</v>
      </c>
      <c r="E12" s="7">
        <v>19.5</v>
      </c>
      <c r="F12" s="7">
        <f t="shared" ref="F12" si="1">D12*E12</f>
        <v>19.5</v>
      </c>
      <c r="G12" s="8" t="s">
        <v>35</v>
      </c>
      <c r="H12" s="7"/>
      <c r="I12" s="14"/>
    </row>
    <row r="13" spans="1:9" x14ac:dyDescent="0.25">
      <c r="F13" s="21">
        <f>SUM(F11:F12)</f>
        <v>29.54</v>
      </c>
      <c r="H13" s="1"/>
    </row>
    <row r="14" spans="1:9" x14ac:dyDescent="0.25">
      <c r="H14" s="1"/>
    </row>
    <row r="15" spans="1:9" x14ac:dyDescent="0.25">
      <c r="A15" s="15" t="s">
        <v>9</v>
      </c>
      <c r="F15" s="3"/>
    </row>
    <row r="16" spans="1:9" x14ac:dyDescent="0.25">
      <c r="A16" s="10" t="s">
        <v>0</v>
      </c>
      <c r="B16" s="11" t="s">
        <v>1</v>
      </c>
      <c r="C16" s="11" t="s">
        <v>2</v>
      </c>
      <c r="D16" s="11" t="s">
        <v>3</v>
      </c>
      <c r="E16" s="11" t="s">
        <v>5</v>
      </c>
      <c r="F16" s="11" t="s">
        <v>4</v>
      </c>
      <c r="G16" s="11" t="s">
        <v>6</v>
      </c>
      <c r="H16" s="16" t="s">
        <v>68</v>
      </c>
      <c r="I16" s="27" t="s">
        <v>7</v>
      </c>
    </row>
    <row r="17" spans="1:9" x14ac:dyDescent="0.25">
      <c r="A17" s="22">
        <v>1</v>
      </c>
      <c r="B17" s="23" t="s">
        <v>63</v>
      </c>
      <c r="C17" s="23" t="s">
        <v>12</v>
      </c>
      <c r="D17" s="23">
        <v>1</v>
      </c>
      <c r="E17" s="23">
        <v>10.039999999999999</v>
      </c>
      <c r="F17" s="23">
        <f t="shared" ref="F17:F18" si="2">D17*E17</f>
        <v>10.039999999999999</v>
      </c>
      <c r="G17" s="26" t="s">
        <v>55</v>
      </c>
      <c r="H17" s="3"/>
      <c r="I17" s="24"/>
    </row>
    <row r="18" spans="1:9" x14ac:dyDescent="0.25">
      <c r="A18" s="2">
        <v>2</v>
      </c>
      <c r="B18" s="3" t="s">
        <v>66</v>
      </c>
      <c r="C18" s="3" t="s">
        <v>12</v>
      </c>
      <c r="D18" s="3">
        <v>1</v>
      </c>
      <c r="E18" s="3">
        <v>19.5</v>
      </c>
      <c r="F18" s="3">
        <f t="shared" si="2"/>
        <v>19.5</v>
      </c>
      <c r="G18" s="4" t="s">
        <v>35</v>
      </c>
      <c r="H18" s="3"/>
      <c r="I18" s="5"/>
    </row>
    <row r="19" spans="1:9" x14ac:dyDescent="0.25">
      <c r="A19" s="2">
        <v>4</v>
      </c>
      <c r="B19" s="3" t="s">
        <v>58</v>
      </c>
      <c r="C19" s="3" t="s">
        <v>70</v>
      </c>
      <c r="D19" s="19">
        <v>1</v>
      </c>
      <c r="E19" s="19">
        <v>6.9</v>
      </c>
      <c r="F19" s="19">
        <f>D19*E19</f>
        <v>6.9</v>
      </c>
      <c r="G19" s="31" t="s">
        <v>67</v>
      </c>
      <c r="H19" s="4" t="s">
        <v>56</v>
      </c>
      <c r="I19" s="5"/>
    </row>
    <row r="20" spans="1:9" x14ac:dyDescent="0.25">
      <c r="A20" s="6">
        <v>5</v>
      </c>
      <c r="B20" s="7" t="s">
        <v>59</v>
      </c>
      <c r="C20" s="7" t="s">
        <v>70</v>
      </c>
      <c r="D20" s="20">
        <v>1</v>
      </c>
      <c r="E20" s="20">
        <v>9.9</v>
      </c>
      <c r="F20" s="20">
        <f>D20*E20</f>
        <v>9.9</v>
      </c>
      <c r="G20" s="32" t="s">
        <v>69</v>
      </c>
      <c r="H20" s="8" t="s">
        <v>57</v>
      </c>
      <c r="I20" s="14"/>
    </row>
    <row r="21" spans="1:9" s="3" customFormat="1" x14ac:dyDescent="0.25">
      <c r="F21" s="18">
        <f>SUM(F17:F20)</f>
        <v>46.339999999999996</v>
      </c>
    </row>
    <row r="22" spans="1:9" s="3" customFormat="1" x14ac:dyDescent="0.25"/>
    <row r="23" spans="1:9" x14ac:dyDescent="0.25">
      <c r="A23" s="15" t="s">
        <v>72</v>
      </c>
      <c r="B23" s="15"/>
      <c r="C23" s="15" t="s">
        <v>27</v>
      </c>
      <c r="D23" s="15" t="s">
        <v>26</v>
      </c>
      <c r="E23" s="15" t="s">
        <v>47</v>
      </c>
      <c r="F23" s="15"/>
      <c r="G23" s="15"/>
      <c r="I23" s="3"/>
    </row>
    <row r="24" spans="1:9" x14ac:dyDescent="0.25">
      <c r="A24" s="27" t="s">
        <v>61</v>
      </c>
      <c r="B24" s="27"/>
      <c r="C24" s="27">
        <f>F7</f>
        <v>75.88000000000001</v>
      </c>
      <c r="D24" s="27">
        <f>14.16*C24</f>
        <v>1074.4608000000001</v>
      </c>
      <c r="E24" s="29">
        <f>D24-1500</f>
        <v>-425.53919999999994</v>
      </c>
      <c r="I24" s="3"/>
    </row>
    <row r="25" spans="1:9" x14ac:dyDescent="0.25">
      <c r="G25" s="1"/>
      <c r="I25" s="4"/>
    </row>
    <row r="26" spans="1:9" x14ac:dyDescent="0.25">
      <c r="A26" s="15" t="s">
        <v>28</v>
      </c>
      <c r="C26" t="s">
        <v>44</v>
      </c>
    </row>
    <row r="27" spans="1:9" x14ac:dyDescent="0.25">
      <c r="A27" t="s">
        <v>42</v>
      </c>
    </row>
    <row r="28" spans="1:9" x14ac:dyDescent="0.25">
      <c r="A28" t="s">
        <v>29</v>
      </c>
    </row>
    <row r="29" spans="1:9" x14ac:dyDescent="0.25">
      <c r="A29" t="s">
        <v>43</v>
      </c>
    </row>
    <row r="30" spans="1:9" x14ac:dyDescent="0.25">
      <c r="A30" t="s">
        <v>30</v>
      </c>
    </row>
    <row r="31" spans="1:9" x14ac:dyDescent="0.25">
      <c r="A31" t="s">
        <v>38</v>
      </c>
      <c r="B31" s="15"/>
      <c r="C31" s="15"/>
      <c r="D31" s="15"/>
      <c r="E31" s="15"/>
      <c r="F31" s="15"/>
      <c r="G31" s="15"/>
      <c r="I31" s="15"/>
    </row>
    <row r="32" spans="1:9" x14ac:dyDescent="0.25">
      <c r="A32" t="s">
        <v>40</v>
      </c>
    </row>
    <row r="33" spans="1:1" x14ac:dyDescent="0.25">
      <c r="A33" t="s">
        <v>41</v>
      </c>
    </row>
    <row r="34" spans="1:1" x14ac:dyDescent="0.25">
      <c r="A34" t="s">
        <v>31</v>
      </c>
    </row>
    <row r="35" spans="1:1" x14ac:dyDescent="0.25">
      <c r="A35" t="s">
        <v>39</v>
      </c>
    </row>
    <row r="36" spans="1:1" x14ac:dyDescent="0.25">
      <c r="A36" t="s">
        <v>48</v>
      </c>
    </row>
  </sheetData>
  <hyperlinks>
    <hyperlink ref="H3" r:id="rId1" xr:uid="{9CA18996-5AA1-4FAA-A154-CC7D192F666A}"/>
    <hyperlink ref="G17" r:id="rId2" xr:uid="{192961B4-674C-44AD-A530-B7C456001F87}"/>
    <hyperlink ref="H6" r:id="rId3" xr:uid="{7537E7AF-2062-4F1B-8C37-5F51B4880A27}"/>
    <hyperlink ref="G4" r:id="rId4" xr:uid="{6E4CB6D1-95A5-4DD5-A3B0-7C20399C87EF}"/>
    <hyperlink ref="G12" r:id="rId5" xr:uid="{2BF8994F-0BE5-47E6-9181-DB6613B9C25D}"/>
    <hyperlink ref="G18" r:id="rId6" xr:uid="{244D6A4B-6F14-4CF7-9000-7FD3C9BF99C5}"/>
    <hyperlink ref="H5" r:id="rId7" xr:uid="{D3D6E812-1F5A-46AE-885E-2270E0EA30BA}"/>
    <hyperlink ref="G5" r:id="rId8" xr:uid="{3C3D5793-FD29-48E2-8473-D5D3E19D270B}"/>
    <hyperlink ref="G6" r:id="rId9" xr:uid="{9A04CC45-A966-46EE-9147-1E2FABAC3924}"/>
    <hyperlink ref="G3" r:id="rId10" xr:uid="{E6406962-A15A-4943-BCF9-4ED7027C9456}"/>
    <hyperlink ref="H11" r:id="rId11" xr:uid="{3ECC5728-AFF0-42A9-95FB-06849DC091D8}"/>
    <hyperlink ref="G11" r:id="rId12" xr:uid="{0C48A7AF-8017-4D96-B986-EA7A5D6592E4}"/>
    <hyperlink ref="H20" r:id="rId13" xr:uid="{B67D9CF3-024B-46C7-9FF3-EAA4E5AC3EC0}"/>
    <hyperlink ref="H19" r:id="rId14" xr:uid="{19B36295-CCC2-4A17-9D17-FB5959CBD8B6}"/>
    <hyperlink ref="G19" r:id="rId15" xr:uid="{FE83A080-9573-4B3A-8036-49BEF4D58A26}"/>
    <hyperlink ref="G20" r:id="rId16" xr:uid="{E24B5F24-D32A-4692-AC24-E8087A8D263D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Full System</vt:lpstr>
      <vt:lpstr>Node 2 wired with CAN</vt:lpstr>
      <vt:lpstr>Node 1 only</vt:lpstr>
      <vt:lpstr>Cheapest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Metcalfe</dc:creator>
  <cp:lastModifiedBy>Luke Metcalfe</cp:lastModifiedBy>
  <dcterms:created xsi:type="dcterms:W3CDTF">2019-07-01T08:48:42Z</dcterms:created>
  <dcterms:modified xsi:type="dcterms:W3CDTF">2019-07-10T13:32:27Z</dcterms:modified>
</cp:coreProperties>
</file>