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m\Desktop\UCT Mechatronics\First Semester\EEE4022S\"/>
    </mc:Choice>
  </mc:AlternateContent>
  <xr:revisionPtr revIDLastSave="0" documentId="13_ncr:1_{0A04EC27-089E-4D04-B544-F62257AC9270}" xr6:coauthVersionLast="36" xr6:coauthVersionMax="36" xr10:uidLastSave="{00000000-0000-0000-0000-000000000000}"/>
  <bookViews>
    <workbookView xWindow="0" yWindow="0" windowWidth="20490" windowHeight="7545" xr2:uid="{1A56A229-CD37-4CE3-93A1-7AC180509057}"/>
  </bookViews>
  <sheets>
    <sheet name="Mouser, Amazon (Reyax)" sheetId="1" r:id="rId1"/>
    <sheet name="Mouser all (+Antennae)" sheetId="2" r:id="rId2"/>
    <sheet name="Amazon (ESP+Reyax), DF Robot" sheetId="3" r:id="rId3"/>
  </sheets>
  <definedNames>
    <definedName name="Drop">'Amazon (ESP+Reyax), DF Robot'!$A$36</definedName>
    <definedName name="Drop1">'Mouser, Amazon (Reyax)'!$A$34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8" i="2" l="1"/>
  <c r="B36" i="2"/>
  <c r="B35" i="2"/>
  <c r="B34" i="1"/>
  <c r="B37" i="1" s="1"/>
  <c r="B38" i="1" s="1"/>
  <c r="B40" i="1" s="1"/>
  <c r="B36" i="3"/>
  <c r="B39" i="3" s="1"/>
  <c r="B40" i="3" s="1"/>
  <c r="B42" i="3" s="1"/>
  <c r="F17" i="1"/>
  <c r="F11" i="3"/>
  <c r="F20" i="3"/>
  <c r="F19" i="3"/>
  <c r="F18" i="3"/>
  <c r="F17" i="3"/>
  <c r="F12" i="3"/>
  <c r="F6" i="3"/>
  <c r="F5" i="3"/>
  <c r="F4" i="3"/>
  <c r="F3" i="3"/>
  <c r="F19" i="2"/>
  <c r="F21" i="2"/>
  <c r="F20" i="2"/>
  <c r="F14" i="2"/>
  <c r="F13" i="2"/>
  <c r="F15" i="2" s="1"/>
  <c r="F5" i="2"/>
  <c r="F4" i="2"/>
  <c r="F23" i="2"/>
  <c r="F22" i="2"/>
  <c r="F12" i="2"/>
  <c r="F7" i="2"/>
  <c r="F6" i="2"/>
  <c r="F3" i="2"/>
  <c r="F20" i="1"/>
  <c r="F19" i="1"/>
  <c r="F18" i="1"/>
  <c r="F21" i="1"/>
  <c r="F12" i="1"/>
  <c r="F11" i="1"/>
  <c r="F13" i="1" s="1"/>
  <c r="F6" i="1"/>
  <c r="F5" i="1"/>
  <c r="F4" i="1"/>
  <c r="F3" i="1"/>
  <c r="F7" i="1" s="1"/>
  <c r="C24" i="1" s="1"/>
  <c r="D24" i="1" s="1"/>
  <c r="E24" i="1" s="1"/>
  <c r="F7" i="3" l="1"/>
  <c r="C24" i="3" s="1"/>
  <c r="D24" i="3" s="1"/>
  <c r="E24" i="3" s="1"/>
  <c r="F21" i="3"/>
  <c r="F13" i="3"/>
  <c r="F24" i="2"/>
  <c r="F8" i="2"/>
  <c r="C27" i="2" s="1"/>
  <c r="D27" i="2" s="1"/>
  <c r="E27" i="2" s="1"/>
</calcChain>
</file>

<file path=xl/sharedStrings.xml><?xml version="1.0" encoding="utf-8"?>
<sst xmlns="http://schemas.openxmlformats.org/spreadsheetml/2006/main" count="276" uniqueCount="53">
  <si>
    <t>Complete System</t>
  </si>
  <si>
    <t>Item No.</t>
  </si>
  <si>
    <t>Description</t>
  </si>
  <si>
    <t>Store</t>
  </si>
  <si>
    <t>Quantity</t>
  </si>
  <si>
    <t>Unit Cost</t>
  </si>
  <si>
    <t>Total Cost</t>
  </si>
  <si>
    <t>Purchase Link</t>
  </si>
  <si>
    <t>Alternative Link</t>
  </si>
  <si>
    <t>Datasheet Link</t>
  </si>
  <si>
    <t>ESP32-DevKitC</t>
  </si>
  <si>
    <t>Amazon</t>
  </si>
  <si>
    <t>https://www.mouser.co.za/ProductDetail/Espressif-Systems/ESP32-DevKitC?qs=sGAEpiMZZMve4%2FbfQkoj%252BGfWvZDd%252BrPwCf9bks%2FpTPM%3D</t>
  </si>
  <si>
    <t>https://www.amazon.com/Espressif-ESP32-ESP32-DEVKITC-ESP-WROOM-32-soldered/dp/B01N0SB08Q/ref=sr_1_2?keywords=ESP8266-DevKitC&amp;qid=1562181104&amp;s=gateway&amp;sr=8-2</t>
  </si>
  <si>
    <t>REYAX RYLR896 Lora Module  868MHz</t>
  </si>
  <si>
    <t>https://www.amazon.com/RYLR896-Module-SX1276-Antenna-Command/dp/B07NB3BK5H/ref=sr_1_1?keywords=reyax+lora+868&amp;qid=1562003906&amp;s=gateway&amp;sr=8-1</t>
  </si>
  <si>
    <t>Waterproof DS18B20 Digital Temperature Sensor for Arduino</t>
  </si>
  <si>
    <t>https://www.mouser.co.za/ProductDetail/DFRobot/DFR0198?qs=Zcin8yvlhnPOt9ZkO3roFQ%3D%3D</t>
  </si>
  <si>
    <t>https://www.dfrobot.com/product-689.html</t>
  </si>
  <si>
    <t>Gravity: Analog Turbidity Sensor For Arduino</t>
  </si>
  <si>
    <t>https://www.mouser.co.za/ProductDetail/DFRobot/SEN0189?qs=%2Fha2pyFadui8ek%2FnPOAm2rbTifdl780XL4fCHO5peY7MEMJkzQoibg%3D%3D</t>
  </si>
  <si>
    <t>https://www.dfrobot.com/product-1394.html</t>
  </si>
  <si>
    <t>Base Station</t>
  </si>
  <si>
    <t>Node 1</t>
  </si>
  <si>
    <t>Summary</t>
  </si>
  <si>
    <t>USD</t>
  </si>
  <si>
    <t>ZAR</t>
  </si>
  <si>
    <t>Over/Under (ZAR)</t>
  </si>
  <si>
    <t>Base Station + Node 1 with 2 sensors</t>
  </si>
  <si>
    <t>Mouser</t>
  </si>
  <si>
    <t>Adafruit (PID 3072) RFM95W LoRa Radio Transceiver Breakout - 868 or 915 MHz</t>
  </si>
  <si>
    <t>https://www.amazon.com/Adafruit-RFM95W-Radio-Transceiver-Breakout/dp/B01HYO608A/ref=sr_1_4?keywords=adafruit+lora&amp;qid=1561970592&amp;s=gateway&amp;sr=8-4</t>
  </si>
  <si>
    <t>ANT-868-ID-1000-SMA (Antenna)</t>
  </si>
  <si>
    <t>https://www.mouser.co.za/Search/Refine?FS=TRUE&amp;N=14930470+4247890330+4248190043+4247288645+4292741620+4292906361</t>
  </si>
  <si>
    <t>https://www.mouser.co.za/datasheet/2/238/Linx_09292017_ANT-868-ID%20Data%20Sheet%20170913-1175044.pdf</t>
  </si>
  <si>
    <t>https://www.mouser.com/ProductDetail/Adafruit/3072?qs=sGAEpiMZZMudZehw8RjeZcpQM3rZzdL5K14SzjKQYrw%3D</t>
  </si>
  <si>
    <t>DFRobot</t>
  </si>
  <si>
    <t>Shipping</t>
  </si>
  <si>
    <t>Tax</t>
  </si>
  <si>
    <t>Purchase</t>
  </si>
  <si>
    <t>Prime - 12 July</t>
  </si>
  <si>
    <t>16-19 July</t>
  </si>
  <si>
    <t>DF Robot</t>
  </si>
  <si>
    <t>15-17 July</t>
  </si>
  <si>
    <t>12 July</t>
  </si>
  <si>
    <t>11 July</t>
  </si>
  <si>
    <t>Shipping (Select date with dropdown)</t>
  </si>
  <si>
    <t>Amazon Shipping Options</t>
  </si>
  <si>
    <t>Total (USD)</t>
  </si>
  <si>
    <t>Total (ZAR)</t>
  </si>
  <si>
    <t>Over/Under (w/ Shipping &amp; Tax) (ZAR)</t>
  </si>
  <si>
    <t>Shipping Quotes as of 10 July 2019</t>
  </si>
  <si>
    <t>REYAX RYLR406 Lora Module 433MHz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</si>
</sst>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4" fillId="0" borderId="6" xfId="3" applyBorder="1"/>
    <xf numFmtId="0" fontId="4" fillId="0" borderId="0" xfId="3" applyBorder="1"/>
    <xf numFmtId="0" fontId="0" fillId="0" borderId="7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4" fillId="0" borderId="10" xfId="3" applyBorder="1"/>
    <xf numFmtId="0" fontId="4" fillId="0" borderId="9" xfId="3" applyBorder="1"/>
    <xf numFmtId="0" fontId="0" fillId="0" borderId="11" xfId="0" applyBorder="1"/>
    <xf numFmtId="0" fontId="3" fillId="0" borderId="3" xfId="0" applyFont="1" applyBorder="1"/>
    <xf numFmtId="0" fontId="0" fillId="0" borderId="12" xfId="0" applyBorder="1"/>
    <xf numFmtId="0" fontId="4" fillId="0" borderId="0" xfId="3"/>
    <xf numFmtId="0" fontId="3" fillId="0" borderId="10" xfId="0" applyFont="1" applyBorder="1"/>
    <xf numFmtId="0" fontId="0" fillId="0" borderId="13" xfId="0" applyBorder="1"/>
    <xf numFmtId="0" fontId="4" fillId="0" borderId="12" xfId="3" applyBorder="1"/>
    <xf numFmtId="0" fontId="0" fillId="0" borderId="14" xfId="0" applyBorder="1"/>
    <xf numFmtId="0" fontId="3" fillId="0" borderId="3" xfId="0" applyFont="1" applyFill="1" applyBorder="1"/>
    <xf numFmtId="0" fontId="1" fillId="2" borderId="3" xfId="1" applyBorder="1"/>
    <xf numFmtId="0" fontId="4" fillId="0" borderId="7" xfId="3" applyBorder="1"/>
    <xf numFmtId="0" fontId="0" fillId="0" borderId="6" xfId="0" applyBorder="1"/>
    <xf numFmtId="0" fontId="0" fillId="0" borderId="10" xfId="0" applyBorder="1"/>
    <xf numFmtId="0" fontId="0" fillId="0" borderId="15" xfId="0" applyBorder="1"/>
    <xf numFmtId="0" fontId="2" fillId="3" borderId="3" xfId="2" applyBorder="1"/>
    <xf numFmtId="0" fontId="0" fillId="0" borderId="0" xfId="0" applyFont="1"/>
    <xf numFmtId="49" fontId="0" fillId="0" borderId="5" xfId="0" applyNumberFormat="1" applyBorder="1"/>
    <xf numFmtId="49" fontId="0" fillId="0" borderId="8" xfId="0" applyNumberFormat="1" applyBorder="1"/>
    <xf numFmtId="0" fontId="0" fillId="0" borderId="3" xfId="0" applyFont="1" applyBorder="1"/>
    <xf numFmtId="0" fontId="0" fillId="0" borderId="16" xfId="0" applyBorder="1"/>
    <xf numFmtId="0" fontId="0" fillId="0" borderId="3" xfId="0" applyFill="1" applyBorder="1"/>
    <xf numFmtId="49" fontId="0" fillId="0" borderId="3" xfId="0" applyNumberFormat="1" applyBorder="1"/>
    <xf numFmtId="0" fontId="0" fillId="0" borderId="6" xfId="0" applyFill="1" applyBorder="1"/>
    <xf numFmtId="0" fontId="0" fillId="0" borderId="10" xfId="0" applyFill="1" applyBorder="1"/>
    <xf numFmtId="0" fontId="4" fillId="0" borderId="15" xfId="3" applyBorder="1"/>
    <xf numFmtId="0" fontId="0" fillId="0" borderId="18" xfId="0" applyFont="1" applyBorder="1"/>
    <xf numFmtId="0" fontId="0" fillId="0" borderId="17" xfId="0" applyBorder="1"/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.za/ProductDetail/DFRobot/SEN0189?qs=%2Fha2pyFadui8ek%2FnPOAm2rbTifdl780XL4fCHO5peY7MEMJkzQoibg%3D%3D" TargetMode="External"/><Relationship Id="rId13" Type="http://schemas.openxmlformats.org/officeDocument/2006/relationships/hyperlink" Target="https://www.dfrobot.com/product-689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RYLR896-Module-SX1276-Antenna-Command/dp/B07NB3BK5H/ref=sr_1_1?keywords=reyax+lora+868&amp;qid=1562003906&amp;s=gateway&amp;sr=8-1" TargetMode="External"/><Relationship Id="rId7" Type="http://schemas.openxmlformats.org/officeDocument/2006/relationships/hyperlink" Target="https://www.mouser.co.za/ProductDetail/DFRobot/DFR0198?qs=Zcin8yvlhnPOt9ZkO3roFQ%3D%3D" TargetMode="External"/><Relationship Id="rId12" Type="http://schemas.openxmlformats.org/officeDocument/2006/relationships/hyperlink" Target="https://www.dfrobot.com/product-1394.html" TargetMode="External"/><Relationship Id="rId17" Type="http://schemas.openxmlformats.org/officeDocument/2006/relationships/hyperlink" Target="https://www.mouser.co.za/ProductDetail/Espressif-Systems/ESP32-DevKitC?qs=sGAEpiMZZMve4%2FbfQkoj%252BGfWvZDd%252BrPwCf9bks%2FpTPM%3D" TargetMode="External"/><Relationship Id="rId2" Type="http://schemas.openxmlformats.org/officeDocument/2006/relationships/hyperlink" Target="https://www.dfrobot.com/product-1394.html" TargetMode="External"/><Relationship Id="rId16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1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6" Type="http://schemas.openxmlformats.org/officeDocument/2006/relationships/hyperlink" Target="https://www.dfrobot.com/product-689.html" TargetMode="External"/><Relationship Id="rId11" Type="http://schemas.openxmlformats.org/officeDocument/2006/relationships/hyperlink" Target="https://www.mouser.co.za/ProductDetail/Espressif-Systems/ESP32-DevKitC?qs=sGAEpiMZZMve4%2FbfQkoj%252BGfWvZDd%252BrPwCf9bks%2FpTPM%3D" TargetMode="External"/><Relationship Id="rId5" Type="http://schemas.openxmlformats.org/officeDocument/2006/relationships/hyperlink" Target="https://www.amazon.com/RYLR896-Module-SX1276-Antenna-Command/dp/B07NB3BK5H/ref=sr_1_1?keywords=reyax+lora+868&amp;qid=1562003906&amp;s=gateway&amp;sr=8-1" TargetMode="External"/><Relationship Id="rId15" Type="http://schemas.openxmlformats.org/officeDocument/2006/relationships/hyperlink" Target="https://www.mouser.co.za/ProductDetail/DFRobot/SEN0189?qs=%2Fha2pyFadui8ek%2FnPOAm2rbTifdl780XL4fCHO5peY7MEMJkzQoibg%3D%3D" TargetMode="External"/><Relationship Id="rId10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4" Type="http://schemas.openxmlformats.org/officeDocument/2006/relationships/hyperlink" Target="https://www.amazon.com/RYLR896-Module-SX1276-Antenna-Command/dp/B07NB3BK5H/ref=sr_1_1?keywords=reyax+lora+868&amp;qid=1562003906&amp;s=gateway&amp;sr=8-1" TargetMode="External"/><Relationship Id="rId9" Type="http://schemas.openxmlformats.org/officeDocument/2006/relationships/hyperlink" Target="https://www.mouser.co.za/ProductDetail/Espressif-Systems/ESP32-DevKitC?qs=sGAEpiMZZMve4%2FbfQkoj%252BGfWvZDd%252BrPwCf9bks%2FpTPM%3D" TargetMode="External"/><Relationship Id="rId14" Type="http://schemas.openxmlformats.org/officeDocument/2006/relationships/hyperlink" Target="https://www.mouser.co.za/ProductDetail/DFRobot/DFR0198?qs=Zcin8yvlhnPOt9ZkO3roFQ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.za/ProductDetail/Espressif-Systems/ESP32-DevKitC?qs=sGAEpiMZZMve4%2FbfQkoj%252BGfWvZDd%252BrPwCf9bks%2FpTPM%3D" TargetMode="External"/><Relationship Id="rId13" Type="http://schemas.openxmlformats.org/officeDocument/2006/relationships/hyperlink" Target="https://www.amazon.com/Adafruit-RFM95W-Radio-Transceiver-Breakout/dp/B01HYO608A/ref=sr_1_4?keywords=adafruit+lora&amp;qid=1561970592&amp;s=gateway&amp;sr=8-4" TargetMode="External"/><Relationship Id="rId18" Type="http://schemas.openxmlformats.org/officeDocument/2006/relationships/hyperlink" Target="https://www.mouser.co.za/Search/Refine?FS=TRUE&amp;N=14930470+4247890330+4248190043+4247288645+4292741620+4292906361" TargetMode="External"/><Relationship Id="rId26" Type="http://schemas.openxmlformats.org/officeDocument/2006/relationships/hyperlink" Target="https://www.mouser.co.za/ProductDetail/Espressif-Systems/ESP32-DevKitC?qs=sGAEpiMZZMve4%2FbfQkoj%252BGfWvZDd%252BrPwCf9bks%2FpTPM%3D" TargetMode="External"/><Relationship Id="rId3" Type="http://schemas.openxmlformats.org/officeDocument/2006/relationships/hyperlink" Target="https://www.dfrobot.com/product-689.html" TargetMode="External"/><Relationship Id="rId21" Type="http://schemas.openxmlformats.org/officeDocument/2006/relationships/hyperlink" Target="https://www.amazon.com/Adafruit-RFM95W-Radio-Transceiver-Breakout/dp/B01HYO608A/ref=sr_1_4?keywords=adafruit+lora&amp;qid=1561970592&amp;s=gateway&amp;sr=8-4" TargetMode="External"/><Relationship Id="rId7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12" Type="http://schemas.openxmlformats.org/officeDocument/2006/relationships/hyperlink" Target="https://www.mouser.co.za/ProductDetail/DFRobot/SEN0189?qs=%2Fha2pyFadui8ek%2FnPOAm2rbTifdl780XL4fCHO5peY7MEMJkzQoibg%3D%3D" TargetMode="External"/><Relationship Id="rId17" Type="http://schemas.openxmlformats.org/officeDocument/2006/relationships/hyperlink" Target="https://www.amazon.com/Adafruit-RFM95W-Radio-Transceiver-Breakout/dp/B01HYO608A/ref=sr_1_4?keywords=adafruit+lora&amp;qid=1561970592&amp;s=gateway&amp;sr=8-4" TargetMode="External"/><Relationship Id="rId25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2" Type="http://schemas.openxmlformats.org/officeDocument/2006/relationships/hyperlink" Target="https://www.dfrobot.com/product-1394.html" TargetMode="External"/><Relationship Id="rId16" Type="http://schemas.openxmlformats.org/officeDocument/2006/relationships/hyperlink" Target="https://www.mouser.com/ProductDetail/Adafruit/3072?qs=sGAEpiMZZMudZehw8RjeZcpQM3rZzdL5K14SzjKQYrw%3D" TargetMode="External"/><Relationship Id="rId20" Type="http://schemas.openxmlformats.org/officeDocument/2006/relationships/hyperlink" Target="https://www.mouser.com/ProductDetail/Adafruit/3072?qs=sGAEpiMZZMudZehw8RjeZcpQM3rZzdL5K14SzjKQYrw%3D" TargetMode="External"/><Relationship Id="rId1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6" Type="http://schemas.openxmlformats.org/officeDocument/2006/relationships/hyperlink" Target="https://www.mouser.co.za/ProductDetail/Espressif-Systems/ESP32-DevKitC?qs=sGAEpiMZZMve4%2FbfQkoj%252BGfWvZDd%252BrPwCf9bks%2FpTPM%3D" TargetMode="External"/><Relationship Id="rId11" Type="http://schemas.openxmlformats.org/officeDocument/2006/relationships/hyperlink" Target="https://www.mouser.co.za/ProductDetail/DFRobot/DFR0198?qs=Zcin8yvlhnPOt9ZkO3roFQ%3D%3D" TargetMode="External"/><Relationship Id="rId24" Type="http://schemas.openxmlformats.org/officeDocument/2006/relationships/hyperlink" Target="https://www.mouser.com/ProductDetail/Adafruit/3072?qs=sGAEpiMZZMudZehw8RjeZcpQM3rZzdL5K14SzjKQYrw%3D" TargetMode="External"/><Relationship Id="rId5" Type="http://schemas.openxmlformats.org/officeDocument/2006/relationships/hyperlink" Target="https://www.mouser.co.za/ProductDetail/DFRobot/SEN0189?qs=%2Fha2pyFadui8ek%2FnPOAm2rbTifdl780XL4fCHO5peY7MEMJkzQoibg%3D%3D" TargetMode="External"/><Relationship Id="rId15" Type="http://schemas.openxmlformats.org/officeDocument/2006/relationships/hyperlink" Target="https://www.mouser.co.za/datasheet/2/238/Linx_09292017_ANT-868-ID%20Data%20Sheet%20170913-1175044.pdf" TargetMode="External"/><Relationship Id="rId23" Type="http://schemas.openxmlformats.org/officeDocument/2006/relationships/hyperlink" Target="https://www.mouser.co.za/datasheet/2/238/Linx_09292017_ANT-868-ID%20Data%20Sheet%20170913-1175044.pdf" TargetMode="External"/><Relationship Id="rId10" Type="http://schemas.openxmlformats.org/officeDocument/2006/relationships/hyperlink" Target="https://www.dfrobot.com/product-689.html" TargetMode="External"/><Relationship Id="rId19" Type="http://schemas.openxmlformats.org/officeDocument/2006/relationships/hyperlink" Target="https://www.mouser.co.za/datasheet/2/238/Linx_09292017_ANT-868-ID%20Data%20Sheet%20170913-1175044.pdf" TargetMode="External"/><Relationship Id="rId4" Type="http://schemas.openxmlformats.org/officeDocument/2006/relationships/hyperlink" Target="https://www.mouser.co.za/ProductDetail/DFRobot/DFR0198?qs=Zcin8yvlhnPOt9ZkO3roFQ%3D%3D" TargetMode="External"/><Relationship Id="rId9" Type="http://schemas.openxmlformats.org/officeDocument/2006/relationships/hyperlink" Target="https://www.dfrobot.com/product-1394.html" TargetMode="External"/><Relationship Id="rId14" Type="http://schemas.openxmlformats.org/officeDocument/2006/relationships/hyperlink" Target="https://www.mouser.co.za/Search/Refine?FS=TRUE&amp;N=14930470+4247890330+4248190043+4247288645+4292741620+4292906361" TargetMode="External"/><Relationship Id="rId22" Type="http://schemas.openxmlformats.org/officeDocument/2006/relationships/hyperlink" Target="https://www.mouser.co.za/Search/Refine?FS=TRUE&amp;N=14930470+4247890330+4248190043+4247288645+4292741620+429290636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.za/ProductDetail/DFRobot/DFR0198?qs=Zcin8yvlhnPOt9ZkO3roFQ%3D%3D" TargetMode="External"/><Relationship Id="rId13" Type="http://schemas.openxmlformats.org/officeDocument/2006/relationships/hyperlink" Target="https://www.mouser.co.za/ProductDetail/DFRobot/DFR0198?qs=Zcin8yvlhnPOt9ZkO3roFQ%3D%3D" TargetMode="External"/><Relationship Id="rId3" Type="http://schemas.openxmlformats.org/officeDocument/2006/relationships/hyperlink" Target="https://www.dfrobot.com/product-1394.html" TargetMode="External"/><Relationship Id="rId7" Type="http://schemas.openxmlformats.org/officeDocument/2006/relationships/hyperlink" Target="https://www.dfrobot.com/product-689.html" TargetMode="External"/><Relationship Id="rId12" Type="http://schemas.openxmlformats.org/officeDocument/2006/relationships/hyperlink" Target="https://www.dfrobot.com/product-689.html" TargetMode="External"/><Relationship Id="rId17" Type="http://schemas.openxmlformats.org/officeDocument/2006/relationships/hyperlink" Target="https://www.mouser.co.za/ProductDetail/Espressif-Systems/ESP32-DevKitC?qs=sGAEpiMZZMve4%2FbfQkoj%252BGfWvZDd%252BrPwCf9bks%2FpTPM%3D" TargetMode="External"/><Relationship Id="rId2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16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1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6" Type="http://schemas.openxmlformats.org/officeDocument/2006/relationships/hyperlink" Target="https://www.amazon.com/RYLR896-Module-SX1276-Antenna-Command/dp/B07NB3BK5H/ref=sr_1_1?keywords=reyax+lora+868&amp;qid=1562003906&amp;s=gateway&amp;sr=8-1" TargetMode="External"/><Relationship Id="rId11" Type="http://schemas.openxmlformats.org/officeDocument/2006/relationships/hyperlink" Target="https://www.dfrobot.com/product-1394.html" TargetMode="External"/><Relationship Id="rId5" Type="http://schemas.openxmlformats.org/officeDocument/2006/relationships/hyperlink" Target="https://www.amazon.com/RYLR896-Module-SX1276-Antenna-Command/dp/B07NB3BK5H/ref=sr_1_1?keywords=reyax+lora+868&amp;qid=1562003906&amp;s=gateway&amp;sr=8-1" TargetMode="External"/><Relationship Id="rId15" Type="http://schemas.openxmlformats.org/officeDocument/2006/relationships/hyperlink" Target="https://www.mouser.co.za/ProductDetail/Espressif-Systems/ESP32-DevKitC?qs=sGAEpiMZZMve4%2FbfQkoj%252BGfWvZDd%252BrPwCf9bks%2FpTPM%3D" TargetMode="External"/><Relationship Id="rId10" Type="http://schemas.openxmlformats.org/officeDocument/2006/relationships/hyperlink" Target="https://www.mouser.co.za/ProductDetail/Espressif-Systems/ESP32-DevKitC?qs=sGAEpiMZZMve4%2FbfQkoj%252BGfWvZDd%252BrPwCf9bks%2FpTPM%3D" TargetMode="External"/><Relationship Id="rId4" Type="http://schemas.openxmlformats.org/officeDocument/2006/relationships/hyperlink" Target="https://www.amazon.com/RYLR896-Module-SX1276-Antenna-Command/dp/B07NB3BK5H/ref=sr_1_1?keywords=reyax+lora+868&amp;qid=1562003906&amp;s=gateway&amp;sr=8-1" TargetMode="External"/><Relationship Id="rId9" Type="http://schemas.openxmlformats.org/officeDocument/2006/relationships/hyperlink" Target="https://www.mouser.co.za/ProductDetail/DFRobot/SEN0189?qs=%2Fha2pyFadui8ek%2FnPOAm2rbTifdl780XL4fCHO5peY7MEMJkzQoibg%3D%3D" TargetMode="External"/><Relationship Id="rId14" Type="http://schemas.openxmlformats.org/officeDocument/2006/relationships/hyperlink" Target="https://www.mouser.co.za/ProductDetail/DFRobot/DFR0198?qs=Zcin8yvlhnPOt9ZkO3roF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656C-1C6C-4D6F-BEB9-EC20A27975F2}">
  <dimension ref="A1:I42"/>
  <sheetViews>
    <sheetView tabSelected="1" workbookViewId="0">
      <selection sqref="A1:I7"/>
    </sheetView>
  </sheetViews>
  <sheetFormatPr defaultRowHeight="15" x14ac:dyDescent="0.25"/>
  <cols>
    <col min="1" max="1" width="12.140625" customWidth="1"/>
    <col min="2" max="2" width="25.140625" customWidth="1"/>
    <col min="3" max="3" width="12.42578125" customWidth="1"/>
    <col min="7" max="7" width="20.28515625" customWidth="1"/>
    <col min="8" max="8" width="15.140625" customWidth="1"/>
    <col min="9" max="9" width="14.42578125" customWidth="1"/>
  </cols>
  <sheetData>
    <row r="1" spans="1:9" x14ac:dyDescent="0.25">
      <c r="A1" s="1" t="s">
        <v>0</v>
      </c>
    </row>
    <row r="2" spans="1:9" x14ac:dyDescent="0.25">
      <c r="A2" s="2" t="s">
        <v>1</v>
      </c>
      <c r="B2" s="4" t="s">
        <v>2</v>
      </c>
      <c r="C2" s="4" t="s">
        <v>3</v>
      </c>
      <c r="D2" s="3" t="s">
        <v>4</v>
      </c>
      <c r="E2" s="4" t="s">
        <v>5</v>
      </c>
      <c r="F2" s="3" t="s">
        <v>6</v>
      </c>
      <c r="G2" s="4" t="s">
        <v>7</v>
      </c>
      <c r="H2" s="5" t="s">
        <v>8</v>
      </c>
      <c r="I2" s="4" t="s">
        <v>9</v>
      </c>
    </row>
    <row r="3" spans="1:9" x14ac:dyDescent="0.25">
      <c r="A3" s="7">
        <v>1</v>
      </c>
      <c r="B3" s="29" t="s">
        <v>10</v>
      </c>
      <c r="C3" s="25" t="s">
        <v>29</v>
      </c>
      <c r="D3" s="8">
        <v>2</v>
      </c>
      <c r="E3" s="29">
        <v>10.039999999999999</v>
      </c>
      <c r="F3" s="8">
        <f>D3*E3</f>
        <v>20.079999999999998</v>
      </c>
      <c r="G3" s="9" t="s">
        <v>12</v>
      </c>
      <c r="H3" s="10" t="s">
        <v>13</v>
      </c>
      <c r="I3" s="29"/>
    </row>
    <row r="4" spans="1:9" x14ac:dyDescent="0.25">
      <c r="A4" s="7">
        <v>2</v>
      </c>
      <c r="B4" s="29" t="s">
        <v>52</v>
      </c>
      <c r="C4" s="11" t="s">
        <v>11</v>
      </c>
      <c r="D4" s="8">
        <v>2</v>
      </c>
      <c r="E4" s="29">
        <v>19.5</v>
      </c>
      <c r="F4" s="8">
        <f t="shared" ref="F4" si="0">D4*E4</f>
        <v>39</v>
      </c>
      <c r="G4" s="9" t="s">
        <v>15</v>
      </c>
      <c r="I4" s="29"/>
    </row>
    <row r="5" spans="1:9" x14ac:dyDescent="0.25">
      <c r="A5" s="7">
        <v>3</v>
      </c>
      <c r="B5" s="29" t="s">
        <v>16</v>
      </c>
      <c r="C5" s="11" t="s">
        <v>29</v>
      </c>
      <c r="D5" s="12">
        <v>1</v>
      </c>
      <c r="E5" s="40">
        <v>6.9</v>
      </c>
      <c r="F5" s="12">
        <f>D5*E5</f>
        <v>6.9</v>
      </c>
      <c r="G5" s="9" t="s">
        <v>17</v>
      </c>
      <c r="H5" s="10" t="s">
        <v>18</v>
      </c>
      <c r="I5" s="29"/>
    </row>
    <row r="6" spans="1:9" x14ac:dyDescent="0.25">
      <c r="A6" s="13">
        <v>4</v>
      </c>
      <c r="B6" s="30" t="s">
        <v>19</v>
      </c>
      <c r="C6" s="18" t="s">
        <v>29</v>
      </c>
      <c r="D6" s="15">
        <v>1</v>
      </c>
      <c r="E6" s="41">
        <v>9.9</v>
      </c>
      <c r="F6" s="15">
        <f>D6*E6</f>
        <v>9.9</v>
      </c>
      <c r="G6" s="16" t="s">
        <v>20</v>
      </c>
      <c r="H6" s="17" t="s">
        <v>21</v>
      </c>
      <c r="I6" s="30"/>
    </row>
    <row r="7" spans="1:9" x14ac:dyDescent="0.25">
      <c r="F7" s="19">
        <f>SUM(F3:F6)</f>
        <v>75.88000000000001</v>
      </c>
      <c r="H7" s="20"/>
    </row>
    <row r="9" spans="1:9" x14ac:dyDescent="0.25">
      <c r="A9" s="1" t="s">
        <v>22</v>
      </c>
    </row>
    <row r="10" spans="1:9" x14ac:dyDescent="0.25">
      <c r="A10" s="2" t="s">
        <v>1</v>
      </c>
      <c r="B10" s="4" t="s">
        <v>2</v>
      </c>
      <c r="C10" s="3" t="s">
        <v>3</v>
      </c>
      <c r="D10" s="4" t="s">
        <v>4</v>
      </c>
      <c r="E10" s="3" t="s">
        <v>5</v>
      </c>
      <c r="F10" s="4" t="s">
        <v>6</v>
      </c>
      <c r="G10" s="3" t="s">
        <v>7</v>
      </c>
      <c r="H10" s="38" t="s">
        <v>8</v>
      </c>
      <c r="I10" s="4" t="s">
        <v>9</v>
      </c>
    </row>
    <row r="11" spans="1:9" x14ac:dyDescent="0.25">
      <c r="A11" s="7">
        <v>1</v>
      </c>
      <c r="B11" s="29" t="s">
        <v>10</v>
      </c>
      <c r="C11" s="20" t="s">
        <v>29</v>
      </c>
      <c r="D11" s="29">
        <v>1</v>
      </c>
      <c r="E11" s="8">
        <v>10.039999999999999</v>
      </c>
      <c r="F11" s="29">
        <f>D11*E11</f>
        <v>10.039999999999999</v>
      </c>
      <c r="G11" s="21" t="s">
        <v>12</v>
      </c>
      <c r="H11" s="9" t="s">
        <v>13</v>
      </c>
      <c r="I11" s="29"/>
    </row>
    <row r="12" spans="1:9" x14ac:dyDescent="0.25">
      <c r="A12" s="13">
        <v>2</v>
      </c>
      <c r="B12" s="30" t="s">
        <v>14</v>
      </c>
      <c r="C12" s="14" t="s">
        <v>11</v>
      </c>
      <c r="D12" s="30">
        <v>1</v>
      </c>
      <c r="E12" s="14">
        <v>19.5</v>
      </c>
      <c r="F12" s="30">
        <f t="shared" ref="F12" si="1">D12*E12</f>
        <v>19.5</v>
      </c>
      <c r="G12" s="17" t="s">
        <v>15</v>
      </c>
      <c r="H12" s="30"/>
      <c r="I12" s="30"/>
    </row>
    <row r="13" spans="1:9" x14ac:dyDescent="0.25">
      <c r="F13" s="22">
        <f>SUM(F11:F12)</f>
        <v>29.54</v>
      </c>
      <c r="H13" s="21"/>
    </row>
    <row r="14" spans="1:9" x14ac:dyDescent="0.25">
      <c r="H14" s="21"/>
    </row>
    <row r="15" spans="1:9" x14ac:dyDescent="0.25">
      <c r="A15" s="1" t="s">
        <v>23</v>
      </c>
      <c r="F15" s="8"/>
    </row>
    <row r="16" spans="1:9" x14ac:dyDescent="0.25">
      <c r="A16" s="2" t="s">
        <v>1</v>
      </c>
      <c r="B16" s="4" t="s">
        <v>2</v>
      </c>
      <c r="C16" s="3" t="s">
        <v>3</v>
      </c>
      <c r="D16" s="4" t="s">
        <v>4</v>
      </c>
      <c r="E16" s="3" t="s">
        <v>5</v>
      </c>
      <c r="F16" s="4" t="s">
        <v>6</v>
      </c>
      <c r="G16" s="3" t="s">
        <v>7</v>
      </c>
      <c r="H16" s="38" t="s">
        <v>8</v>
      </c>
      <c r="I16" s="4" t="s">
        <v>9</v>
      </c>
    </row>
    <row r="17" spans="1:9" x14ac:dyDescent="0.25">
      <c r="A17" s="7">
        <v>1</v>
      </c>
      <c r="B17" s="29" t="s">
        <v>10</v>
      </c>
      <c r="C17" s="20" t="s">
        <v>29</v>
      </c>
      <c r="D17" s="29">
        <v>1</v>
      </c>
      <c r="E17" s="8">
        <v>10.039999999999999</v>
      </c>
      <c r="F17" s="29">
        <f>D17*E17</f>
        <v>10.039999999999999</v>
      </c>
      <c r="G17" s="21" t="s">
        <v>12</v>
      </c>
      <c r="H17" s="9" t="s">
        <v>13</v>
      </c>
      <c r="I17" s="29"/>
    </row>
    <row r="18" spans="1:9" x14ac:dyDescent="0.25">
      <c r="A18" s="7">
        <v>2</v>
      </c>
      <c r="B18" s="29" t="s">
        <v>14</v>
      </c>
      <c r="C18" s="8" t="s">
        <v>11</v>
      </c>
      <c r="D18" s="29">
        <v>1</v>
      </c>
      <c r="E18" s="8">
        <v>19.5</v>
      </c>
      <c r="F18" s="29">
        <f t="shared" ref="F18" si="2">D18*E18</f>
        <v>19.5</v>
      </c>
      <c r="G18" s="10" t="s">
        <v>15</v>
      </c>
      <c r="H18" s="29"/>
      <c r="I18" s="29"/>
    </row>
    <row r="19" spans="1:9" x14ac:dyDescent="0.25">
      <c r="A19" s="7">
        <v>3</v>
      </c>
      <c r="B19" s="29" t="s">
        <v>16</v>
      </c>
      <c r="C19" s="8" t="s">
        <v>29</v>
      </c>
      <c r="D19" s="40">
        <v>1</v>
      </c>
      <c r="E19" s="12">
        <v>6.9</v>
      </c>
      <c r="F19" s="40">
        <f>D19*E19</f>
        <v>6.9</v>
      </c>
      <c r="G19" s="10" t="s">
        <v>17</v>
      </c>
      <c r="H19" s="9" t="s">
        <v>18</v>
      </c>
      <c r="I19" s="29"/>
    </row>
    <row r="20" spans="1:9" x14ac:dyDescent="0.25">
      <c r="A20" s="13">
        <v>4</v>
      </c>
      <c r="B20" s="30" t="s">
        <v>19</v>
      </c>
      <c r="C20" s="14" t="s">
        <v>29</v>
      </c>
      <c r="D20" s="41">
        <v>1</v>
      </c>
      <c r="E20" s="15">
        <v>9.9</v>
      </c>
      <c r="F20" s="41">
        <f>D20*E20</f>
        <v>9.9</v>
      </c>
      <c r="G20" s="17" t="s">
        <v>20</v>
      </c>
      <c r="H20" s="16" t="s">
        <v>21</v>
      </c>
      <c r="I20" s="30"/>
    </row>
    <row r="21" spans="1:9" s="8" customFormat="1" x14ac:dyDescent="0.25">
      <c r="F21" s="26">
        <f>SUM(F17:F20)</f>
        <v>46.339999999999996</v>
      </c>
    </row>
    <row r="22" spans="1:9" s="8" customFormat="1" x14ac:dyDescent="0.25">
      <c r="H22" s="21"/>
    </row>
    <row r="23" spans="1:9" x14ac:dyDescent="0.25">
      <c r="A23" s="1" t="s">
        <v>24</v>
      </c>
      <c r="B23" s="1"/>
      <c r="C23" s="1" t="s">
        <v>25</v>
      </c>
      <c r="D23" s="1" t="s">
        <v>26</v>
      </c>
      <c r="E23" s="1" t="s">
        <v>27</v>
      </c>
      <c r="F23" s="1"/>
      <c r="G23" s="1"/>
      <c r="I23" s="8"/>
    </row>
    <row r="24" spans="1:9" x14ac:dyDescent="0.25">
      <c r="A24" s="4" t="s">
        <v>28</v>
      </c>
      <c r="B24" s="4"/>
      <c r="C24" s="4">
        <f>F7</f>
        <v>75.88000000000001</v>
      </c>
      <c r="D24" s="4">
        <f>14.16*C24</f>
        <v>1074.4608000000001</v>
      </c>
      <c r="E24" s="27">
        <f>D24-1500</f>
        <v>-425.53919999999994</v>
      </c>
      <c r="I24" s="8"/>
    </row>
    <row r="25" spans="1:9" x14ac:dyDescent="0.25">
      <c r="G25" s="21"/>
      <c r="I25" s="10"/>
    </row>
    <row r="26" spans="1:9" x14ac:dyDescent="0.25">
      <c r="A26" s="1" t="s">
        <v>29</v>
      </c>
    </row>
    <row r="27" spans="1:9" x14ac:dyDescent="0.25">
      <c r="A27" s="4" t="s">
        <v>39</v>
      </c>
      <c r="B27" s="4">
        <v>36.96</v>
      </c>
    </row>
    <row r="28" spans="1:9" x14ac:dyDescent="0.25">
      <c r="A28" s="4" t="s">
        <v>37</v>
      </c>
      <c r="B28" s="4">
        <v>7.99</v>
      </c>
    </row>
    <row r="29" spans="1:9" x14ac:dyDescent="0.25">
      <c r="A29" s="4" t="s">
        <v>38</v>
      </c>
      <c r="B29" s="4">
        <v>3.15</v>
      </c>
    </row>
    <row r="31" spans="1:9" x14ac:dyDescent="0.25">
      <c r="A31" s="1" t="s">
        <v>11</v>
      </c>
      <c r="C31" s="1"/>
      <c r="D31" s="1"/>
      <c r="E31" s="1"/>
      <c r="F31" s="1"/>
      <c r="H31" s="1" t="s">
        <v>47</v>
      </c>
      <c r="I31" s="1"/>
    </row>
    <row r="32" spans="1:9" x14ac:dyDescent="0.25">
      <c r="A32" s="4" t="s">
        <v>39</v>
      </c>
      <c r="B32" s="4">
        <v>39</v>
      </c>
      <c r="H32" s="39" t="s">
        <v>40</v>
      </c>
      <c r="I32" s="4">
        <v>0</v>
      </c>
    </row>
    <row r="33" spans="1:9" x14ac:dyDescent="0.25">
      <c r="A33" s="44" t="s">
        <v>46</v>
      </c>
      <c r="B33" s="33"/>
      <c r="H33" s="39" t="s">
        <v>41</v>
      </c>
      <c r="I33" s="4">
        <v>0</v>
      </c>
    </row>
    <row r="34" spans="1:9" x14ac:dyDescent="0.25">
      <c r="A34" s="43" t="s">
        <v>41</v>
      </c>
      <c r="B34" s="6">
        <f>IF(Drop1=H32,I32,IF(Drop1=H33,I33,IF(Drop1=H34,I34,IF(Drop1=H35,I35))))</f>
        <v>0</v>
      </c>
      <c r="H34" s="39" t="s">
        <v>44</v>
      </c>
      <c r="I34" s="4">
        <v>11.07</v>
      </c>
    </row>
    <row r="35" spans="1:9" x14ac:dyDescent="0.25">
      <c r="A35" s="30" t="s">
        <v>38</v>
      </c>
      <c r="B35" s="4">
        <v>2.74</v>
      </c>
      <c r="H35" s="39" t="s">
        <v>45</v>
      </c>
      <c r="I35" s="4">
        <v>18.149999999999999</v>
      </c>
    </row>
    <row r="37" spans="1:9" x14ac:dyDescent="0.25">
      <c r="A37" s="4" t="s">
        <v>48</v>
      </c>
      <c r="B37" s="4">
        <f>B27+B28+B29+B32+B34+B35</f>
        <v>89.839999999999989</v>
      </c>
    </row>
    <row r="38" spans="1:9" x14ac:dyDescent="0.25">
      <c r="A38" s="4" t="s">
        <v>49</v>
      </c>
      <c r="B38" s="4">
        <f>B37*14.16</f>
        <v>1272.1343999999999</v>
      </c>
    </row>
    <row r="40" spans="1:9" x14ac:dyDescent="0.25">
      <c r="A40" s="2" t="s">
        <v>50</v>
      </c>
      <c r="B40" s="27">
        <f>B38-1500</f>
        <v>-227.86560000000009</v>
      </c>
    </row>
    <row r="42" spans="1:9" x14ac:dyDescent="0.25">
      <c r="A42" t="s">
        <v>51</v>
      </c>
    </row>
  </sheetData>
  <dataValidations count="1">
    <dataValidation type="list" allowBlank="1" showInputMessage="1" showErrorMessage="1" sqref="A34" xr:uid="{FE6AABBE-9925-4FC8-8747-AA6EAA4CC4EB}">
      <formula1>$H$32:$H$35</formula1>
    </dataValidation>
  </dataValidations>
  <hyperlinks>
    <hyperlink ref="H3" r:id="rId1" xr:uid="{0D5D1432-F8CA-42E9-9EE7-96C1DA5E4E49}"/>
    <hyperlink ref="H6" r:id="rId2" xr:uid="{46AC9D03-0062-40BD-AFDA-A3A50B408978}"/>
    <hyperlink ref="G4" r:id="rId3" xr:uid="{35CF9321-5406-4DA4-BEAE-21E9E8E8396E}"/>
    <hyperlink ref="G12" r:id="rId4" xr:uid="{F2E1201C-67ED-42FE-A089-2E4464E3AF02}"/>
    <hyperlink ref="G18" r:id="rId5" xr:uid="{484D8D2B-82F0-4B4E-B7D8-77B0447D87AE}"/>
    <hyperlink ref="H5" r:id="rId6" xr:uid="{095ECB07-0F2A-42D1-AA40-D5D8697456C1}"/>
    <hyperlink ref="G5" r:id="rId7" xr:uid="{ADFF92E5-BE3C-4755-94FC-69A19CEC7F7D}"/>
    <hyperlink ref="G6" r:id="rId8" xr:uid="{8698505D-4124-4C77-87C2-E40D872DBC7C}"/>
    <hyperlink ref="G3" r:id="rId9" xr:uid="{37304B40-0F2F-4DBD-9508-E8AD1D182865}"/>
    <hyperlink ref="H11" r:id="rId10" xr:uid="{F46BEB9F-98D4-4550-8266-60A77F6C46C4}"/>
    <hyperlink ref="G11" r:id="rId11" xr:uid="{BBEB5A25-653E-4504-A434-5C3E6AA69117}"/>
    <hyperlink ref="H20" r:id="rId12" xr:uid="{85A2F87D-1388-49AA-AE4E-896B42402F4D}"/>
    <hyperlink ref="H19" r:id="rId13" xr:uid="{79A59E2A-9E7C-4CF2-9A84-5BBE1286D09F}"/>
    <hyperlink ref="G19" r:id="rId14" xr:uid="{B431D920-A780-4230-99DC-412CBA2C20B4}"/>
    <hyperlink ref="G20" r:id="rId15" xr:uid="{25ED0400-F764-4897-8166-179B976C8297}"/>
    <hyperlink ref="H17" r:id="rId16" xr:uid="{C4DEE737-CC70-4FBE-93E6-1767F384A516}"/>
    <hyperlink ref="G17" r:id="rId17" xr:uid="{1483DF22-F4EE-44C7-B233-A1398FE6A590}"/>
  </hyperlinks>
  <pageMargins left="0.7" right="0.7" top="0.75" bottom="0.75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F446-EADB-4D89-A273-C95DC407851C}">
  <dimension ref="A1:I40"/>
  <sheetViews>
    <sheetView topLeftCell="A22" workbookViewId="0">
      <selection activeCell="A40" sqref="A40"/>
    </sheetView>
  </sheetViews>
  <sheetFormatPr defaultRowHeight="15" x14ac:dyDescent="0.25"/>
  <cols>
    <col min="1" max="1" width="10.7109375" customWidth="1"/>
    <col min="2" max="2" width="30.28515625" customWidth="1"/>
    <col min="3" max="3" width="8.85546875" customWidth="1"/>
    <col min="7" max="7" width="23.28515625" customWidth="1"/>
    <col min="8" max="8" width="20.42578125" customWidth="1"/>
    <col min="9" max="9" width="14.42578125" customWidth="1"/>
  </cols>
  <sheetData>
    <row r="1" spans="1:9" x14ac:dyDescent="0.25">
      <c r="A1" s="1" t="s">
        <v>0</v>
      </c>
    </row>
    <row r="2" spans="1:9" x14ac:dyDescent="0.25">
      <c r="A2" s="2" t="s">
        <v>1</v>
      </c>
      <c r="B2" s="4" t="s">
        <v>2</v>
      </c>
      <c r="C2" s="4" t="s">
        <v>3</v>
      </c>
      <c r="D2" s="3" t="s">
        <v>4</v>
      </c>
      <c r="E2" s="4" t="s">
        <v>5</v>
      </c>
      <c r="F2" s="3" t="s">
        <v>6</v>
      </c>
      <c r="G2" s="4" t="s">
        <v>7</v>
      </c>
      <c r="H2" s="5" t="s">
        <v>8</v>
      </c>
      <c r="I2" s="4" t="s">
        <v>9</v>
      </c>
    </row>
    <row r="3" spans="1:9" x14ac:dyDescent="0.25">
      <c r="A3" s="7">
        <v>1</v>
      </c>
      <c r="B3" s="29" t="s">
        <v>10</v>
      </c>
      <c r="C3" s="29" t="s">
        <v>29</v>
      </c>
      <c r="D3" s="8">
        <v>2</v>
      </c>
      <c r="E3" s="29">
        <v>10.039999999999999</v>
      </c>
      <c r="F3" s="8">
        <f>D3*E3</f>
        <v>20.079999999999998</v>
      </c>
      <c r="G3" s="9" t="s">
        <v>12</v>
      </c>
      <c r="H3" s="10" t="s">
        <v>13</v>
      </c>
      <c r="I3" s="29"/>
    </row>
    <row r="4" spans="1:9" x14ac:dyDescent="0.25">
      <c r="A4" s="7">
        <v>2</v>
      </c>
      <c r="B4" s="29" t="s">
        <v>30</v>
      </c>
      <c r="C4" s="29" t="s">
        <v>29</v>
      </c>
      <c r="D4" s="8">
        <v>2</v>
      </c>
      <c r="E4" s="29">
        <v>19.95</v>
      </c>
      <c r="F4" s="8">
        <f t="shared" ref="F4:F5" si="0">D4*E4</f>
        <v>39.9</v>
      </c>
      <c r="G4" s="9" t="s">
        <v>35</v>
      </c>
      <c r="H4" s="10" t="s">
        <v>31</v>
      </c>
      <c r="I4" s="29"/>
    </row>
    <row r="5" spans="1:9" x14ac:dyDescent="0.25">
      <c r="A5" s="7">
        <v>3</v>
      </c>
      <c r="B5" s="29" t="s">
        <v>32</v>
      </c>
      <c r="C5" s="29" t="s">
        <v>29</v>
      </c>
      <c r="D5" s="8">
        <v>2</v>
      </c>
      <c r="E5" s="29">
        <v>18.43</v>
      </c>
      <c r="F5" s="8">
        <f t="shared" si="0"/>
        <v>36.86</v>
      </c>
      <c r="G5" s="9" t="s">
        <v>33</v>
      </c>
      <c r="H5" s="10" t="s">
        <v>34</v>
      </c>
      <c r="I5" s="29"/>
    </row>
    <row r="6" spans="1:9" x14ac:dyDescent="0.25">
      <c r="A6" s="7">
        <v>4</v>
      </c>
      <c r="B6" s="29" t="s">
        <v>16</v>
      </c>
      <c r="C6" s="29" t="s">
        <v>29</v>
      </c>
      <c r="D6" s="12">
        <v>1</v>
      </c>
      <c r="E6" s="40">
        <v>6.9</v>
      </c>
      <c r="F6" s="12">
        <f>D6*E6</f>
        <v>6.9</v>
      </c>
      <c r="G6" s="9" t="s">
        <v>17</v>
      </c>
      <c r="H6" s="10" t="s">
        <v>18</v>
      </c>
      <c r="I6" s="29"/>
    </row>
    <row r="7" spans="1:9" x14ac:dyDescent="0.25">
      <c r="A7" s="13">
        <v>5</v>
      </c>
      <c r="B7" s="30" t="s">
        <v>19</v>
      </c>
      <c r="C7" s="30" t="s">
        <v>29</v>
      </c>
      <c r="D7" s="15">
        <v>1</v>
      </c>
      <c r="E7" s="41">
        <v>9.9</v>
      </c>
      <c r="F7" s="15">
        <f>D7*E7</f>
        <v>9.9</v>
      </c>
      <c r="G7" s="16" t="s">
        <v>20</v>
      </c>
      <c r="H7" s="17" t="s">
        <v>21</v>
      </c>
      <c r="I7" s="30"/>
    </row>
    <row r="8" spans="1:9" x14ac:dyDescent="0.25">
      <c r="F8" s="19">
        <f>SUM(F3:F7)</f>
        <v>113.64000000000001</v>
      </c>
      <c r="H8" s="20"/>
    </row>
    <row r="10" spans="1:9" x14ac:dyDescent="0.25">
      <c r="A10" s="1" t="s">
        <v>22</v>
      </c>
    </row>
    <row r="11" spans="1:9" x14ac:dyDescent="0.25">
      <c r="A11" s="2" t="s">
        <v>1</v>
      </c>
      <c r="B11" s="4" t="s">
        <v>2</v>
      </c>
      <c r="C11" s="3" t="s">
        <v>3</v>
      </c>
      <c r="D11" s="4" t="s">
        <v>4</v>
      </c>
      <c r="E11" s="3" t="s">
        <v>5</v>
      </c>
      <c r="F11" s="4" t="s">
        <v>6</v>
      </c>
      <c r="G11" s="3" t="s">
        <v>7</v>
      </c>
      <c r="H11" s="38" t="s">
        <v>8</v>
      </c>
      <c r="I11" s="4" t="s">
        <v>9</v>
      </c>
    </row>
    <row r="12" spans="1:9" x14ac:dyDescent="0.25">
      <c r="A12" s="23">
        <v>1</v>
      </c>
      <c r="B12" s="31" t="s">
        <v>10</v>
      </c>
      <c r="C12" s="20" t="s">
        <v>29</v>
      </c>
      <c r="D12" s="31">
        <v>1</v>
      </c>
      <c r="E12" s="20">
        <v>10.039999999999999</v>
      </c>
      <c r="F12" s="31">
        <f>D12*E12</f>
        <v>10.039999999999999</v>
      </c>
      <c r="G12" s="24" t="s">
        <v>12</v>
      </c>
      <c r="H12" s="42" t="s">
        <v>13</v>
      </c>
      <c r="I12" s="31"/>
    </row>
    <row r="13" spans="1:9" x14ac:dyDescent="0.25">
      <c r="A13" s="7">
        <v>2</v>
      </c>
      <c r="B13" s="29" t="s">
        <v>30</v>
      </c>
      <c r="C13" s="8" t="s">
        <v>29</v>
      </c>
      <c r="D13" s="29">
        <v>1</v>
      </c>
      <c r="E13" s="8">
        <v>19.95</v>
      </c>
      <c r="F13" s="29">
        <f t="shared" ref="F13:F14" si="1">D13*E13</f>
        <v>19.95</v>
      </c>
      <c r="G13" s="10" t="s">
        <v>35</v>
      </c>
      <c r="H13" s="9" t="s">
        <v>31</v>
      </c>
      <c r="I13" s="29"/>
    </row>
    <row r="14" spans="1:9" x14ac:dyDescent="0.25">
      <c r="A14" s="13">
        <v>3</v>
      </c>
      <c r="B14" s="30" t="s">
        <v>32</v>
      </c>
      <c r="C14" s="14" t="s">
        <v>29</v>
      </c>
      <c r="D14" s="30">
        <v>1</v>
      </c>
      <c r="E14" s="14">
        <v>18.43</v>
      </c>
      <c r="F14" s="30">
        <f t="shared" si="1"/>
        <v>18.43</v>
      </c>
      <c r="G14" s="17" t="s">
        <v>33</v>
      </c>
      <c r="H14" s="16" t="s">
        <v>34</v>
      </c>
      <c r="I14" s="30"/>
    </row>
    <row r="15" spans="1:9" x14ac:dyDescent="0.25">
      <c r="F15" s="22">
        <f>SUM(F12:F14)</f>
        <v>48.42</v>
      </c>
      <c r="H15" s="21"/>
    </row>
    <row r="16" spans="1:9" x14ac:dyDescent="0.25">
      <c r="H16" s="21"/>
    </row>
    <row r="17" spans="1:9" x14ac:dyDescent="0.25">
      <c r="A17" s="1" t="s">
        <v>23</v>
      </c>
      <c r="F17" s="8"/>
    </row>
    <row r="18" spans="1:9" x14ac:dyDescent="0.25">
      <c r="A18" s="2" t="s">
        <v>1</v>
      </c>
      <c r="B18" s="4" t="s">
        <v>2</v>
      </c>
      <c r="C18" s="3" t="s">
        <v>3</v>
      </c>
      <c r="D18" s="4" t="s">
        <v>4</v>
      </c>
      <c r="E18" s="3" t="s">
        <v>5</v>
      </c>
      <c r="F18" s="4" t="s">
        <v>6</v>
      </c>
      <c r="G18" s="3" t="s">
        <v>7</v>
      </c>
      <c r="H18" s="38" t="s">
        <v>8</v>
      </c>
      <c r="I18" s="4" t="s">
        <v>9</v>
      </c>
    </row>
    <row r="19" spans="1:9" x14ac:dyDescent="0.25">
      <c r="A19" s="7">
        <v>1</v>
      </c>
      <c r="B19" s="29" t="s">
        <v>10</v>
      </c>
      <c r="C19" s="8" t="s">
        <v>29</v>
      </c>
      <c r="D19" s="29">
        <v>1</v>
      </c>
      <c r="E19" s="8">
        <v>10.039999999999999</v>
      </c>
      <c r="F19" s="29">
        <f>D19*E19</f>
        <v>10.039999999999999</v>
      </c>
      <c r="G19" s="10" t="s">
        <v>12</v>
      </c>
      <c r="H19" s="9" t="s">
        <v>13</v>
      </c>
      <c r="I19" s="29"/>
    </row>
    <row r="20" spans="1:9" x14ac:dyDescent="0.25">
      <c r="A20" s="7">
        <v>2</v>
      </c>
      <c r="B20" s="29" t="s">
        <v>30</v>
      </c>
      <c r="C20" s="8" t="s">
        <v>29</v>
      </c>
      <c r="D20" s="29">
        <v>1</v>
      </c>
      <c r="E20" s="8">
        <v>19.95</v>
      </c>
      <c r="F20" s="29">
        <f t="shared" ref="F20:F21" si="2">D20*E20</f>
        <v>19.95</v>
      </c>
      <c r="G20" s="21" t="s">
        <v>35</v>
      </c>
      <c r="H20" s="9" t="s">
        <v>31</v>
      </c>
      <c r="I20" s="29"/>
    </row>
    <row r="21" spans="1:9" x14ac:dyDescent="0.25">
      <c r="A21" s="7">
        <v>3</v>
      </c>
      <c r="B21" s="29" t="s">
        <v>32</v>
      </c>
      <c r="C21" s="8" t="s">
        <v>29</v>
      </c>
      <c r="D21" s="29">
        <v>1</v>
      </c>
      <c r="E21" s="8">
        <v>18.43</v>
      </c>
      <c r="F21" s="29">
        <f t="shared" si="2"/>
        <v>18.43</v>
      </c>
      <c r="G21" s="10" t="s">
        <v>33</v>
      </c>
      <c r="H21" s="9" t="s">
        <v>34</v>
      </c>
      <c r="I21" s="29"/>
    </row>
    <row r="22" spans="1:9" x14ac:dyDescent="0.25">
      <c r="A22" s="7">
        <v>4</v>
      </c>
      <c r="B22" s="29" t="s">
        <v>16</v>
      </c>
      <c r="C22" s="8" t="s">
        <v>29</v>
      </c>
      <c r="D22" s="40">
        <v>1</v>
      </c>
      <c r="E22" s="12">
        <v>6.9</v>
      </c>
      <c r="F22" s="40">
        <f>D22*E22</f>
        <v>6.9</v>
      </c>
      <c r="G22" s="10" t="s">
        <v>17</v>
      </c>
      <c r="H22" s="9" t="s">
        <v>18</v>
      </c>
      <c r="I22" s="29"/>
    </row>
    <row r="23" spans="1:9" x14ac:dyDescent="0.25">
      <c r="A23" s="13">
        <v>5</v>
      </c>
      <c r="B23" s="30" t="s">
        <v>19</v>
      </c>
      <c r="C23" s="14" t="s">
        <v>29</v>
      </c>
      <c r="D23" s="41">
        <v>1</v>
      </c>
      <c r="E23" s="15">
        <v>9.9</v>
      </c>
      <c r="F23" s="41">
        <f>D23*E23</f>
        <v>9.9</v>
      </c>
      <c r="G23" s="17" t="s">
        <v>20</v>
      </c>
      <c r="H23" s="16" t="s">
        <v>21</v>
      </c>
      <c r="I23" s="30"/>
    </row>
    <row r="24" spans="1:9" s="8" customFormat="1" x14ac:dyDescent="0.25">
      <c r="F24" s="26">
        <f>SUM(F19:F23)</f>
        <v>65.22</v>
      </c>
    </row>
    <row r="26" spans="1:9" x14ac:dyDescent="0.25">
      <c r="A26" s="1" t="s">
        <v>24</v>
      </c>
      <c r="B26" s="1"/>
      <c r="C26" s="1" t="s">
        <v>25</v>
      </c>
      <c r="D26" s="1" t="s">
        <v>26</v>
      </c>
      <c r="E26" s="1" t="s">
        <v>27</v>
      </c>
      <c r="F26" s="1"/>
      <c r="G26" s="1"/>
      <c r="I26" s="8"/>
    </row>
    <row r="27" spans="1:9" x14ac:dyDescent="0.25">
      <c r="A27" s="4" t="s">
        <v>28</v>
      </c>
      <c r="B27" s="4"/>
      <c r="C27" s="4">
        <f>F8</f>
        <v>113.64000000000001</v>
      </c>
      <c r="D27" s="4">
        <f>14.16*C27</f>
        <v>1609.1424000000002</v>
      </c>
      <c r="E27" s="32">
        <f>D27-1500</f>
        <v>109.14240000000018</v>
      </c>
      <c r="I27" s="8"/>
    </row>
    <row r="30" spans="1:9" x14ac:dyDescent="0.25">
      <c r="A30" s="1" t="s">
        <v>29</v>
      </c>
    </row>
    <row r="31" spans="1:9" x14ac:dyDescent="0.25">
      <c r="A31" s="4" t="s">
        <v>39</v>
      </c>
      <c r="B31" s="4">
        <v>113.64</v>
      </c>
    </row>
    <row r="32" spans="1:9" x14ac:dyDescent="0.25">
      <c r="A32" s="4" t="s">
        <v>37</v>
      </c>
      <c r="B32" s="4">
        <v>8.89</v>
      </c>
    </row>
    <row r="33" spans="1:2" x14ac:dyDescent="0.25">
      <c r="A33" s="4" t="s">
        <v>38</v>
      </c>
      <c r="B33" s="4">
        <v>8.59</v>
      </c>
    </row>
    <row r="34" spans="1:2" x14ac:dyDescent="0.25">
      <c r="A34" s="1"/>
    </row>
    <row r="35" spans="1:2" x14ac:dyDescent="0.25">
      <c r="A35" s="38" t="s">
        <v>48</v>
      </c>
      <c r="B35" s="36">
        <f>SUM(B31:B33)</f>
        <v>131.12</v>
      </c>
    </row>
    <row r="36" spans="1:2" x14ac:dyDescent="0.25">
      <c r="A36" s="38" t="s">
        <v>49</v>
      </c>
      <c r="B36" s="4">
        <f>B35*14.16</f>
        <v>1856.6592000000001</v>
      </c>
    </row>
    <row r="38" spans="1:2" x14ac:dyDescent="0.25">
      <c r="A38" s="2" t="s">
        <v>50</v>
      </c>
      <c r="B38" s="32">
        <f>B36-1500</f>
        <v>356.65920000000006</v>
      </c>
    </row>
    <row r="40" spans="1:2" x14ac:dyDescent="0.25">
      <c r="A40" t="s">
        <v>51</v>
      </c>
    </row>
  </sheetData>
  <hyperlinks>
    <hyperlink ref="H3" r:id="rId1" xr:uid="{82877AC8-FCF3-4D6F-BF52-992EAE0DD8EE}"/>
    <hyperlink ref="H7" r:id="rId2" xr:uid="{33AB543E-6792-4986-B6E5-240B2043F4E9}"/>
    <hyperlink ref="H6" r:id="rId3" xr:uid="{9546B9AE-EC56-4BDC-8513-F484DD6201E7}"/>
    <hyperlink ref="G6" r:id="rId4" xr:uid="{F8047469-D566-4B94-9060-5266740DB2CA}"/>
    <hyperlink ref="G7" r:id="rId5" xr:uid="{67883FF8-997D-4B01-B161-D094C91C5C3A}"/>
    <hyperlink ref="G3" r:id="rId6" xr:uid="{BDDB8D8E-C4A1-478B-859B-A852E4917126}"/>
    <hyperlink ref="H12" r:id="rId7" xr:uid="{14DDDF83-05C7-4252-98E9-131809EAA19A}"/>
    <hyperlink ref="G12" r:id="rId8" xr:uid="{E40E532F-0282-40CD-BBB7-8D1F91F60EA9}"/>
    <hyperlink ref="H23" r:id="rId9" xr:uid="{40C100CC-4A26-455F-8108-884FFE84AA27}"/>
    <hyperlink ref="H22" r:id="rId10" xr:uid="{205ED4E5-B7C5-49BE-A59E-73090424152A}"/>
    <hyperlink ref="G22" r:id="rId11" xr:uid="{6DA0BD79-10A6-47C7-9587-1DF6BA38A6AD}"/>
    <hyperlink ref="G23" r:id="rId12" xr:uid="{7FC7FC80-ACA4-4738-9D39-8ADF40AF4B02}"/>
    <hyperlink ref="H4" r:id="rId13" xr:uid="{3E878070-CA6D-4E39-8AD4-F6B2A7D9CBEA}"/>
    <hyperlink ref="G5" r:id="rId14" xr:uid="{BBF37D1D-BC04-4F4C-B8D1-32CE000B0657}"/>
    <hyperlink ref="H5" r:id="rId15" display="https://www.mouser.co.za/datasheet/2/238/Linx_09292017_ANT-868-ID Data Sheet 170913-1175044.pdf" xr:uid="{E3B12412-2A46-4990-A7E4-9FEF5F2E53F5}"/>
    <hyperlink ref="G4" r:id="rId16" xr:uid="{7EA886DC-2523-4A42-A6B4-C7494494D28D}"/>
    <hyperlink ref="H13" r:id="rId17" xr:uid="{42AD998B-4FBE-4B17-9056-360852C4FB6A}"/>
    <hyperlink ref="G14" r:id="rId18" xr:uid="{C653D229-929B-4D1F-A5DE-27E53332885C}"/>
    <hyperlink ref="H14" r:id="rId19" display="https://www.mouser.co.za/datasheet/2/238/Linx_09292017_ANT-868-ID Data Sheet 170913-1175044.pdf" xr:uid="{89C9852B-1CE3-41D7-9412-80619A799160}"/>
    <hyperlink ref="G13" r:id="rId20" xr:uid="{4BAC3D71-FC83-4A10-BCFF-F2CF7A6BC692}"/>
    <hyperlink ref="H20" r:id="rId21" xr:uid="{C8F6774F-09B2-4E7D-8264-B424F568A90D}"/>
    <hyperlink ref="G21" r:id="rId22" xr:uid="{58116D62-B477-4650-9565-89736AAF8D18}"/>
    <hyperlink ref="H21" r:id="rId23" display="https://www.mouser.co.za/datasheet/2/238/Linx_09292017_ANT-868-ID Data Sheet 170913-1175044.pdf" xr:uid="{4C89F419-ECD7-4D0F-A9B9-AC165C1BA9A1}"/>
    <hyperlink ref="G20" r:id="rId24" xr:uid="{D721EC06-C500-4AA7-A8F5-2D37F59BA08D}"/>
    <hyperlink ref="H19" r:id="rId25" xr:uid="{17BEC6CC-2BDE-4811-929E-1368C1121F09}"/>
    <hyperlink ref="G19" r:id="rId26" xr:uid="{9CC8EC54-4B2A-4C25-9877-395A72A906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816D-5CA1-4244-B4D7-80308D650618}">
  <dimension ref="A1:J44"/>
  <sheetViews>
    <sheetView topLeftCell="A29" workbookViewId="0">
      <selection activeCell="A35" sqref="A35"/>
    </sheetView>
  </sheetViews>
  <sheetFormatPr defaultRowHeight="15" x14ac:dyDescent="0.25"/>
  <cols>
    <col min="1" max="1" width="10.85546875" customWidth="1"/>
    <col min="2" max="2" width="18.42578125" customWidth="1"/>
    <col min="3" max="3" width="9.140625" customWidth="1"/>
    <col min="7" max="7" width="20.5703125" customWidth="1"/>
    <col min="8" max="8" width="21.28515625" customWidth="1"/>
    <col min="9" max="9" width="14" customWidth="1"/>
  </cols>
  <sheetData>
    <row r="1" spans="1:9" x14ac:dyDescent="0.25">
      <c r="A1" s="1" t="s">
        <v>0</v>
      </c>
    </row>
    <row r="2" spans="1:9" x14ac:dyDescent="0.25">
      <c r="A2" s="2" t="s">
        <v>1</v>
      </c>
      <c r="B2" s="4" t="s">
        <v>2</v>
      </c>
      <c r="C2" s="3" t="s">
        <v>3</v>
      </c>
      <c r="D2" s="4" t="s">
        <v>4</v>
      </c>
      <c r="E2" s="3" t="s">
        <v>5</v>
      </c>
      <c r="F2" s="4" t="s">
        <v>6</v>
      </c>
      <c r="G2" s="6" t="s">
        <v>7</v>
      </c>
      <c r="H2" s="38" t="s">
        <v>8</v>
      </c>
      <c r="I2" s="4" t="s">
        <v>9</v>
      </c>
    </row>
    <row r="3" spans="1:9" x14ac:dyDescent="0.25">
      <c r="A3" s="7">
        <v>1</v>
      </c>
      <c r="B3" s="29" t="s">
        <v>10</v>
      </c>
      <c r="C3" s="8" t="s">
        <v>11</v>
      </c>
      <c r="D3" s="29">
        <v>2</v>
      </c>
      <c r="E3" s="8">
        <v>14.95</v>
      </c>
      <c r="F3" s="29">
        <f>D3*E3</f>
        <v>29.9</v>
      </c>
      <c r="G3" s="10" t="s">
        <v>13</v>
      </c>
      <c r="H3" s="9" t="s">
        <v>12</v>
      </c>
      <c r="I3" s="29"/>
    </row>
    <row r="4" spans="1:9" x14ac:dyDescent="0.25">
      <c r="A4" s="7">
        <v>2</v>
      </c>
      <c r="B4" s="29" t="s">
        <v>14</v>
      </c>
      <c r="C4" s="8" t="s">
        <v>11</v>
      </c>
      <c r="D4" s="29">
        <v>2</v>
      </c>
      <c r="E4" s="8">
        <v>19.5</v>
      </c>
      <c r="F4" s="29">
        <f t="shared" ref="F4" si="0">D4*E4</f>
        <v>39</v>
      </c>
      <c r="G4" s="28" t="s">
        <v>15</v>
      </c>
      <c r="H4" s="29"/>
      <c r="I4" s="29"/>
    </row>
    <row r="5" spans="1:9" x14ac:dyDescent="0.25">
      <c r="A5" s="7">
        <v>4</v>
      </c>
      <c r="B5" s="29" t="s">
        <v>16</v>
      </c>
      <c r="C5" s="8" t="s">
        <v>36</v>
      </c>
      <c r="D5" s="40">
        <v>1</v>
      </c>
      <c r="E5" s="12">
        <v>6.9</v>
      </c>
      <c r="F5" s="40">
        <f>D5*E5</f>
        <v>6.9</v>
      </c>
      <c r="G5" s="10" t="s">
        <v>18</v>
      </c>
      <c r="H5" s="9" t="s">
        <v>17</v>
      </c>
      <c r="I5" s="29"/>
    </row>
    <row r="6" spans="1:9" x14ac:dyDescent="0.25">
      <c r="A6" s="13">
        <v>5</v>
      </c>
      <c r="B6" s="30" t="s">
        <v>19</v>
      </c>
      <c r="C6" s="14" t="s">
        <v>36</v>
      </c>
      <c r="D6" s="41">
        <v>1</v>
      </c>
      <c r="E6" s="15">
        <v>9.9</v>
      </c>
      <c r="F6" s="41">
        <f>D6*E6</f>
        <v>9.9</v>
      </c>
      <c r="G6" s="17" t="s">
        <v>21</v>
      </c>
      <c r="H6" s="16" t="s">
        <v>20</v>
      </c>
      <c r="I6" s="30"/>
    </row>
    <row r="7" spans="1:9" x14ac:dyDescent="0.25">
      <c r="F7" s="19">
        <f>SUM(F3:F6)</f>
        <v>85.700000000000017</v>
      </c>
      <c r="H7" s="20"/>
    </row>
    <row r="9" spans="1:9" x14ac:dyDescent="0.25">
      <c r="A9" s="1" t="s">
        <v>22</v>
      </c>
    </row>
    <row r="10" spans="1:9" x14ac:dyDescent="0.25">
      <c r="A10" s="2" t="s">
        <v>1</v>
      </c>
      <c r="B10" s="4" t="s">
        <v>2</v>
      </c>
      <c r="C10" s="3" t="s">
        <v>3</v>
      </c>
      <c r="D10" s="4" t="s">
        <v>4</v>
      </c>
      <c r="E10" s="3" t="s">
        <v>5</v>
      </c>
      <c r="F10" s="4" t="s">
        <v>6</v>
      </c>
      <c r="G10" s="3" t="s">
        <v>7</v>
      </c>
      <c r="H10" s="38" t="s">
        <v>8</v>
      </c>
      <c r="I10" s="4" t="s">
        <v>9</v>
      </c>
    </row>
    <row r="11" spans="1:9" x14ac:dyDescent="0.25">
      <c r="A11" s="23">
        <v>1</v>
      </c>
      <c r="B11" s="31" t="s">
        <v>10</v>
      </c>
      <c r="C11" s="20" t="s">
        <v>11</v>
      </c>
      <c r="D11" s="31">
        <v>1</v>
      </c>
      <c r="E11" s="20">
        <v>14.59</v>
      </c>
      <c r="F11" s="31">
        <f t="shared" ref="F11" si="1">D11*E11</f>
        <v>14.59</v>
      </c>
      <c r="G11" s="24" t="s">
        <v>13</v>
      </c>
      <c r="H11" s="9" t="s">
        <v>12</v>
      </c>
      <c r="I11" s="31"/>
    </row>
    <row r="12" spans="1:9" x14ac:dyDescent="0.25">
      <c r="A12" s="13">
        <v>2</v>
      </c>
      <c r="B12" s="30" t="s">
        <v>14</v>
      </c>
      <c r="C12" s="14" t="s">
        <v>11</v>
      </c>
      <c r="D12" s="30">
        <v>1</v>
      </c>
      <c r="E12" s="14">
        <v>19.5</v>
      </c>
      <c r="F12" s="30">
        <f t="shared" ref="F12" si="2">D12*E12</f>
        <v>19.5</v>
      </c>
      <c r="G12" s="17" t="s">
        <v>15</v>
      </c>
      <c r="H12" s="30"/>
      <c r="I12" s="30"/>
    </row>
    <row r="13" spans="1:9" x14ac:dyDescent="0.25">
      <c r="F13" s="22">
        <f>SUM(F11:F12)</f>
        <v>34.090000000000003</v>
      </c>
      <c r="H13" s="21"/>
    </row>
    <row r="14" spans="1:9" x14ac:dyDescent="0.25">
      <c r="H14" s="21"/>
    </row>
    <row r="15" spans="1:9" x14ac:dyDescent="0.25">
      <c r="A15" s="1" t="s">
        <v>23</v>
      </c>
      <c r="F15" s="8"/>
    </row>
    <row r="16" spans="1:9" x14ac:dyDescent="0.25">
      <c r="A16" s="2" t="s">
        <v>1</v>
      </c>
      <c r="B16" s="4" t="s">
        <v>2</v>
      </c>
      <c r="C16" s="3" t="s">
        <v>3</v>
      </c>
      <c r="D16" s="4" t="s">
        <v>4</v>
      </c>
      <c r="E16" s="3" t="s">
        <v>5</v>
      </c>
      <c r="F16" s="4" t="s">
        <v>6</v>
      </c>
      <c r="G16" s="3" t="s">
        <v>7</v>
      </c>
      <c r="H16" s="38" t="s">
        <v>8</v>
      </c>
      <c r="I16" s="4" t="s">
        <v>9</v>
      </c>
    </row>
    <row r="17" spans="1:9" x14ac:dyDescent="0.25">
      <c r="A17" s="23">
        <v>1</v>
      </c>
      <c r="B17" s="31" t="s">
        <v>10</v>
      </c>
      <c r="C17" s="20" t="s">
        <v>11</v>
      </c>
      <c r="D17" s="31">
        <v>1</v>
      </c>
      <c r="E17" s="20">
        <v>14.59</v>
      </c>
      <c r="F17" s="31">
        <f t="shared" ref="F17:F18" si="3">D17*E17</f>
        <v>14.59</v>
      </c>
      <c r="G17" s="24" t="s">
        <v>13</v>
      </c>
      <c r="H17" s="9" t="s">
        <v>12</v>
      </c>
      <c r="I17" s="31"/>
    </row>
    <row r="18" spans="1:9" x14ac:dyDescent="0.25">
      <c r="A18" s="7">
        <v>2</v>
      </c>
      <c r="B18" s="29" t="s">
        <v>14</v>
      </c>
      <c r="C18" s="8" t="s">
        <v>11</v>
      </c>
      <c r="D18" s="29">
        <v>1</v>
      </c>
      <c r="E18" s="8">
        <v>19.5</v>
      </c>
      <c r="F18" s="29">
        <f t="shared" si="3"/>
        <v>19.5</v>
      </c>
      <c r="G18" s="10" t="s">
        <v>15</v>
      </c>
      <c r="H18" s="29"/>
      <c r="I18" s="29"/>
    </row>
    <row r="19" spans="1:9" x14ac:dyDescent="0.25">
      <c r="A19" s="7">
        <v>4</v>
      </c>
      <c r="B19" s="29" t="s">
        <v>16</v>
      </c>
      <c r="C19" s="8" t="s">
        <v>36</v>
      </c>
      <c r="D19" s="40">
        <v>1</v>
      </c>
      <c r="E19" s="12">
        <v>6.9</v>
      </c>
      <c r="F19" s="40">
        <f>D19*E19</f>
        <v>6.9</v>
      </c>
      <c r="G19" s="10" t="s">
        <v>18</v>
      </c>
      <c r="H19" s="9" t="s">
        <v>17</v>
      </c>
      <c r="I19" s="29"/>
    </row>
    <row r="20" spans="1:9" x14ac:dyDescent="0.25">
      <c r="A20" s="13">
        <v>5</v>
      </c>
      <c r="B20" s="30" t="s">
        <v>19</v>
      </c>
      <c r="C20" s="14" t="s">
        <v>36</v>
      </c>
      <c r="D20" s="41">
        <v>1</v>
      </c>
      <c r="E20" s="15">
        <v>9.9</v>
      </c>
      <c r="F20" s="41">
        <f>D20*E20</f>
        <v>9.9</v>
      </c>
      <c r="G20" s="17" t="s">
        <v>21</v>
      </c>
      <c r="H20" s="16" t="s">
        <v>17</v>
      </c>
      <c r="I20" s="30"/>
    </row>
    <row r="21" spans="1:9" s="8" customFormat="1" x14ac:dyDescent="0.25">
      <c r="F21" s="26">
        <f>SUM(F17:F20)</f>
        <v>50.89</v>
      </c>
    </row>
    <row r="22" spans="1:9" s="8" customFormat="1" x14ac:dyDescent="0.25"/>
    <row r="23" spans="1:9" x14ac:dyDescent="0.25">
      <c r="A23" s="1" t="s">
        <v>24</v>
      </c>
      <c r="B23" s="1"/>
      <c r="C23" s="1" t="s">
        <v>25</v>
      </c>
      <c r="D23" s="1" t="s">
        <v>26</v>
      </c>
      <c r="E23" s="1" t="s">
        <v>27</v>
      </c>
      <c r="F23" s="1"/>
      <c r="G23" s="1"/>
      <c r="I23" s="8"/>
    </row>
    <row r="24" spans="1:9" x14ac:dyDescent="0.25">
      <c r="A24" s="4" t="s">
        <v>28</v>
      </c>
      <c r="B24" s="4"/>
      <c r="C24" s="4">
        <f>F7</f>
        <v>85.700000000000017</v>
      </c>
      <c r="D24" s="4">
        <f>14.16*C24</f>
        <v>1213.5120000000002</v>
      </c>
      <c r="E24" s="27">
        <f>D24-1500</f>
        <v>-286.48799999999983</v>
      </c>
      <c r="I24" s="8"/>
    </row>
    <row r="27" spans="1:9" x14ac:dyDescent="0.25">
      <c r="A27" s="1" t="s">
        <v>42</v>
      </c>
    </row>
    <row r="28" spans="1:9" x14ac:dyDescent="0.25">
      <c r="A28" s="4" t="s">
        <v>39</v>
      </c>
      <c r="B28" s="4">
        <v>16.8</v>
      </c>
    </row>
    <row r="29" spans="1:9" x14ac:dyDescent="0.25">
      <c r="A29" s="4" t="s">
        <v>37</v>
      </c>
      <c r="B29" s="4"/>
    </row>
    <row r="30" spans="1:9" x14ac:dyDescent="0.25">
      <c r="A30" s="4" t="s">
        <v>43</v>
      </c>
      <c r="B30" s="4">
        <v>16</v>
      </c>
    </row>
    <row r="31" spans="1:9" x14ac:dyDescent="0.25">
      <c r="A31" s="4" t="s">
        <v>38</v>
      </c>
      <c r="B31" s="4">
        <v>1.18</v>
      </c>
    </row>
    <row r="32" spans="1:9" x14ac:dyDescent="0.25">
      <c r="I32" s="1" t="s">
        <v>47</v>
      </c>
    </row>
    <row r="33" spans="1:10" x14ac:dyDescent="0.25">
      <c r="A33" s="1" t="s">
        <v>11</v>
      </c>
      <c r="I33" s="23" t="s">
        <v>40</v>
      </c>
      <c r="J33" s="31">
        <v>0</v>
      </c>
    </row>
    <row r="34" spans="1:10" x14ac:dyDescent="0.25">
      <c r="A34" s="4" t="s">
        <v>39</v>
      </c>
      <c r="B34" s="4">
        <v>68.900000000000006</v>
      </c>
      <c r="I34" s="34" t="s">
        <v>41</v>
      </c>
      <c r="J34" s="29">
        <v>0</v>
      </c>
    </row>
    <row r="35" spans="1:10" x14ac:dyDescent="0.25">
      <c r="A35" s="31" t="s">
        <v>46</v>
      </c>
      <c r="B35" s="36"/>
      <c r="I35" s="34" t="s">
        <v>44</v>
      </c>
      <c r="J35" s="29">
        <v>11.15</v>
      </c>
    </row>
    <row r="36" spans="1:10" x14ac:dyDescent="0.25">
      <c r="A36" s="37" t="s">
        <v>41</v>
      </c>
      <c r="B36" s="6">
        <f>IF(Drop=I33,J33,IF(Drop=I34,J34,IF(Drop=I35,J35,IF(Drop=I36,J36))))</f>
        <v>0</v>
      </c>
      <c r="I36" s="35" t="s">
        <v>45</v>
      </c>
      <c r="J36" s="30">
        <v>22.61</v>
      </c>
    </row>
    <row r="37" spans="1:10" x14ac:dyDescent="0.25">
      <c r="A37" s="30" t="s">
        <v>38</v>
      </c>
      <c r="B37" s="4">
        <v>4.84</v>
      </c>
    </row>
    <row r="39" spans="1:10" x14ac:dyDescent="0.25">
      <c r="A39" s="31" t="s">
        <v>48</v>
      </c>
      <c r="B39" s="31">
        <f>B28+B30+B31+B34+B36+B37</f>
        <v>107.72</v>
      </c>
    </row>
    <row r="40" spans="1:10" x14ac:dyDescent="0.25">
      <c r="A40" s="38" t="s">
        <v>49</v>
      </c>
      <c r="B40" s="6">
        <f>B39*14.16</f>
        <v>1525.3152</v>
      </c>
    </row>
    <row r="42" spans="1:10" x14ac:dyDescent="0.25">
      <c r="A42" s="4" t="s">
        <v>50</v>
      </c>
      <c r="B42" s="32">
        <f>B40-1500</f>
        <v>25.315200000000004</v>
      </c>
    </row>
    <row r="44" spans="1:10" x14ac:dyDescent="0.25">
      <c r="A44" t="s">
        <v>51</v>
      </c>
    </row>
  </sheetData>
  <dataValidations count="1">
    <dataValidation type="list" allowBlank="1" showInputMessage="1" showErrorMessage="1" sqref="A36" xr:uid="{A7153965-8026-44B5-86D6-000CC550A88E}">
      <formula1>$I$33:$I$36</formula1>
    </dataValidation>
  </dataValidations>
  <hyperlinks>
    <hyperlink ref="G3" r:id="rId1" xr:uid="{71B981A0-9AC0-4B1C-AE43-9DA7754B96B0}"/>
    <hyperlink ref="G17" r:id="rId2" xr:uid="{47B7B196-01CB-41CB-A29A-43388359E2E5}"/>
    <hyperlink ref="G6" r:id="rId3" xr:uid="{E758CCB3-32DB-490F-93A0-B7D55B455B36}"/>
    <hyperlink ref="G4" r:id="rId4" xr:uid="{79E15C30-3F2B-47B1-B39C-89BFA9BC16E4}"/>
    <hyperlink ref="G12" r:id="rId5" xr:uid="{C1A712F4-A741-43C1-BC2A-5775E1B6C224}"/>
    <hyperlink ref="G18" r:id="rId6" xr:uid="{5C1E13B0-C7EC-4941-949D-7A74B5F2E039}"/>
    <hyperlink ref="G5" r:id="rId7" xr:uid="{3B60B47E-5035-42FD-89A3-B838B3A32523}"/>
    <hyperlink ref="H5" r:id="rId8" xr:uid="{B53D6775-FF62-4292-A839-97BBC88CC66E}"/>
    <hyperlink ref="H6" r:id="rId9" xr:uid="{4A15BD49-B2CF-4EB8-8217-70D8764333CD}"/>
    <hyperlink ref="H3" r:id="rId10" xr:uid="{638655FF-02EB-416A-856A-29D1E579E41D}"/>
    <hyperlink ref="G20" r:id="rId11" xr:uid="{0A604447-22BF-4AC9-8B74-2FA9294D55CA}"/>
    <hyperlink ref="G19" r:id="rId12" xr:uid="{5280CBCD-95AE-4987-B521-1049F544D321}"/>
    <hyperlink ref="H19" r:id="rId13" xr:uid="{BDDE3371-B46F-403A-8A03-4663374B2CA9}"/>
    <hyperlink ref="H20" r:id="rId14" xr:uid="{C1A3B9CF-7FED-4C82-BD40-B917DAA707FE}"/>
    <hyperlink ref="H17" r:id="rId15" xr:uid="{3DF865FB-E876-4B4F-A4E2-947297F1DF7F}"/>
    <hyperlink ref="G11" r:id="rId16" xr:uid="{B1EFB49B-0009-494D-95AA-DDE4C03C9BC5}"/>
    <hyperlink ref="H11" r:id="rId17" xr:uid="{6F2A8A8F-52F4-4074-94EB-B65848E080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Mouser, Amazon (Reyax)</vt:lpstr>
      <vt:lpstr>Mouser all (+Antennae)</vt:lpstr>
      <vt:lpstr>Amazon (ESP+Reyax), DF Robot</vt:lpstr>
      <vt:lpstr>Drop</vt:lpstr>
      <vt:lpstr>Drop1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Metcalfe</dc:creator>
  <cp:lastModifiedBy>Luke Metcalfe</cp:lastModifiedBy>
  <dcterms:created xsi:type="dcterms:W3CDTF">2019-07-10T13:33:44Z</dcterms:created>
  <dcterms:modified xsi:type="dcterms:W3CDTF">2019-07-12T20:40:11Z</dcterms:modified>
</cp:coreProperties>
</file>