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985" windowHeight="5190" firstSheet="25" activeTab="25"/>
  </bookViews>
  <sheets>
    <sheet name="Gender" sheetId="2" r:id="rId1"/>
    <sheet name="Fruit" sheetId="3" r:id="rId2"/>
    <sheet name="Grain" sheetId="4" r:id="rId3"/>
    <sheet name="Dairy" sheetId="5" r:id="rId4"/>
    <sheet name="Veggies" sheetId="6" r:id="rId5"/>
    <sheet name="Protein" sheetId="7" r:id="rId6"/>
    <sheet name="Lactose Free" sheetId="8" r:id="rId7"/>
    <sheet name="MAA &amp; MS" sheetId="10" r:id="rId8"/>
    <sheet name="Tobacco" sheetId="11" r:id="rId9"/>
    <sheet name="BMI" sheetId="12" r:id="rId10"/>
    <sheet name="Body Fat" sheetId="13" r:id="rId11"/>
    <sheet name="Total Chol" sheetId="14" r:id="rId12"/>
    <sheet name="LDL" sheetId="15" r:id="rId13"/>
    <sheet name="HDL" sheetId="16" r:id="rId14"/>
    <sheet name="Triglycerides" sheetId="17" r:id="rId15"/>
    <sheet name="Glucose Fasting" sheetId="18" r:id="rId16"/>
    <sheet name="BP" sheetId="19" r:id="rId17"/>
    <sheet name="Waist Girth" sheetId="20" r:id="rId18"/>
    <sheet name="Low HDL or on Meds" sheetId="21" r:id="rId19"/>
    <sheet name="Trig &gt; 150" sheetId="22" r:id="rId20"/>
    <sheet name="Glucose above Caution" sheetId="23" r:id="rId21"/>
    <sheet name="BP Abovr 135" sheetId="24" r:id="rId22"/>
    <sheet name="Waist Girth Above" sheetId="25" r:id="rId23"/>
    <sheet name="# of Risk Factors" sheetId="26" r:id="rId24"/>
    <sheet name="Sheet1" sheetId="28" r:id="rId25"/>
    <sheet name="Aggregate" sheetId="1" r:id="rId26"/>
    <sheet name="%" sheetId="27" r:id="rId27"/>
  </sheets>
  <calcPr calcId="145621"/>
  <pivotCaches>
    <pivotCache cacheId="0" r:id="rId28"/>
    <pivotCache cacheId="1" r:id="rId29"/>
    <pivotCache cacheId="2" r:id="rId30"/>
    <pivotCache cacheId="3" r:id="rId31"/>
    <pivotCache cacheId="4" r:id="rId32"/>
    <pivotCache cacheId="5" r:id="rId33"/>
    <pivotCache cacheId="6" r:id="rId34"/>
    <pivotCache cacheId="7" r:id="rId35"/>
    <pivotCache cacheId="8" r:id="rId36"/>
    <pivotCache cacheId="9" r:id="rId37"/>
    <pivotCache cacheId="10" r:id="rId38"/>
    <pivotCache cacheId="11" r:id="rId39"/>
    <pivotCache cacheId="12" r:id="rId40"/>
    <pivotCache cacheId="13" r:id="rId41"/>
    <pivotCache cacheId="14" r:id="rId42"/>
    <pivotCache cacheId="15" r:id="rId43"/>
    <pivotCache cacheId="16" r:id="rId44"/>
    <pivotCache cacheId="17" r:id="rId45"/>
    <pivotCache cacheId="18" r:id="rId46"/>
    <pivotCache cacheId="19" r:id="rId47"/>
    <pivotCache cacheId="20" r:id="rId48"/>
    <pivotCache cacheId="21" r:id="rId49"/>
    <pivotCache cacheId="22" r:id="rId50"/>
    <pivotCache cacheId="23" r:id="rId5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3" i="27" l="1"/>
  <c r="B82" i="27"/>
  <c r="B79" i="27"/>
  <c r="B78" i="27"/>
  <c r="B77" i="27"/>
  <c r="B74" i="27"/>
  <c r="B73" i="27"/>
  <c r="B70" i="27"/>
  <c r="B69" i="27"/>
  <c r="B68" i="27"/>
  <c r="B67" i="27"/>
  <c r="B64" i="27"/>
  <c r="B63" i="27"/>
  <c r="B62" i="27"/>
  <c r="B61" i="27"/>
  <c r="B58" i="27"/>
  <c r="B57" i="27"/>
  <c r="B56" i="27"/>
  <c r="B52" i="27"/>
  <c r="B51" i="27"/>
  <c r="B50" i="27"/>
  <c r="B47" i="27"/>
  <c r="B46" i="27"/>
  <c r="B45" i="27"/>
  <c r="B44" i="27"/>
  <c r="B41" i="27"/>
  <c r="B40" i="27"/>
  <c r="B39" i="27"/>
  <c r="B36" i="27"/>
  <c r="B35" i="27"/>
  <c r="B32" i="27"/>
  <c r="B31" i="27"/>
  <c r="B27" i="27"/>
  <c r="B26" i="27"/>
  <c r="B25" i="27"/>
  <c r="B24" i="27"/>
  <c r="B23" i="27"/>
  <c r="B20" i="27"/>
  <c r="B19" i="27"/>
  <c r="B18" i="27"/>
  <c r="B15" i="27"/>
  <c r="B14" i="27"/>
  <c r="B11" i="27"/>
  <c r="B10" i="27"/>
  <c r="B7" i="27"/>
  <c r="B6" i="27"/>
  <c r="B3" i="27"/>
  <c r="B2" i="27"/>
</calcChain>
</file>

<file path=xl/sharedStrings.xml><?xml version="1.0" encoding="utf-8"?>
<sst xmlns="http://schemas.openxmlformats.org/spreadsheetml/2006/main" count="1575" uniqueCount="309">
  <si>
    <t>Date of Birth</t>
  </si>
  <si>
    <t>Age</t>
  </si>
  <si>
    <t>Sex</t>
  </si>
  <si>
    <t>Date of Service</t>
  </si>
  <si>
    <t>Screening Site</t>
  </si>
  <si>
    <t>Daily Intake of Fruits</t>
  </si>
  <si>
    <t>Daily Intake of Grain</t>
  </si>
  <si>
    <t>Daily Intake of Dairy</t>
  </si>
  <si>
    <t>Daily Intake of Vegetables</t>
  </si>
  <si>
    <t>Daily Intake of Protein</t>
  </si>
  <si>
    <t>Calcium Fortifield Lactose-Free</t>
  </si>
  <si>
    <t>MAA and MS</t>
  </si>
  <si>
    <t>Tobacco Use</t>
  </si>
  <si>
    <t>Height</t>
  </si>
  <si>
    <t>Weight</t>
  </si>
  <si>
    <t>BMI</t>
  </si>
  <si>
    <t>Body Fat</t>
  </si>
  <si>
    <t>Total Cholesterol</t>
  </si>
  <si>
    <t>LDL</t>
  </si>
  <si>
    <t>HDL</t>
  </si>
  <si>
    <t>Triglycerides</t>
  </si>
  <si>
    <t>Glucose fasting</t>
  </si>
  <si>
    <t>Glucose NONfasting</t>
  </si>
  <si>
    <t>Blood Pressure</t>
  </si>
  <si>
    <t>Waist Girth</t>
  </si>
  <si>
    <t>Low HDL or on meds</t>
  </si>
  <si>
    <t>Trig &gt; 150 or on meds</t>
  </si>
  <si>
    <t>Glucose above Caution or on meds</t>
  </si>
  <si>
    <t>Blood pressure &gt; 135/85 or on meds</t>
  </si>
  <si>
    <t>Waist girth above optimal</t>
  </si>
  <si>
    <t>How many risk factors out of F for metabolic syndrome</t>
  </si>
  <si>
    <t>Comments</t>
  </si>
  <si>
    <t>Screener</t>
  </si>
  <si>
    <t>40</t>
  </si>
  <si>
    <t>female</t>
  </si>
  <si>
    <t>WHITE CASTLE</t>
  </si>
  <si>
    <t>Goal</t>
  </si>
  <si>
    <t>Less than Goal</t>
  </si>
  <si>
    <t/>
  </si>
  <si>
    <t>61</t>
  </si>
  <si>
    <t>124</t>
  </si>
  <si>
    <t>Optimal - 19.5-24.9</t>
  </si>
  <si>
    <t>29.5</t>
  </si>
  <si>
    <t>Optimal</t>
  </si>
  <si>
    <t>Optmal</t>
  </si>
  <si>
    <t>REFUSED</t>
  </si>
  <si>
    <t>0</t>
  </si>
  <si>
    <t>EAT MORE VEGETABLES</t>
  </si>
  <si>
    <t>B ELFLEIN/BUTTON</t>
  </si>
  <si>
    <t>37</t>
  </si>
  <si>
    <t>67</t>
  </si>
  <si>
    <t>126</t>
  </si>
  <si>
    <t>21</t>
  </si>
  <si>
    <t>Low</t>
  </si>
  <si>
    <t>28</t>
  </si>
  <si>
    <t>1</t>
  </si>
  <si>
    <t>DECLINED RD CONSULT</t>
  </si>
  <si>
    <t>JKLAUS</t>
  </si>
  <si>
    <t>57</t>
  </si>
  <si>
    <t>177</t>
  </si>
  <si>
    <t>Overweight 25.0-29.9</t>
  </si>
  <si>
    <t>37.4</t>
  </si>
  <si>
    <t>Borderline</t>
  </si>
  <si>
    <t>LESS THAN OPTIMAL</t>
  </si>
  <si>
    <t>36</t>
  </si>
  <si>
    <t>MROWE</t>
  </si>
  <si>
    <t>62</t>
  </si>
  <si>
    <t>YES</t>
  </si>
  <si>
    <t>144</t>
  </si>
  <si>
    <t>39.9</t>
  </si>
  <si>
    <t>Near Optimal</t>
  </si>
  <si>
    <t>Pre-hypertensive</t>
  </si>
  <si>
    <t>31</t>
  </si>
  <si>
    <t>55</t>
  </si>
  <si>
    <t>Cigarettes</t>
  </si>
  <si>
    <t>59</t>
  </si>
  <si>
    <t>134</t>
  </si>
  <si>
    <t>LESS THAN OPTIAL</t>
  </si>
  <si>
    <t>30</t>
  </si>
  <si>
    <t>LOSE WEIGHT - GOAL 20#</t>
  </si>
  <si>
    <t>B ELFLEIN / BUTTON</t>
  </si>
  <si>
    <t>41</t>
  </si>
  <si>
    <t>male</t>
  </si>
  <si>
    <t>69</t>
  </si>
  <si>
    <t>162</t>
  </si>
  <si>
    <t>17.9</t>
  </si>
  <si>
    <t>Hypertensive 1</t>
  </si>
  <si>
    <t>32</t>
  </si>
  <si>
    <t>2</t>
  </si>
  <si>
    <t>Add in aerobics 3x per week 30 minutes.  Eat more veggies - salad</t>
  </si>
  <si>
    <t>J KLAUS/BUTTON</t>
  </si>
  <si>
    <t>64</t>
  </si>
  <si>
    <t>127</t>
  </si>
  <si>
    <t>DEFERRED</t>
  </si>
  <si>
    <t>26</t>
  </si>
  <si>
    <t>ESTABLISH GOOD EATING HABITS</t>
  </si>
  <si>
    <t>B EFLEIN / BUTTON</t>
  </si>
  <si>
    <t>71</t>
  </si>
  <si>
    <t>157</t>
  </si>
  <si>
    <t>16.8</t>
  </si>
  <si>
    <t>Hypertensive 2</t>
  </si>
  <si>
    <t>DIDN'T TAKE MEDICINE</t>
  </si>
  <si>
    <t>B ELFLEIN</t>
  </si>
  <si>
    <t>WHITE CASRLE</t>
  </si>
  <si>
    <t>154</t>
  </si>
  <si>
    <t>24.1</t>
  </si>
  <si>
    <t>Too Low</t>
  </si>
  <si>
    <t>29</t>
  </si>
  <si>
    <t>B EFLEIN</t>
  </si>
  <si>
    <t>66</t>
  </si>
  <si>
    <t>117</t>
  </si>
  <si>
    <t>19</t>
  </si>
  <si>
    <t>24</t>
  </si>
  <si>
    <t>66.5</t>
  </si>
  <si>
    <t>140</t>
  </si>
  <si>
    <t>26.5</t>
  </si>
  <si>
    <t>27</t>
  </si>
  <si>
    <t>J KLAUS</t>
  </si>
  <si>
    <t>152</t>
  </si>
  <si>
    <t>Obese Class I 30.0-34.9</t>
  </si>
  <si>
    <t>32.3</t>
  </si>
  <si>
    <t>Caution</t>
  </si>
  <si>
    <t>38</t>
  </si>
  <si>
    <t>4</t>
  </si>
  <si>
    <t>46</t>
  </si>
  <si>
    <t>151</t>
  </si>
  <si>
    <t>30.9</t>
  </si>
  <si>
    <t>More than Goal</t>
  </si>
  <si>
    <t>201</t>
  </si>
  <si>
    <t>29.7</t>
  </si>
  <si>
    <t>3</t>
  </si>
  <si>
    <t>Start at the gym when retired</t>
  </si>
  <si>
    <t>L Button</t>
  </si>
  <si>
    <t>75</t>
  </si>
  <si>
    <t>260</t>
  </si>
  <si>
    <t>26.0</t>
  </si>
  <si>
    <t>39</t>
  </si>
  <si>
    <t>QUIT SMOIKING</t>
  </si>
  <si>
    <t>198</t>
  </si>
  <si>
    <t>41.3</t>
  </si>
  <si>
    <t>LOSE WEIGHT TO 170#</t>
  </si>
  <si>
    <t>49</t>
  </si>
  <si>
    <t>70</t>
  </si>
  <si>
    <t>276</t>
  </si>
  <si>
    <t>Obese Class II 35.0-39.9</t>
  </si>
  <si>
    <t>36.3</t>
  </si>
  <si>
    <t>High</t>
  </si>
  <si>
    <t>43</t>
  </si>
  <si>
    <t>5</t>
  </si>
  <si>
    <t>62.5</t>
  </si>
  <si>
    <t>183</t>
  </si>
  <si>
    <t>32.9</t>
  </si>
  <si>
    <t>NA</t>
  </si>
  <si>
    <t>WILL MAKE AN APPOINTMENMT WITH LEONOR</t>
  </si>
  <si>
    <t>M ROWE</t>
  </si>
  <si>
    <t>33</t>
  </si>
  <si>
    <t>235</t>
  </si>
  <si>
    <t>33.7</t>
  </si>
  <si>
    <t>GET BACK TO CROSS FIT 3X/WEEK</t>
  </si>
  <si>
    <t>BUTTON</t>
  </si>
  <si>
    <t>65</t>
  </si>
  <si>
    <t>203</t>
  </si>
  <si>
    <t>SHECHEDULED APPT WITH LEONOR AT LATER DATE</t>
  </si>
  <si>
    <t>58</t>
  </si>
  <si>
    <t>43.1</t>
  </si>
  <si>
    <t>Lose to 170#</t>
  </si>
  <si>
    <t>J Klaus/Button</t>
  </si>
  <si>
    <t>Quit</t>
  </si>
  <si>
    <t>72</t>
  </si>
  <si>
    <t>206</t>
  </si>
  <si>
    <t>27.7</t>
  </si>
  <si>
    <t>34</t>
  </si>
  <si>
    <t>KEEP UP THE GOOD WORK!</t>
  </si>
  <si>
    <t>BEFFLEIN/BUTTON</t>
  </si>
  <si>
    <t>158</t>
  </si>
  <si>
    <t>28.3</t>
  </si>
  <si>
    <t>BEFFLEIN</t>
  </si>
  <si>
    <t>135</t>
  </si>
  <si>
    <t>33.8</t>
  </si>
  <si>
    <t>JKLAUS/BUTTON</t>
  </si>
  <si>
    <t>56</t>
  </si>
  <si>
    <t>60</t>
  </si>
  <si>
    <t>156</t>
  </si>
  <si>
    <t>41.8</t>
  </si>
  <si>
    <t>63</t>
  </si>
  <si>
    <t>100</t>
  </si>
  <si>
    <t>E4</t>
  </si>
  <si>
    <t>110</t>
  </si>
  <si>
    <t>21.7</t>
  </si>
  <si>
    <t>KEEP UP THE GOOD WORK - ADD IN ELYPTICAL 2X WEEKLY</t>
  </si>
  <si>
    <t>MROWE/BUTTON</t>
  </si>
  <si>
    <t>WHIE CASTLE</t>
  </si>
  <si>
    <t>165</t>
  </si>
  <si>
    <t>DECLINED COUNSELING</t>
  </si>
  <si>
    <t>42</t>
  </si>
  <si>
    <t>215</t>
  </si>
  <si>
    <t>40.5</t>
  </si>
  <si>
    <t>32.2</t>
  </si>
  <si>
    <t>SET UP APPT WITH LEONOR</t>
  </si>
  <si>
    <t>74</t>
  </si>
  <si>
    <t>258</t>
  </si>
  <si>
    <t>32.1</t>
  </si>
  <si>
    <t>WOULD LIKE TO LOSE WEIGHT (JUST TOOK BP MEDS)</t>
  </si>
  <si>
    <t>160</t>
  </si>
  <si>
    <t>31.5</t>
  </si>
  <si>
    <t>35</t>
  </si>
  <si>
    <t>REDUCE CHOLESTERROL - AVOID EGGS 2 WEEKS.  QUIT SMOKING</t>
  </si>
  <si>
    <t>28.7</t>
  </si>
  <si>
    <t>DON'T GIVE UP1 STAY ON TRACK.</t>
  </si>
  <si>
    <t>63.5</t>
  </si>
  <si>
    <t>44</t>
  </si>
  <si>
    <t>33.3</t>
  </si>
  <si>
    <t>Very High</t>
  </si>
  <si>
    <t>Urgent</t>
  </si>
  <si>
    <t>45</t>
  </si>
  <si>
    <t>CONTINUE TO EAT SALADS, VEGGIES.  TRY ORANGE THEORY</t>
  </si>
  <si>
    <t>54</t>
  </si>
  <si>
    <t>300</t>
  </si>
  <si>
    <t>Extreme Obesity More than 40</t>
  </si>
  <si>
    <t>KEEP WALKING.  KEEP HEART RATE UP FOR 30 MINUTES</t>
  </si>
  <si>
    <t>164</t>
  </si>
  <si>
    <t>37.7</t>
  </si>
  <si>
    <t>SCHEDUKLE APPOINTMENT WITH LEONOR FOR LATER TIME</t>
  </si>
  <si>
    <t>68</t>
  </si>
  <si>
    <t>197</t>
  </si>
  <si>
    <t>25</t>
  </si>
  <si>
    <t>LOSE 20#</t>
  </si>
  <si>
    <t>200</t>
  </si>
  <si>
    <t>42.5</t>
  </si>
  <si>
    <t>270</t>
  </si>
  <si>
    <t>36.4</t>
  </si>
  <si>
    <t>47</t>
  </si>
  <si>
    <t>WEIGHT LOSS</t>
  </si>
  <si>
    <t>250</t>
  </si>
  <si>
    <t>48.2</t>
  </si>
  <si>
    <t>51</t>
  </si>
  <si>
    <t>123</t>
  </si>
  <si>
    <t>32.7</t>
  </si>
  <si>
    <t>DECLINED CONSULTATION</t>
  </si>
  <si>
    <t>188</t>
  </si>
  <si>
    <t>42.6</t>
  </si>
  <si>
    <t>295</t>
  </si>
  <si>
    <t>37.6</t>
  </si>
  <si>
    <t>EXERCISE AT LEAST 3X PER WEEK FOR 30 MINUTES. EAT A SALAD/DAY</t>
  </si>
  <si>
    <t>EXERCISE AT LEAST 2X PER WEEK. CONTINUE WITH GOOD WORK - PORTION CONTROL</t>
  </si>
  <si>
    <t>223</t>
  </si>
  <si>
    <t>25.1</t>
  </si>
  <si>
    <t>RETURN TO LOW SODIUM DIET</t>
  </si>
  <si>
    <t>JKLAUS/CUTTON</t>
  </si>
  <si>
    <t>221</t>
  </si>
  <si>
    <t>27.3</t>
  </si>
  <si>
    <t>149</t>
  </si>
  <si>
    <t>34.2</t>
  </si>
  <si>
    <t>LOSE WEIGHT</t>
  </si>
  <si>
    <t>LBUTTON</t>
  </si>
  <si>
    <t>Row Labels</t>
  </si>
  <si>
    <t>(blank)</t>
  </si>
  <si>
    <t>Grand Total</t>
  </si>
  <si>
    <t>Count of Sex</t>
  </si>
  <si>
    <t>Count of Daily Intake of Fruits</t>
  </si>
  <si>
    <t>Count of Daily Intake of Grain</t>
  </si>
  <si>
    <t>Count of Daily Intake of Dairy</t>
  </si>
  <si>
    <t>Count of Daily Intake of Vegetables</t>
  </si>
  <si>
    <t>Count of Daily Intake of Protein</t>
  </si>
  <si>
    <t>Count of Calcium Fortifield Lactose-Free</t>
  </si>
  <si>
    <t>Count of MAA and MS</t>
  </si>
  <si>
    <t>Count of Tobacco Use</t>
  </si>
  <si>
    <t>Count of BMI</t>
  </si>
  <si>
    <t>Count of Body Fat</t>
  </si>
  <si>
    <t>Count of Total Cholesterol</t>
  </si>
  <si>
    <t>Count of LDL</t>
  </si>
  <si>
    <t>Count of HDL</t>
  </si>
  <si>
    <t>Count of Triglycerides</t>
  </si>
  <si>
    <t>Count of Glucose fasting</t>
  </si>
  <si>
    <t>Count of Blood Pressure</t>
  </si>
  <si>
    <t>Count of Waist Girth</t>
  </si>
  <si>
    <t>FALSE</t>
  </si>
  <si>
    <t>TRUE</t>
  </si>
  <si>
    <t>Count of Low HDL or on meds</t>
  </si>
  <si>
    <t>Count of Trig &gt; 150 or on meds</t>
  </si>
  <si>
    <t>Count of Trig &gt; 150 or on meds2</t>
  </si>
  <si>
    <t>Count of Glucose above Caution or on meds</t>
  </si>
  <si>
    <t>Count of Blood pressure &gt; 135/85 or on meds</t>
  </si>
  <si>
    <t>Count of Waist girth above optimal</t>
  </si>
  <si>
    <t>Count of How many risk factors out of F for metabolic syndrome</t>
  </si>
  <si>
    <t>Met Recommended Daily Allowance</t>
  </si>
  <si>
    <t>Consumed Less than Daily Recommended Allowance</t>
  </si>
  <si>
    <t>Consumed More than Daily Recommended Allowance</t>
  </si>
  <si>
    <t>Overweight (25.0-29.9)</t>
  </si>
  <si>
    <t>Obese Class I (30.0-34.9)</t>
  </si>
  <si>
    <t>Obese Class II (35.0-39.9)</t>
  </si>
  <si>
    <t>Muscle Strengthening and  Aerobic Activity</t>
  </si>
  <si>
    <t>Met Recommended Activity Level</t>
  </si>
  <si>
    <t>Did Not Meet Recommended Activity Level</t>
  </si>
  <si>
    <t>Non-Smoker</t>
  </si>
  <si>
    <t xml:space="preserve">Near Optimal </t>
  </si>
  <si>
    <t>Less than Optimal</t>
  </si>
  <si>
    <t>Count of Glucose Fasting</t>
  </si>
  <si>
    <t xml:space="preserve">Optimal </t>
  </si>
  <si>
    <t>Above Optimal</t>
  </si>
  <si>
    <t>Risk Factors for Metabolic Syndrome</t>
  </si>
  <si>
    <t>0 to 2</t>
  </si>
  <si>
    <t>3 to 4</t>
  </si>
  <si>
    <t>Female</t>
  </si>
  <si>
    <t xml:space="preserve">Male </t>
  </si>
  <si>
    <t xml:space="preserve">Average Age </t>
  </si>
  <si>
    <t>Mordidly Obese</t>
  </si>
  <si>
    <t>Ugent</t>
  </si>
  <si>
    <t>Optimal (18.5-24.9)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</si>
</sst>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3" xfId="0" applyFont="1" applyFill="1" applyBorder="1"/>
    <xf numFmtId="9" fontId="0" fillId="0" borderId="0" xfId="2" applyFont="1"/>
    <xf numFmtId="0" fontId="4" fillId="4" borderId="3" xfId="0" applyFont="1" applyFill="1" applyBorder="1"/>
    <xf numFmtId="0" fontId="0" fillId="5" borderId="0" xfId="0" applyFill="1"/>
    <xf numFmtId="0" fontId="0" fillId="5" borderId="0" xfId="0" applyFill="1" applyAlignment="1">
      <alignment horizontal="left"/>
    </xf>
    <xf numFmtId="9" fontId="0" fillId="5" borderId="0" xfId="2" applyFont="1" applyFill="1"/>
    <xf numFmtId="0" fontId="0" fillId="0" borderId="0" xfId="0" applyFill="1" applyAlignment="1">
      <alignment horizontal="left"/>
    </xf>
    <xf numFmtId="9" fontId="0" fillId="0" borderId="0" xfId="2" applyFont="1" applyFill="1"/>
    <xf numFmtId="9" fontId="0" fillId="0" borderId="0" xfId="0" applyNumberFormat="1"/>
    <xf numFmtId="16" fontId="0" fillId="5" borderId="0" xfId="0" applyNumberFormat="1" applyFill="1"/>
    <xf numFmtId="0" fontId="0" fillId="6" borderId="0" xfId="0" applyFill="1" applyAlignment="1">
      <alignment horizontal="left"/>
    </xf>
    <xf numFmtId="9" fontId="0" fillId="6" borderId="0" xfId="2" applyFont="1" applyFill="1"/>
    <xf numFmtId="0" fontId="0" fillId="7" borderId="0" xfId="0" applyFill="1" applyAlignment="1">
      <alignment horizontal="left"/>
    </xf>
    <xf numFmtId="9" fontId="0" fillId="7" borderId="0" xfId="2" applyFont="1" applyFill="1"/>
  </cellXfs>
  <cellStyles count="3">
    <cellStyle name="Normal" xfId="0" builtinId="0"/>
    <cellStyle name="Normal_Sheet1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2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7.xml"/><Relationship Id="rId42" Type="http://schemas.openxmlformats.org/officeDocument/2006/relationships/pivotCacheDefinition" Target="pivotCache/pivotCacheDefinition15.xml"/><Relationship Id="rId47" Type="http://schemas.openxmlformats.org/officeDocument/2006/relationships/pivotCacheDefinition" Target="pivotCache/pivotCacheDefinition20.xml"/><Relationship Id="rId50" Type="http://schemas.openxmlformats.org/officeDocument/2006/relationships/pivotCacheDefinition" Target="pivotCache/pivotCacheDefinition23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6.xml"/><Relationship Id="rId38" Type="http://schemas.openxmlformats.org/officeDocument/2006/relationships/pivotCacheDefinition" Target="pivotCache/pivotCacheDefinition11.xml"/><Relationship Id="rId46" Type="http://schemas.openxmlformats.org/officeDocument/2006/relationships/pivotCacheDefinition" Target="pivotCache/pivotCacheDefinition1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41" Type="http://schemas.openxmlformats.org/officeDocument/2006/relationships/pivotCacheDefinition" Target="pivotCache/pivotCacheDefinition14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5.xml"/><Relationship Id="rId37" Type="http://schemas.openxmlformats.org/officeDocument/2006/relationships/pivotCacheDefinition" Target="pivotCache/pivotCacheDefinition10.xml"/><Relationship Id="rId40" Type="http://schemas.openxmlformats.org/officeDocument/2006/relationships/pivotCacheDefinition" Target="pivotCache/pivotCacheDefinition13.xml"/><Relationship Id="rId45" Type="http://schemas.openxmlformats.org/officeDocument/2006/relationships/pivotCacheDefinition" Target="pivotCache/pivotCacheDefinition18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36" Type="http://schemas.openxmlformats.org/officeDocument/2006/relationships/pivotCacheDefinition" Target="pivotCache/pivotCacheDefinition9.xml"/><Relationship Id="rId49" Type="http://schemas.openxmlformats.org/officeDocument/2006/relationships/pivotCacheDefinition" Target="pivotCache/pivotCacheDefinition2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4.xml"/><Relationship Id="rId44" Type="http://schemas.openxmlformats.org/officeDocument/2006/relationships/pivotCacheDefinition" Target="pivotCache/pivotCacheDefinition17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3.xml"/><Relationship Id="rId35" Type="http://schemas.openxmlformats.org/officeDocument/2006/relationships/pivotCacheDefinition" Target="pivotCache/pivotCacheDefinition8.xml"/><Relationship Id="rId43" Type="http://schemas.openxmlformats.org/officeDocument/2006/relationships/pivotCacheDefinition" Target="pivotCache/pivotCacheDefinition16.xml"/><Relationship Id="rId48" Type="http://schemas.openxmlformats.org/officeDocument/2006/relationships/pivotCacheDefinition" Target="pivotCache/pivotCacheDefinition21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4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garet Rembert" refreshedDate="42599.632487615738" createdVersion="6" refreshedVersion="6" minRefreshableVersion="3" recordCount="49">
  <cacheSource type="worksheet">
    <worksheetSource ref="C1:C1048576" sheet="Aggregate"/>
  </cacheSource>
  <cacheFields count="1">
    <cacheField name="Sex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argaret Rembert" refreshedDate="42599.639317361114" createdVersion="6" refreshedVersion="6" minRefreshableVersion="3" recordCount="49">
  <cacheSource type="worksheet">
    <worksheetSource ref="P1:P1048576" sheet="Aggregate"/>
  </cacheSource>
  <cacheFields count="1">
    <cacheField name="BMI" numFmtId="0">
      <sharedItems containsBlank="1" count="6">
        <s v="Optimal - 19.5-24.9"/>
        <s v="Overweight 25.0-29.9"/>
        <s v="Obese Class I 30.0-34.9"/>
        <s v="Obese Class II 35.0-39.9"/>
        <s v="Extreme Obesity More than 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Margaret Rembert" refreshedDate="42599.639811342589" createdVersion="6" refreshedVersion="6" minRefreshableVersion="3" recordCount="49">
  <cacheSource type="worksheet">
    <worksheetSource ref="Q1:Q1048576" sheet="Aggregate"/>
  </cacheSource>
  <cacheFields count="1">
    <cacheField name="Body Fat" numFmtId="0">
      <sharedItems containsBlank="1" count="45">
        <s v="29.5"/>
        <s v="21"/>
        <s v="37.4"/>
        <s v="39.9"/>
        <s v="17.9"/>
        <s v="DEFERRED"/>
        <s v="16.8"/>
        <s v="24.1"/>
        <s v="19"/>
        <s v="26.5"/>
        <s v="32.3"/>
        <s v="30.9"/>
        <s v="29.7"/>
        <s v="26.0"/>
        <s v="41.3"/>
        <s v="36.3"/>
        <s v="32.9"/>
        <s v="33.7"/>
        <s v="41"/>
        <s v="43.1"/>
        <s v="27.7"/>
        <s v="28.3"/>
        <s v="33.8"/>
        <s v="41.8"/>
        <s v="E4"/>
        <s v="21.7"/>
        <s v="40.5"/>
        <s v="32.2"/>
        <s v="32.1"/>
        <s v="31.5"/>
        <s v="28.7"/>
        <s v="37"/>
        <s v="33.3"/>
        <s v="37.7"/>
        <s v="25"/>
        <s v="42.5"/>
        <s v="36.4"/>
        <s v="48.2"/>
        <s v="32.7"/>
        <s v="42.6"/>
        <s v="37.6"/>
        <s v="25.1"/>
        <s v="27.3"/>
        <s v="34.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Margaret Rembert" refreshedDate="42599.640541435183" createdVersion="6" refreshedVersion="6" minRefreshableVersion="3" recordCount="49">
  <cacheSource type="worksheet">
    <worksheetSource ref="R1:R1048576" sheet="Aggregate"/>
  </cacheSource>
  <cacheFields count="1">
    <cacheField name="Total Cholesterol" numFmtId="0">
      <sharedItems containsBlank="1" count="4">
        <s v="Optimal"/>
        <s v="Borderline"/>
        <s v="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Margaret Rembert" refreshedDate="42599.643302314813" createdVersion="6" refreshedVersion="6" minRefreshableVersion="3" recordCount="49">
  <cacheSource type="worksheet">
    <worksheetSource ref="S1:S1048576" sheet="Aggregate"/>
  </cacheSource>
  <cacheFields count="1">
    <cacheField name="LDL" numFmtId="0">
      <sharedItems containsBlank="1" count="7">
        <s v="Optimal"/>
        <s v="Borderline"/>
        <s v="Near Optimal"/>
        <s v="DEFERRED"/>
        <s v="NA"/>
        <s v="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Margaret Rembert" refreshedDate="42599.643631134262" createdVersion="6" refreshedVersion="6" minRefreshableVersion="3" recordCount="49">
  <cacheSource type="worksheet">
    <worksheetSource ref="T1:T1048576" sheet="Aggregate"/>
  </cacheSource>
  <cacheFields count="1">
    <cacheField name="HDL" numFmtId="0">
      <sharedItems containsBlank="1" count="5">
        <s v="Optimal"/>
        <s v="Low"/>
        <s v="LESS THAN OPTIMAL"/>
        <s v="LESS THAN OPTI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Margaret Rembert" refreshedDate="42599.643949884259" createdVersion="6" refreshedVersion="6" minRefreshableVersion="3" recordCount="49">
  <cacheSource type="worksheet">
    <worksheetSource ref="U1:U1048576" sheet="Aggregate"/>
  </cacheSource>
  <cacheFields count="1">
    <cacheField name="Triglycerides" numFmtId="0">
      <sharedItems containsBlank="1" count="5">
        <s v="Optmal"/>
        <s v="Borderline"/>
        <s v="High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Margaret Rembert" refreshedDate="42599.644539699075" createdVersion="6" refreshedVersion="6" minRefreshableVersion="3" recordCount="49">
  <cacheSource type="worksheet">
    <worksheetSource ref="V1:V1048576" sheet="Aggregate"/>
  </cacheSource>
  <cacheFields count="1">
    <cacheField name="Glucose fasting" numFmtId="0">
      <sharedItems containsBlank="1" count="5">
        <s v="Optimal"/>
        <s v="Too Low"/>
        <s v="Caution"/>
        <s v="Urg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Margaret Rembert" refreshedDate="42599.645125000003" createdVersion="6" refreshedVersion="6" minRefreshableVersion="3" recordCount="49">
  <cacheSource type="worksheet">
    <worksheetSource ref="X1:X1048576" sheet="Aggregate"/>
  </cacheSource>
  <cacheFields count="1">
    <cacheField name="Blood Pressure" numFmtId="0">
      <sharedItems containsBlank="1" count="5">
        <s v="Optimal"/>
        <s v="Pre-hypertensive"/>
        <s v="Hypertensive 1"/>
        <s v="Hypertensive 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Margaret Rembert" refreshedDate="42599.645510300928" createdVersion="6" refreshedVersion="6" minRefreshableVersion="3" recordCount="49">
  <cacheSource type="worksheet">
    <worksheetSource ref="Y1:Y1048576" sheet="Aggregate"/>
  </cacheSource>
  <cacheFields count="1">
    <cacheField name="Waist Girth" numFmtId="0">
      <sharedItems containsBlank="1" count="23">
        <s v="REFUSED"/>
        <s v="28"/>
        <s v="36"/>
        <s v="31"/>
        <s v="30"/>
        <s v="32"/>
        <s v="26"/>
        <s v="29"/>
        <s v="24"/>
        <s v="27"/>
        <s v="38"/>
        <s v="40"/>
        <s v="39"/>
        <s v="37"/>
        <s v="43"/>
        <s v="41"/>
        <s v="34"/>
        <s v="42"/>
        <s v="35"/>
        <s v="45"/>
        <s v="47"/>
        <s v="4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Margaret Rembert" refreshedDate="42599.646884837966" createdVersion="6" refreshedVersion="6" minRefreshableVersion="3" recordCount="49">
  <cacheSource type="worksheet">
    <worksheetSource ref="Z1:Z1048576" sheet="Aggregate"/>
  </cacheSource>
  <cacheFields count="1">
    <cacheField name="Low HDL or on meds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garet Rembert" refreshedDate="42599.634389236111" createdVersion="6" refreshedVersion="6" minRefreshableVersion="3" recordCount="49">
  <cacheSource type="worksheet">
    <worksheetSource ref="F1:F1048576" sheet="Aggregate"/>
  </cacheSource>
  <cacheFields count="1">
    <cacheField name="Daily Intake of Fruits" numFmtId="0">
      <sharedItems containsBlank="1" count="3">
        <s v="Goal"/>
        <s v="Less than Go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Margaret Rembert" refreshedDate="42599.647388078702" createdVersion="6" refreshedVersion="6" minRefreshableVersion="3" recordCount="49">
  <cacheSource type="worksheet">
    <worksheetSource ref="AA1:AA1048576" sheet="Aggregate"/>
  </cacheSource>
  <cacheFields count="1">
    <cacheField name="Trig &gt; 150 or on meds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Margaret Rembert" refreshedDate="42599.65279803241" createdVersion="6" refreshedVersion="6" minRefreshableVersion="3" recordCount="49">
  <cacheSource type="worksheet">
    <worksheetSource ref="AB1:AB1048576" sheet="Aggregate"/>
  </cacheSource>
  <cacheFields count="1">
    <cacheField name="Glucose above Caution or on meds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Margaret Rembert" refreshedDate="42599.653290856484" createdVersion="6" refreshedVersion="6" minRefreshableVersion="3" recordCount="49">
  <cacheSource type="worksheet">
    <worksheetSource ref="AC1:AC1048576" sheet="Aggregate"/>
  </cacheSource>
  <cacheFields count="1">
    <cacheField name="Blood pressure &gt; 135/85 or on meds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Margaret Rembert" refreshedDate="42599.653789583332" createdVersion="6" refreshedVersion="6" minRefreshableVersion="3" recordCount="49">
  <cacheSource type="worksheet">
    <worksheetSource ref="AD1:AD1048576" sheet="Aggregate"/>
  </cacheSource>
  <cacheFields count="1">
    <cacheField name="Waist girth above optimal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Margaret Rembert" refreshedDate="42599.654422916668" createdVersion="6" refreshedVersion="6" minRefreshableVersion="3" recordCount="49">
  <cacheSource type="worksheet">
    <worksheetSource ref="AE1:AE1048576" sheet="Aggregate"/>
  </cacheSource>
  <cacheFields count="1">
    <cacheField name="How many risk factors out of F for metabolic syndrome" numFmtId="0">
      <sharedItems containsBlank="1" count="7">
        <s v="0"/>
        <s v="1"/>
        <s v="2"/>
        <s v="4"/>
        <s v="3"/>
        <s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garet Rembert" refreshedDate="42599.635124421293" createdVersion="6" refreshedVersion="6" minRefreshableVersion="3" recordCount="49">
  <cacheSource type="worksheet">
    <worksheetSource ref="G1:G1048576" sheet="Aggregate"/>
  </cacheSource>
  <cacheFields count="1">
    <cacheField name="Daily Intake of Grain" numFmtId="0">
      <sharedItems containsBlank="1" count="3">
        <s v="Less than Goal"/>
        <s v="Go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garet Rembert" refreshedDate="42599.635464120372" createdVersion="6" refreshedVersion="6" minRefreshableVersion="3" recordCount="49">
  <cacheSource type="worksheet">
    <worksheetSource ref="H1:H1048576" sheet="Aggregate"/>
  </cacheSource>
  <cacheFields count="1">
    <cacheField name="Daily Intake of Dairy" numFmtId="0">
      <sharedItems containsBlank="1" count="3">
        <s v="Less than Goal"/>
        <s v="Go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rgaret Rembert" refreshedDate="42599.636066666666" createdVersion="6" refreshedVersion="6" minRefreshableVersion="3" recordCount="49">
  <cacheSource type="worksheet">
    <worksheetSource ref="I1:I1048576" sheet="Aggregate"/>
  </cacheSource>
  <cacheFields count="1">
    <cacheField name="Daily Intake of Vegetables" numFmtId="0">
      <sharedItems containsBlank="1" count="3">
        <s v="Less than Goal"/>
        <s v="Go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argaret Rembert" refreshedDate="42599.636439467591" createdVersion="6" refreshedVersion="6" minRefreshableVersion="3" recordCount="49">
  <cacheSource type="worksheet">
    <worksheetSource ref="J1:J1048576" sheet="Aggregate"/>
  </cacheSource>
  <cacheFields count="1">
    <cacheField name="Daily Intake of Protein" numFmtId="0">
      <sharedItems containsBlank="1" count="4">
        <s v="Goal"/>
        <s v="Less than Goal"/>
        <s v="More than Go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argaret Rembert" refreshedDate="42599.636917013886" createdVersion="6" refreshedVersion="6" minRefreshableVersion="3" recordCount="49">
  <cacheSource type="worksheet">
    <worksheetSource ref="K1:K1048576" sheet="Aggregate"/>
  </cacheSource>
  <cacheFields count="1">
    <cacheField name="Calcium Fortifield Lactose-Free" numFmtId="0">
      <sharedItems containsBlank="1" count="3">
        <s v="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argaret Rembert" refreshedDate="42599.638239004627" createdVersion="6" refreshedVersion="6" minRefreshableVersion="3" recordCount="49">
  <cacheSource type="worksheet">
    <worksheetSource ref="L1:L1048576" sheet="Aggregate"/>
  </cacheSource>
  <cacheFields count="1">
    <cacheField name="MAA and MS" numFmtId="0">
      <sharedItems containsBlank="1" count="3">
        <s v="Less than Goal"/>
        <s v="Go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argaret Rembert" refreshedDate="42599.638844097222" createdVersion="6" refreshedVersion="6" minRefreshableVersion="3" recordCount="49">
  <cacheSource type="worksheet">
    <worksheetSource ref="M1:M1048576" sheet="Aggregate"/>
  </cacheSource>
  <cacheFields count="1">
    <cacheField name="Tobacco Use" numFmtId="0">
      <sharedItems containsBlank="1" count="4">
        <s v="Goal"/>
        <s v="Cigarettes"/>
        <s v="Qu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2"/>
  </r>
  <r>
    <x v="2"/>
  </r>
  <r>
    <x v="3"/>
  </r>
  <r>
    <x v="2"/>
  </r>
  <r>
    <x v="2"/>
  </r>
  <r>
    <x v="2"/>
  </r>
  <r>
    <x v="2"/>
  </r>
  <r>
    <x v="1"/>
  </r>
  <r>
    <x v="1"/>
  </r>
  <r>
    <x v="0"/>
  </r>
  <r>
    <x v="2"/>
  </r>
  <r>
    <x v="0"/>
  </r>
  <r>
    <x v="0"/>
  </r>
  <r>
    <x v="0"/>
  </r>
  <r>
    <x v="2"/>
  </r>
  <r>
    <x v="1"/>
  </r>
  <r>
    <x v="2"/>
  </r>
  <r>
    <x v="1"/>
  </r>
  <r>
    <x v="0"/>
  </r>
  <r>
    <x v="1"/>
  </r>
  <r>
    <x v="2"/>
  </r>
  <r>
    <x v="4"/>
  </r>
  <r>
    <x v="1"/>
  </r>
  <r>
    <x v="2"/>
  </r>
  <r>
    <x v="2"/>
  </r>
  <r>
    <x v="3"/>
  </r>
  <r>
    <x v="3"/>
  </r>
  <r>
    <x v="0"/>
  </r>
  <r>
    <x v="2"/>
  </r>
  <r>
    <x v="4"/>
  </r>
  <r>
    <x v="1"/>
  </r>
  <r>
    <x v="2"/>
  </r>
  <r>
    <x v="2"/>
  </r>
  <r>
    <x v="1"/>
  </r>
  <r>
    <x v="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49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6"/>
  </r>
  <r>
    <x v="26"/>
  </r>
  <r>
    <x v="27"/>
  </r>
  <r>
    <x v="28"/>
  </r>
  <r>
    <x v="29"/>
  </r>
  <r>
    <x v="30"/>
  </r>
  <r>
    <x v="31"/>
  </r>
  <r>
    <x v="32"/>
  </r>
  <r>
    <x v="24"/>
  </r>
  <r>
    <x v="33"/>
  </r>
  <r>
    <x v="34"/>
  </r>
  <r>
    <x v="35"/>
  </r>
  <r>
    <x v="36"/>
  </r>
  <r>
    <x v="37"/>
  </r>
  <r>
    <x v="38"/>
  </r>
  <r>
    <x v="39"/>
  </r>
  <r>
    <x v="40"/>
  </r>
  <r>
    <x v="22"/>
  </r>
  <r>
    <x v="41"/>
  </r>
  <r>
    <x v="42"/>
  </r>
  <r>
    <x v="43"/>
  </r>
  <r>
    <x v="44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1"/>
  </r>
  <r>
    <x v="2"/>
  </r>
  <r>
    <x v="2"/>
  </r>
  <r>
    <x v="2"/>
  </r>
  <r>
    <x v="0"/>
  </r>
  <r>
    <x v="0"/>
  </r>
  <r>
    <x v="0"/>
  </r>
  <r>
    <x v="0"/>
  </r>
  <r>
    <x v="3"/>
  </r>
  <r>
    <x v="2"/>
  </r>
  <r>
    <x v="0"/>
  </r>
  <r>
    <x v="0"/>
  </r>
  <r>
    <x v="0"/>
  </r>
  <r>
    <x v="2"/>
  </r>
  <r>
    <x v="0"/>
  </r>
  <r>
    <x v="4"/>
  </r>
  <r>
    <x v="0"/>
  </r>
  <r>
    <x v="4"/>
  </r>
  <r>
    <x v="2"/>
  </r>
  <r>
    <x v="0"/>
  </r>
  <r>
    <x v="1"/>
  </r>
  <r>
    <x v="0"/>
  </r>
  <r>
    <x v="0"/>
  </r>
  <r>
    <x v="0"/>
  </r>
  <r>
    <x v="0"/>
  </r>
  <r>
    <x v="2"/>
  </r>
  <r>
    <x v="0"/>
  </r>
  <r>
    <x v="2"/>
  </r>
  <r>
    <x v="0"/>
  </r>
  <r>
    <x v="5"/>
  </r>
  <r>
    <x v="0"/>
  </r>
  <r>
    <x v="0"/>
  </r>
  <r>
    <x v="4"/>
  </r>
  <r>
    <x v="0"/>
  </r>
  <r>
    <x v="1"/>
  </r>
  <r>
    <x v="2"/>
  </r>
  <r>
    <x v="2"/>
  </r>
  <r>
    <x v="0"/>
  </r>
  <r>
    <x v="0"/>
  </r>
  <r>
    <x v="0"/>
  </r>
  <r>
    <x v="2"/>
  </r>
  <r>
    <x v="0"/>
  </r>
  <r>
    <x v="0"/>
  </r>
  <r>
    <x v="2"/>
  </r>
  <r>
    <x v="2"/>
  </r>
  <r>
    <x v="0"/>
  </r>
  <r>
    <x v="6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49">
  <r>
    <x v="0"/>
  </r>
  <r>
    <x v="1"/>
  </r>
  <r>
    <x v="2"/>
  </r>
  <r>
    <x v="0"/>
  </r>
  <r>
    <x v="3"/>
  </r>
  <r>
    <x v="1"/>
  </r>
  <r>
    <x v="2"/>
  </r>
  <r>
    <x v="0"/>
  </r>
  <r>
    <x v="2"/>
  </r>
  <r>
    <x v="0"/>
  </r>
  <r>
    <x v="0"/>
  </r>
  <r>
    <x v="0"/>
  </r>
  <r>
    <x v="0"/>
  </r>
  <r>
    <x v="0"/>
  </r>
  <r>
    <x v="1"/>
  </r>
  <r>
    <x v="2"/>
  </r>
  <r>
    <x v="1"/>
  </r>
  <r>
    <x v="2"/>
  </r>
  <r>
    <x v="2"/>
  </r>
  <r>
    <x v="0"/>
  </r>
  <r>
    <x v="1"/>
  </r>
  <r>
    <x v="0"/>
  </r>
  <r>
    <x v="2"/>
  </r>
  <r>
    <x v="0"/>
  </r>
  <r>
    <x v="0"/>
  </r>
  <r>
    <x v="0"/>
  </r>
  <r>
    <x v="0"/>
  </r>
  <r>
    <x v="1"/>
  </r>
  <r>
    <x v="1"/>
  </r>
  <r>
    <x v="2"/>
  </r>
  <r>
    <x v="2"/>
  </r>
  <r>
    <x v="1"/>
  </r>
  <r>
    <x v="0"/>
  </r>
  <r>
    <x v="0"/>
  </r>
  <r>
    <x v="1"/>
  </r>
  <r>
    <x v="1"/>
  </r>
  <r>
    <x v="1"/>
  </r>
  <r>
    <x v="2"/>
  </r>
  <r>
    <x v="2"/>
  </r>
  <r>
    <x v="1"/>
  </r>
  <r>
    <x v="0"/>
  </r>
  <r>
    <x v="0"/>
  </r>
  <r>
    <x v="1"/>
  </r>
  <r>
    <x v="1"/>
  </r>
  <r>
    <x v="1"/>
  </r>
  <r>
    <x v="2"/>
  </r>
  <r>
    <x v="1"/>
  </r>
  <r>
    <x v="0"/>
  </r>
  <r>
    <x v="4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3"/>
  </r>
  <r>
    <x v="0"/>
  </r>
  <r>
    <x v="2"/>
  </r>
  <r>
    <x v="0"/>
  </r>
  <r>
    <x v="1"/>
  </r>
  <r>
    <x v="1"/>
  </r>
  <r>
    <x v="1"/>
  </r>
  <r>
    <x v="0"/>
  </r>
  <r>
    <x v="2"/>
  </r>
  <r>
    <x v="0"/>
  </r>
  <r>
    <x v="1"/>
  </r>
  <r>
    <x v="0"/>
  </r>
  <r>
    <x v="2"/>
  </r>
  <r>
    <x v="0"/>
  </r>
  <r>
    <x v="4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4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0"/>
  </r>
  <r>
    <x v="1"/>
  </r>
  <r>
    <x v="0"/>
  </r>
  <r>
    <x v="2"/>
  </r>
  <r>
    <x v="1"/>
  </r>
  <r>
    <x v="3"/>
  </r>
  <r>
    <x v="0"/>
  </r>
  <r>
    <x v="1"/>
  </r>
  <r>
    <x v="0"/>
  </r>
  <r>
    <x v="1"/>
  </r>
  <r>
    <x v="0"/>
  </r>
  <r>
    <x v="1"/>
  </r>
  <r>
    <x v="1"/>
  </r>
  <r>
    <x v="0"/>
  </r>
  <r>
    <x v="2"/>
  </r>
  <r>
    <x v="2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3"/>
  </r>
  <r>
    <x v="1"/>
  </r>
  <r>
    <x v="0"/>
  </r>
  <r>
    <x v="2"/>
  </r>
  <r>
    <x v="1"/>
  </r>
  <r>
    <x v="1"/>
  </r>
  <r>
    <x v="1"/>
  </r>
  <r>
    <x v="1"/>
  </r>
  <r>
    <x v="1"/>
  </r>
  <r>
    <x v="2"/>
  </r>
  <r>
    <x v="1"/>
  </r>
  <r>
    <x v="2"/>
  </r>
  <r>
    <x v="0"/>
  </r>
  <r>
    <x v="3"/>
  </r>
  <r>
    <x v="0"/>
  </r>
  <r>
    <x v="2"/>
  </r>
  <r>
    <x v="2"/>
  </r>
  <r>
    <x v="0"/>
  </r>
  <r>
    <x v="4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49">
  <r>
    <x v="0"/>
  </r>
  <r>
    <x v="1"/>
  </r>
  <r>
    <x v="2"/>
  </r>
  <r>
    <x v="3"/>
  </r>
  <r>
    <x v="4"/>
  </r>
  <r>
    <x v="5"/>
  </r>
  <r>
    <x v="6"/>
  </r>
  <r>
    <x v="5"/>
  </r>
  <r>
    <x v="7"/>
  </r>
  <r>
    <x v="8"/>
  </r>
  <r>
    <x v="9"/>
  </r>
  <r>
    <x v="10"/>
  </r>
  <r>
    <x v="7"/>
  </r>
  <r>
    <x v="11"/>
  </r>
  <r>
    <x v="12"/>
  </r>
  <r>
    <x v="13"/>
  </r>
  <r>
    <x v="14"/>
  </r>
  <r>
    <x v="10"/>
  </r>
  <r>
    <x v="12"/>
  </r>
  <r>
    <x v="2"/>
  </r>
  <r>
    <x v="15"/>
  </r>
  <r>
    <x v="16"/>
  </r>
  <r>
    <x v="7"/>
  </r>
  <r>
    <x v="7"/>
  </r>
  <r>
    <x v="5"/>
  </r>
  <r>
    <x v="8"/>
  </r>
  <r>
    <x v="6"/>
  </r>
  <r>
    <x v="13"/>
  </r>
  <r>
    <x v="17"/>
  </r>
  <r>
    <x v="3"/>
  </r>
  <r>
    <x v="11"/>
  </r>
  <r>
    <x v="18"/>
  </r>
  <r>
    <x v="7"/>
  </r>
  <r>
    <x v="5"/>
  </r>
  <r>
    <x v="19"/>
  </r>
  <r>
    <x v="19"/>
  </r>
  <r>
    <x v="13"/>
  </r>
  <r>
    <x v="16"/>
  </r>
  <r>
    <x v="18"/>
  </r>
  <r>
    <x v="20"/>
  </r>
  <r>
    <x v="15"/>
  </r>
  <r>
    <x v="7"/>
  </r>
  <r>
    <x v="2"/>
  </r>
  <r>
    <x v="21"/>
  </r>
  <r>
    <x v="2"/>
  </r>
  <r>
    <x v="15"/>
  </r>
  <r>
    <x v="12"/>
  </r>
  <r>
    <x v="4"/>
  </r>
  <r>
    <x v="22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49"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2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2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2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49">
  <r>
    <x v="0"/>
  </r>
  <r>
    <x v="1"/>
  </r>
  <r>
    <x v="1"/>
  </r>
  <r>
    <x v="1"/>
  </r>
  <r>
    <x v="0"/>
  </r>
  <r>
    <x v="2"/>
  </r>
  <r>
    <x v="1"/>
  </r>
  <r>
    <x v="1"/>
  </r>
  <r>
    <x v="0"/>
  </r>
  <r>
    <x v="0"/>
  </r>
  <r>
    <x v="0"/>
  </r>
  <r>
    <x v="3"/>
  </r>
  <r>
    <x v="0"/>
  </r>
  <r>
    <x v="4"/>
  </r>
  <r>
    <x v="2"/>
  </r>
  <r>
    <x v="1"/>
  </r>
  <r>
    <x v="5"/>
  </r>
  <r>
    <x v="3"/>
  </r>
  <r>
    <x v="1"/>
  </r>
  <r>
    <x v="2"/>
  </r>
  <r>
    <x v="4"/>
  </r>
  <r>
    <x v="0"/>
  </r>
  <r>
    <x v="0"/>
  </r>
  <r>
    <x v="0"/>
  </r>
  <r>
    <x v="0"/>
  </r>
  <r>
    <x v="1"/>
  </r>
  <r>
    <x v="0"/>
  </r>
  <r>
    <x v="0"/>
  </r>
  <r>
    <x v="3"/>
  </r>
  <r>
    <x v="0"/>
  </r>
  <r>
    <x v="1"/>
  </r>
  <r>
    <x v="3"/>
  </r>
  <r>
    <x v="0"/>
  </r>
  <r>
    <x v="1"/>
  </r>
  <r>
    <x v="5"/>
  </r>
  <r>
    <x v="2"/>
  </r>
  <r>
    <x v="4"/>
  </r>
  <r>
    <x v="0"/>
  </r>
  <r>
    <x v="1"/>
  </r>
  <r>
    <x v="5"/>
  </r>
  <r>
    <x v="2"/>
  </r>
  <r>
    <x v="1"/>
  </r>
  <r>
    <x v="4"/>
  </r>
  <r>
    <x v="4"/>
  </r>
  <r>
    <x v="2"/>
  </r>
  <r>
    <x v="2"/>
  </r>
  <r>
    <x v="4"/>
  </r>
  <r>
    <x v="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"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9"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9"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9"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2"/>
  </r>
  <r>
    <x v="1"/>
  </r>
  <r>
    <x v="0"/>
  </r>
  <r>
    <x v="2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">
    <pivotField axis="axisRow" dataField="1" showAll="0">
      <items count="7">
        <item x="4"/>
        <item x="2"/>
        <item x="3"/>
        <item x="0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M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" firstHeaderRow="1" firstDataRow="1" firstDataCol="1"/>
  <pivotFields count="1">
    <pivotField axis="axisRow" dataField="1" showAll="0">
      <items count="46">
        <item x="6"/>
        <item x="4"/>
        <item x="8"/>
        <item x="1"/>
        <item x="25"/>
        <item x="7"/>
        <item x="34"/>
        <item x="41"/>
        <item x="13"/>
        <item x="9"/>
        <item x="42"/>
        <item x="20"/>
        <item x="21"/>
        <item x="30"/>
        <item x="0"/>
        <item x="12"/>
        <item x="11"/>
        <item x="29"/>
        <item x="28"/>
        <item x="27"/>
        <item x="10"/>
        <item x="38"/>
        <item x="16"/>
        <item x="32"/>
        <item x="17"/>
        <item x="22"/>
        <item x="43"/>
        <item x="15"/>
        <item x="36"/>
        <item x="31"/>
        <item x="2"/>
        <item x="40"/>
        <item x="33"/>
        <item x="3"/>
        <item x="26"/>
        <item x="18"/>
        <item x="14"/>
        <item x="23"/>
        <item x="35"/>
        <item x="39"/>
        <item x="19"/>
        <item x="37"/>
        <item x="5"/>
        <item x="24"/>
        <item x="4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ount of Body Fa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 Cholester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">
    <pivotField axis="axisRow" dataField="1" showAll="0">
      <items count="8">
        <item x="1"/>
        <item x="3"/>
        <item x="5"/>
        <item x="4"/>
        <item x="2"/>
        <item x="0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LD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6">
        <item x="3"/>
        <item x="2"/>
        <item x="1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D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6">
        <item x="1"/>
        <item x="2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iglycerid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6">
        <item x="2"/>
        <item x="0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lucose fast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6">
        <item x="2"/>
        <item x="3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lood Pressu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aist Girth">
  <location ref="A3:B27" firstHeaderRow="1" firstDataRow="1" firstDataCol="1"/>
  <pivotFields count="1">
    <pivotField axis="axisRow" dataField="1" showAll="0">
      <items count="24">
        <item x="8"/>
        <item x="6"/>
        <item x="9"/>
        <item x="1"/>
        <item x="7"/>
        <item x="4"/>
        <item x="3"/>
        <item x="5"/>
        <item x="16"/>
        <item x="18"/>
        <item x="2"/>
        <item x="13"/>
        <item x="10"/>
        <item x="12"/>
        <item x="11"/>
        <item x="15"/>
        <item x="17"/>
        <item x="14"/>
        <item x="19"/>
        <item x="20"/>
        <item x="21"/>
        <item x="0"/>
        <item x="22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Waist Girt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0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ow HDL or on me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ily Intake of Frui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ig &gt; 150 or on meds" fld="0" subtotal="count" baseField="0" baseItem="0"/>
    <dataField name="Count of Trig &gt; 150 or on meds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2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lucose above Caution or on me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2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lood pressure &gt; 135/85 or on me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aist girth above optim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2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">
    <pivotField axis="axisRow" dataField="1" showAll="0">
      <items count="8">
        <item x="0"/>
        <item x="1"/>
        <item x="2"/>
        <item x="4"/>
        <item x="3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How many risk factors out of F for metabolic syndr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ily Intake of Gr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ily Intake of Dai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ily Intake of Vegetab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aily Intake of Prote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lcium Fortifield Lactose-Fre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A and M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bacco 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3">
      <c r="A3" s="5" t="s">
        <v>255</v>
      </c>
      <c r="B3" t="s">
        <v>258</v>
      </c>
    </row>
    <row r="4" spans="1:2" x14ac:dyDescent="0.3">
      <c r="A4" s="6" t="s">
        <v>34</v>
      </c>
      <c r="B4" s="7">
        <v>32</v>
      </c>
    </row>
    <row r="5" spans="1:2" x14ac:dyDescent="0.3">
      <c r="A5" s="6" t="s">
        <v>82</v>
      </c>
      <c r="B5" s="7">
        <v>16</v>
      </c>
    </row>
    <row r="6" spans="1:2" x14ac:dyDescent="0.3">
      <c r="A6" s="6" t="s">
        <v>256</v>
      </c>
      <c r="B6" s="7"/>
    </row>
    <row r="7" spans="1:2" x14ac:dyDescent="0.3">
      <c r="A7" s="6" t="s">
        <v>257</v>
      </c>
      <c r="B7" s="7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28.28515625" bestFit="1" customWidth="1"/>
    <col min="2" max="2" width="12.5703125" bestFit="1" customWidth="1"/>
  </cols>
  <sheetData>
    <row r="3" spans="1:2" x14ac:dyDescent="0.3">
      <c r="A3" s="5" t="s">
        <v>255</v>
      </c>
      <c r="B3" t="s">
        <v>267</v>
      </c>
    </row>
    <row r="4" spans="1:2" x14ac:dyDescent="0.3">
      <c r="A4" s="6" t="s">
        <v>218</v>
      </c>
      <c r="B4" s="7">
        <v>2</v>
      </c>
    </row>
    <row r="5" spans="1:2" x14ac:dyDescent="0.3">
      <c r="A5" s="6" t="s">
        <v>119</v>
      </c>
      <c r="B5" s="7">
        <v>16</v>
      </c>
    </row>
    <row r="6" spans="1:2" x14ac:dyDescent="0.3">
      <c r="A6" s="6" t="s">
        <v>144</v>
      </c>
      <c r="B6" s="7">
        <v>3</v>
      </c>
    </row>
    <row r="7" spans="1:2" x14ac:dyDescent="0.3">
      <c r="A7" s="6" t="s">
        <v>41</v>
      </c>
      <c r="B7" s="7">
        <v>14</v>
      </c>
    </row>
    <row r="8" spans="1:2" x14ac:dyDescent="0.3">
      <c r="A8" s="6" t="s">
        <v>60</v>
      </c>
      <c r="B8" s="7">
        <v>13</v>
      </c>
    </row>
    <row r="9" spans="1:2" x14ac:dyDescent="0.3">
      <c r="A9" s="6" t="s">
        <v>256</v>
      </c>
      <c r="B9" s="7"/>
    </row>
    <row r="10" spans="1:2" x14ac:dyDescent="0.3">
      <c r="A10" s="6" t="s">
        <v>257</v>
      </c>
      <c r="B10" s="7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ht="14.45" x14ac:dyDescent="0.3">
      <c r="A3" s="5" t="s">
        <v>255</v>
      </c>
      <c r="B3" t="s">
        <v>268</v>
      </c>
    </row>
    <row r="4" spans="1:2" ht="14.45" x14ac:dyDescent="0.3">
      <c r="A4" s="6" t="s">
        <v>99</v>
      </c>
      <c r="B4" s="7">
        <v>2</v>
      </c>
    </row>
    <row r="5" spans="1:2" ht="14.45" x14ac:dyDescent="0.3">
      <c r="A5" s="6" t="s">
        <v>85</v>
      </c>
      <c r="B5" s="7">
        <v>1</v>
      </c>
    </row>
    <row r="6" spans="1:2" ht="14.45" x14ac:dyDescent="0.3">
      <c r="A6" s="6" t="s">
        <v>111</v>
      </c>
      <c r="B6" s="7">
        <v>1</v>
      </c>
    </row>
    <row r="7" spans="1:2" ht="14.45" x14ac:dyDescent="0.3">
      <c r="A7" s="6" t="s">
        <v>52</v>
      </c>
      <c r="B7" s="7">
        <v>1</v>
      </c>
    </row>
    <row r="8" spans="1:2" ht="14.45" x14ac:dyDescent="0.3">
      <c r="A8" s="6" t="s">
        <v>188</v>
      </c>
      <c r="B8" s="7">
        <v>1</v>
      </c>
    </row>
    <row r="9" spans="1:2" ht="14.45" x14ac:dyDescent="0.3">
      <c r="A9" s="6" t="s">
        <v>105</v>
      </c>
      <c r="B9" s="7">
        <v>1</v>
      </c>
    </row>
    <row r="10" spans="1:2" ht="14.45" x14ac:dyDescent="0.3">
      <c r="A10" s="6" t="s">
        <v>225</v>
      </c>
      <c r="B10" s="7">
        <v>1</v>
      </c>
    </row>
    <row r="11" spans="1:2" ht="14.45" x14ac:dyDescent="0.3">
      <c r="A11" s="6" t="s">
        <v>246</v>
      </c>
      <c r="B11" s="7">
        <v>1</v>
      </c>
    </row>
    <row r="12" spans="1:2" ht="14.45" x14ac:dyDescent="0.3">
      <c r="A12" s="6" t="s">
        <v>135</v>
      </c>
      <c r="B12" s="7">
        <v>1</v>
      </c>
    </row>
    <row r="13" spans="1:2" ht="14.45" x14ac:dyDescent="0.3">
      <c r="A13" s="6" t="s">
        <v>115</v>
      </c>
      <c r="B13" s="7">
        <v>1</v>
      </c>
    </row>
    <row r="14" spans="1:2" ht="14.45" x14ac:dyDescent="0.3">
      <c r="A14" s="6" t="s">
        <v>250</v>
      </c>
      <c r="B14" s="7">
        <v>1</v>
      </c>
    </row>
    <row r="15" spans="1:2" x14ac:dyDescent="0.25">
      <c r="A15" s="6" t="s">
        <v>170</v>
      </c>
      <c r="B15" s="7">
        <v>1</v>
      </c>
    </row>
    <row r="16" spans="1:2" x14ac:dyDescent="0.25">
      <c r="A16" s="6" t="s">
        <v>175</v>
      </c>
      <c r="B16" s="7">
        <v>1</v>
      </c>
    </row>
    <row r="17" spans="1:2" x14ac:dyDescent="0.25">
      <c r="A17" s="6" t="s">
        <v>207</v>
      </c>
      <c r="B17" s="7">
        <v>1</v>
      </c>
    </row>
    <row r="18" spans="1:2" x14ac:dyDescent="0.25">
      <c r="A18" s="6" t="s">
        <v>42</v>
      </c>
      <c r="B18" s="7">
        <v>1</v>
      </c>
    </row>
    <row r="19" spans="1:2" x14ac:dyDescent="0.25">
      <c r="A19" s="6" t="s">
        <v>129</v>
      </c>
      <c r="B19" s="7">
        <v>1</v>
      </c>
    </row>
    <row r="20" spans="1:2" x14ac:dyDescent="0.25">
      <c r="A20" s="6" t="s">
        <v>126</v>
      </c>
      <c r="B20" s="7">
        <v>1</v>
      </c>
    </row>
    <row r="21" spans="1:2" x14ac:dyDescent="0.25">
      <c r="A21" s="6" t="s">
        <v>204</v>
      </c>
      <c r="B21" s="7">
        <v>1</v>
      </c>
    </row>
    <row r="22" spans="1:2" x14ac:dyDescent="0.25">
      <c r="A22" s="6" t="s">
        <v>201</v>
      </c>
      <c r="B22" s="7">
        <v>1</v>
      </c>
    </row>
    <row r="23" spans="1:2" x14ac:dyDescent="0.25">
      <c r="A23" s="6" t="s">
        <v>197</v>
      </c>
      <c r="B23" s="7">
        <v>1</v>
      </c>
    </row>
    <row r="24" spans="1:2" x14ac:dyDescent="0.25">
      <c r="A24" s="6" t="s">
        <v>120</v>
      </c>
      <c r="B24" s="7">
        <v>1</v>
      </c>
    </row>
    <row r="25" spans="1:2" x14ac:dyDescent="0.25">
      <c r="A25" s="6" t="s">
        <v>237</v>
      </c>
      <c r="B25" s="7">
        <v>1</v>
      </c>
    </row>
    <row r="26" spans="1:2" x14ac:dyDescent="0.25">
      <c r="A26" s="6" t="s">
        <v>151</v>
      </c>
      <c r="B26" s="7">
        <v>1</v>
      </c>
    </row>
    <row r="27" spans="1:2" x14ac:dyDescent="0.25">
      <c r="A27" s="6" t="s">
        <v>211</v>
      </c>
      <c r="B27" s="7">
        <v>1</v>
      </c>
    </row>
    <row r="28" spans="1:2" x14ac:dyDescent="0.25">
      <c r="A28" s="6" t="s">
        <v>157</v>
      </c>
      <c r="B28" s="7">
        <v>1</v>
      </c>
    </row>
    <row r="29" spans="1:2" x14ac:dyDescent="0.25">
      <c r="A29" s="6" t="s">
        <v>178</v>
      </c>
      <c r="B29" s="7">
        <v>2</v>
      </c>
    </row>
    <row r="30" spans="1:2" x14ac:dyDescent="0.25">
      <c r="A30" s="6" t="s">
        <v>252</v>
      </c>
      <c r="B30" s="7">
        <v>1</v>
      </c>
    </row>
    <row r="31" spans="1:2" x14ac:dyDescent="0.25">
      <c r="A31" s="6" t="s">
        <v>145</v>
      </c>
      <c r="B31" s="7">
        <v>1</v>
      </c>
    </row>
    <row r="32" spans="1:2" x14ac:dyDescent="0.25">
      <c r="A32" s="6" t="s">
        <v>230</v>
      </c>
      <c r="B32" s="7">
        <v>1</v>
      </c>
    </row>
    <row r="33" spans="1:2" x14ac:dyDescent="0.25">
      <c r="A33" s="6" t="s">
        <v>49</v>
      </c>
      <c r="B33" s="7">
        <v>1</v>
      </c>
    </row>
    <row r="34" spans="1:2" x14ac:dyDescent="0.25">
      <c r="A34" s="6" t="s">
        <v>61</v>
      </c>
      <c r="B34" s="7">
        <v>1</v>
      </c>
    </row>
    <row r="35" spans="1:2" x14ac:dyDescent="0.25">
      <c r="A35" s="6" t="s">
        <v>242</v>
      </c>
      <c r="B35" s="7">
        <v>1</v>
      </c>
    </row>
    <row r="36" spans="1:2" x14ac:dyDescent="0.25">
      <c r="A36" s="6" t="s">
        <v>221</v>
      </c>
      <c r="B36" s="7">
        <v>1</v>
      </c>
    </row>
    <row r="37" spans="1:2" x14ac:dyDescent="0.25">
      <c r="A37" s="6" t="s">
        <v>69</v>
      </c>
      <c r="B37" s="7">
        <v>2</v>
      </c>
    </row>
    <row r="38" spans="1:2" x14ac:dyDescent="0.25">
      <c r="A38" s="6" t="s">
        <v>196</v>
      </c>
      <c r="B38" s="7">
        <v>1</v>
      </c>
    </row>
    <row r="39" spans="1:2" x14ac:dyDescent="0.25">
      <c r="A39" s="6" t="s">
        <v>81</v>
      </c>
      <c r="B39" s="7">
        <v>1</v>
      </c>
    </row>
    <row r="40" spans="1:2" x14ac:dyDescent="0.25">
      <c r="A40" s="6" t="s">
        <v>139</v>
      </c>
      <c r="B40" s="7">
        <v>1</v>
      </c>
    </row>
    <row r="41" spans="1:2" x14ac:dyDescent="0.25">
      <c r="A41" s="6" t="s">
        <v>183</v>
      </c>
      <c r="B41" s="7">
        <v>1</v>
      </c>
    </row>
    <row r="42" spans="1:2" x14ac:dyDescent="0.25">
      <c r="A42" s="6" t="s">
        <v>228</v>
      </c>
      <c r="B42" s="7">
        <v>1</v>
      </c>
    </row>
    <row r="43" spans="1:2" x14ac:dyDescent="0.25">
      <c r="A43" s="6" t="s">
        <v>240</v>
      </c>
      <c r="B43" s="7">
        <v>1</v>
      </c>
    </row>
    <row r="44" spans="1:2" x14ac:dyDescent="0.25">
      <c r="A44" s="6" t="s">
        <v>164</v>
      </c>
      <c r="B44" s="7">
        <v>1</v>
      </c>
    </row>
    <row r="45" spans="1:2" x14ac:dyDescent="0.25">
      <c r="A45" s="6" t="s">
        <v>234</v>
      </c>
      <c r="B45" s="7">
        <v>1</v>
      </c>
    </row>
    <row r="46" spans="1:2" x14ac:dyDescent="0.25">
      <c r="A46" s="6" t="s">
        <v>93</v>
      </c>
      <c r="B46" s="7">
        <v>1</v>
      </c>
    </row>
    <row r="47" spans="1:2" x14ac:dyDescent="0.25">
      <c r="A47" s="6" t="s">
        <v>186</v>
      </c>
      <c r="B47" s="7">
        <v>2</v>
      </c>
    </row>
    <row r="48" spans="1:2" x14ac:dyDescent="0.25">
      <c r="A48" s="6" t="s">
        <v>256</v>
      </c>
      <c r="B48" s="7"/>
    </row>
    <row r="49" spans="1:2" x14ac:dyDescent="0.25">
      <c r="A49" s="6" t="s">
        <v>257</v>
      </c>
      <c r="B49" s="7">
        <v>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4.5703125" bestFit="1" customWidth="1"/>
  </cols>
  <sheetData>
    <row r="3" spans="1:2" x14ac:dyDescent="0.3">
      <c r="A3" s="5" t="s">
        <v>255</v>
      </c>
      <c r="B3" t="s">
        <v>269</v>
      </c>
    </row>
    <row r="4" spans="1:2" x14ac:dyDescent="0.3">
      <c r="A4" s="6" t="s">
        <v>62</v>
      </c>
      <c r="B4" s="7">
        <v>9</v>
      </c>
    </row>
    <row r="5" spans="1:2" x14ac:dyDescent="0.3">
      <c r="A5" s="6" t="s">
        <v>146</v>
      </c>
      <c r="B5" s="7">
        <v>2</v>
      </c>
    </row>
    <row r="6" spans="1:2" x14ac:dyDescent="0.3">
      <c r="A6" s="6" t="s">
        <v>43</v>
      </c>
      <c r="B6" s="7">
        <v>37</v>
      </c>
    </row>
    <row r="7" spans="1:2" x14ac:dyDescent="0.3">
      <c r="A7" s="6" t="s">
        <v>256</v>
      </c>
      <c r="B7" s="7"/>
    </row>
    <row r="8" spans="1:2" x14ac:dyDescent="0.3">
      <c r="A8" s="6" t="s">
        <v>257</v>
      </c>
      <c r="B8" s="7">
        <v>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3">
      <c r="A3" s="5" t="s">
        <v>255</v>
      </c>
      <c r="B3" t="s">
        <v>270</v>
      </c>
    </row>
    <row r="4" spans="1:2" x14ac:dyDescent="0.3">
      <c r="A4" s="6" t="s">
        <v>62</v>
      </c>
      <c r="B4" s="7">
        <v>3</v>
      </c>
    </row>
    <row r="5" spans="1:2" x14ac:dyDescent="0.3">
      <c r="A5" s="6" t="s">
        <v>93</v>
      </c>
      <c r="B5" s="7">
        <v>1</v>
      </c>
    </row>
    <row r="6" spans="1:2" x14ac:dyDescent="0.3">
      <c r="A6" s="6" t="s">
        <v>146</v>
      </c>
      <c r="B6" s="7">
        <v>1</v>
      </c>
    </row>
    <row r="7" spans="1:2" x14ac:dyDescent="0.3">
      <c r="A7" s="6" t="s">
        <v>152</v>
      </c>
      <c r="B7" s="7">
        <v>3</v>
      </c>
    </row>
    <row r="8" spans="1:2" x14ac:dyDescent="0.3">
      <c r="A8" s="6" t="s">
        <v>70</v>
      </c>
      <c r="B8" s="7">
        <v>13</v>
      </c>
    </row>
    <row r="9" spans="1:2" x14ac:dyDescent="0.3">
      <c r="A9" s="6" t="s">
        <v>43</v>
      </c>
      <c r="B9" s="7">
        <v>27</v>
      </c>
    </row>
    <row r="10" spans="1:2" x14ac:dyDescent="0.3">
      <c r="A10" s="6" t="s">
        <v>256</v>
      </c>
      <c r="B10" s="7"/>
    </row>
    <row r="11" spans="1:2" x14ac:dyDescent="0.3">
      <c r="A11" s="6" t="s">
        <v>257</v>
      </c>
      <c r="B11" s="7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9" bestFit="1" customWidth="1"/>
    <col min="2" max="2" width="12.42578125" bestFit="1" customWidth="1"/>
  </cols>
  <sheetData>
    <row r="3" spans="1:2" x14ac:dyDescent="0.3">
      <c r="A3" s="5" t="s">
        <v>255</v>
      </c>
      <c r="B3" t="s">
        <v>271</v>
      </c>
    </row>
    <row r="4" spans="1:2" x14ac:dyDescent="0.3">
      <c r="A4" s="6" t="s">
        <v>77</v>
      </c>
      <c r="B4" s="7">
        <v>1</v>
      </c>
    </row>
    <row r="5" spans="1:2" x14ac:dyDescent="0.3">
      <c r="A5" s="6" t="s">
        <v>63</v>
      </c>
      <c r="B5" s="7">
        <v>12</v>
      </c>
    </row>
    <row r="6" spans="1:2" x14ac:dyDescent="0.3">
      <c r="A6" s="6" t="s">
        <v>53</v>
      </c>
      <c r="B6" s="7">
        <v>16</v>
      </c>
    </row>
    <row r="7" spans="1:2" x14ac:dyDescent="0.3">
      <c r="A7" s="6" t="s">
        <v>43</v>
      </c>
      <c r="B7" s="7">
        <v>19</v>
      </c>
    </row>
    <row r="8" spans="1:2" x14ac:dyDescent="0.3">
      <c r="A8" s="6" t="s">
        <v>256</v>
      </c>
      <c r="B8" s="7"/>
    </row>
    <row r="9" spans="1:2" x14ac:dyDescent="0.3">
      <c r="A9" s="6" t="s">
        <v>257</v>
      </c>
      <c r="B9" s="7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3">
      <c r="A3" s="5" t="s">
        <v>255</v>
      </c>
      <c r="B3" t="s">
        <v>272</v>
      </c>
    </row>
    <row r="4" spans="1:2" x14ac:dyDescent="0.3">
      <c r="A4" s="6" t="s">
        <v>62</v>
      </c>
      <c r="B4" s="7">
        <v>8</v>
      </c>
    </row>
    <row r="5" spans="1:2" x14ac:dyDescent="0.3">
      <c r="A5" s="6" t="s">
        <v>146</v>
      </c>
      <c r="B5" s="7">
        <v>6</v>
      </c>
    </row>
    <row r="6" spans="1:2" x14ac:dyDescent="0.3">
      <c r="A6" s="6" t="s">
        <v>44</v>
      </c>
      <c r="B6" s="7">
        <v>33</v>
      </c>
    </row>
    <row r="7" spans="1:2" x14ac:dyDescent="0.3">
      <c r="A7" s="6" t="s">
        <v>212</v>
      </c>
      <c r="B7" s="7">
        <v>1</v>
      </c>
    </row>
    <row r="8" spans="1:2" x14ac:dyDescent="0.3">
      <c r="A8" s="6" t="s">
        <v>256</v>
      </c>
      <c r="B8" s="7"/>
    </row>
    <row r="9" spans="1:2" x14ac:dyDescent="0.3">
      <c r="A9" s="6" t="s">
        <v>257</v>
      </c>
      <c r="B9" s="7">
        <v>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" bestFit="1" customWidth="1"/>
  </cols>
  <sheetData>
    <row r="3" spans="1:2" x14ac:dyDescent="0.3">
      <c r="A3" s="5" t="s">
        <v>255</v>
      </c>
      <c r="B3" t="s">
        <v>273</v>
      </c>
    </row>
    <row r="4" spans="1:2" x14ac:dyDescent="0.3">
      <c r="A4" s="6" t="s">
        <v>121</v>
      </c>
      <c r="B4" s="7">
        <v>6</v>
      </c>
    </row>
    <row r="5" spans="1:2" x14ac:dyDescent="0.3">
      <c r="A5" s="6" t="s">
        <v>43</v>
      </c>
      <c r="B5" s="7">
        <v>40</v>
      </c>
    </row>
    <row r="6" spans="1:2" x14ac:dyDescent="0.3">
      <c r="A6" s="6" t="s">
        <v>106</v>
      </c>
      <c r="B6" s="7">
        <v>1</v>
      </c>
    </row>
    <row r="7" spans="1:2" x14ac:dyDescent="0.3">
      <c r="A7" s="6" t="s">
        <v>213</v>
      </c>
      <c r="B7" s="7">
        <v>1</v>
      </c>
    </row>
    <row r="8" spans="1:2" x14ac:dyDescent="0.3">
      <c r="A8" s="6" t="s">
        <v>256</v>
      </c>
      <c r="B8" s="7"/>
    </row>
    <row r="9" spans="1:2" x14ac:dyDescent="0.3">
      <c r="A9" s="6" t="s">
        <v>257</v>
      </c>
      <c r="B9" s="7">
        <v>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22.7109375" bestFit="1" customWidth="1"/>
  </cols>
  <sheetData>
    <row r="3" spans="1:2" x14ac:dyDescent="0.3">
      <c r="A3" s="5" t="s">
        <v>255</v>
      </c>
      <c r="B3" t="s">
        <v>274</v>
      </c>
    </row>
    <row r="4" spans="1:2" x14ac:dyDescent="0.3">
      <c r="A4" s="6" t="s">
        <v>86</v>
      </c>
      <c r="B4" s="7">
        <v>8</v>
      </c>
    </row>
    <row r="5" spans="1:2" x14ac:dyDescent="0.3">
      <c r="A5" s="6" t="s">
        <v>100</v>
      </c>
      <c r="B5" s="7">
        <v>3</v>
      </c>
    </row>
    <row r="6" spans="1:2" x14ac:dyDescent="0.3">
      <c r="A6" s="6" t="s">
        <v>43</v>
      </c>
      <c r="B6" s="7">
        <v>17</v>
      </c>
    </row>
    <row r="7" spans="1:2" x14ac:dyDescent="0.3">
      <c r="A7" s="6" t="s">
        <v>71</v>
      </c>
      <c r="B7" s="7">
        <v>20</v>
      </c>
    </row>
    <row r="8" spans="1:2" x14ac:dyDescent="0.3">
      <c r="A8" s="6" t="s">
        <v>256</v>
      </c>
      <c r="B8" s="7"/>
    </row>
    <row r="9" spans="1:2" x14ac:dyDescent="0.3">
      <c r="A9" s="6" t="s">
        <v>257</v>
      </c>
      <c r="B9" s="7">
        <v>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42578125" bestFit="1" customWidth="1"/>
  </cols>
  <sheetData>
    <row r="3" spans="1:2" ht="14.45" x14ac:dyDescent="0.3">
      <c r="A3" s="5" t="s">
        <v>24</v>
      </c>
      <c r="B3" t="s">
        <v>275</v>
      </c>
    </row>
    <row r="4" spans="1:2" ht="14.45" x14ac:dyDescent="0.3">
      <c r="A4" s="6" t="s">
        <v>112</v>
      </c>
      <c r="B4" s="7">
        <v>2</v>
      </c>
    </row>
    <row r="5" spans="1:2" ht="14.45" x14ac:dyDescent="0.3">
      <c r="A5" s="6" t="s">
        <v>94</v>
      </c>
      <c r="B5" s="7">
        <v>2</v>
      </c>
    </row>
    <row r="6" spans="1:2" ht="14.45" x14ac:dyDescent="0.3">
      <c r="A6" s="6" t="s">
        <v>116</v>
      </c>
      <c r="B6" s="7">
        <v>1</v>
      </c>
    </row>
    <row r="7" spans="1:2" ht="14.45" x14ac:dyDescent="0.3">
      <c r="A7" s="6" t="s">
        <v>54</v>
      </c>
      <c r="B7" s="7">
        <v>1</v>
      </c>
    </row>
    <row r="8" spans="1:2" ht="14.45" x14ac:dyDescent="0.3">
      <c r="A8" s="6" t="s">
        <v>107</v>
      </c>
      <c r="B8" s="7">
        <v>6</v>
      </c>
    </row>
    <row r="9" spans="1:2" ht="14.45" x14ac:dyDescent="0.3">
      <c r="A9" s="6" t="s">
        <v>78</v>
      </c>
      <c r="B9" s="7">
        <v>2</v>
      </c>
    </row>
    <row r="10" spans="1:2" ht="14.45" x14ac:dyDescent="0.3">
      <c r="A10" s="6" t="s">
        <v>72</v>
      </c>
      <c r="B10" s="7">
        <v>2</v>
      </c>
    </row>
    <row r="11" spans="1:2" ht="14.45" x14ac:dyDescent="0.3">
      <c r="A11" s="6" t="s">
        <v>87</v>
      </c>
      <c r="B11" s="7">
        <v>4</v>
      </c>
    </row>
    <row r="12" spans="1:2" ht="14.45" x14ac:dyDescent="0.3">
      <c r="A12" s="6" t="s">
        <v>171</v>
      </c>
      <c r="B12" s="7">
        <v>2</v>
      </c>
    </row>
    <row r="13" spans="1:2" ht="14.45" x14ac:dyDescent="0.3">
      <c r="A13" s="6" t="s">
        <v>205</v>
      </c>
      <c r="B13" s="7">
        <v>2</v>
      </c>
    </row>
    <row r="14" spans="1:2" ht="14.45" x14ac:dyDescent="0.3">
      <c r="A14" s="6" t="s">
        <v>64</v>
      </c>
      <c r="B14" s="7">
        <v>4</v>
      </c>
    </row>
    <row r="15" spans="1:2" x14ac:dyDescent="0.25">
      <c r="A15" s="6" t="s">
        <v>49</v>
      </c>
      <c r="B15" s="7">
        <v>3</v>
      </c>
    </row>
    <row r="16" spans="1:2" x14ac:dyDescent="0.25">
      <c r="A16" s="6" t="s">
        <v>122</v>
      </c>
      <c r="B16" s="7">
        <v>2</v>
      </c>
    </row>
    <row r="17" spans="1:2" x14ac:dyDescent="0.25">
      <c r="A17" s="6" t="s">
        <v>136</v>
      </c>
      <c r="B17" s="7">
        <v>3</v>
      </c>
    </row>
    <row r="18" spans="1:2" x14ac:dyDescent="0.25">
      <c r="A18" s="6" t="s">
        <v>33</v>
      </c>
      <c r="B18" s="7">
        <v>2</v>
      </c>
    </row>
    <row r="19" spans="1:2" x14ac:dyDescent="0.25">
      <c r="A19" s="6" t="s">
        <v>81</v>
      </c>
      <c r="B19" s="7">
        <v>3</v>
      </c>
    </row>
    <row r="20" spans="1:2" x14ac:dyDescent="0.25">
      <c r="A20" s="6" t="s">
        <v>194</v>
      </c>
      <c r="B20" s="7">
        <v>1</v>
      </c>
    </row>
    <row r="21" spans="1:2" x14ac:dyDescent="0.25">
      <c r="A21" s="6" t="s">
        <v>147</v>
      </c>
      <c r="B21" s="7">
        <v>1</v>
      </c>
    </row>
    <row r="22" spans="1:2" x14ac:dyDescent="0.25">
      <c r="A22" s="6" t="s">
        <v>214</v>
      </c>
      <c r="B22" s="7">
        <v>2</v>
      </c>
    </row>
    <row r="23" spans="1:2" x14ac:dyDescent="0.25">
      <c r="A23" s="6" t="s">
        <v>231</v>
      </c>
      <c r="B23" s="7">
        <v>1</v>
      </c>
    </row>
    <row r="24" spans="1:2" x14ac:dyDescent="0.25">
      <c r="A24" s="6" t="s">
        <v>141</v>
      </c>
      <c r="B24" s="7">
        <v>1</v>
      </c>
    </row>
    <row r="25" spans="1:2" x14ac:dyDescent="0.25">
      <c r="A25" s="6" t="s">
        <v>45</v>
      </c>
      <c r="B25" s="7">
        <v>1</v>
      </c>
    </row>
    <row r="26" spans="1:2" x14ac:dyDescent="0.25">
      <c r="A26" s="6" t="s">
        <v>256</v>
      </c>
      <c r="B26" s="7"/>
    </row>
    <row r="27" spans="1:2" x14ac:dyDescent="0.25">
      <c r="A27" s="6" t="s">
        <v>257</v>
      </c>
      <c r="B27" s="7">
        <v>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7.28515625" bestFit="1" customWidth="1"/>
  </cols>
  <sheetData>
    <row r="3" spans="1:2" x14ac:dyDescent="0.3">
      <c r="A3" s="5" t="s">
        <v>255</v>
      </c>
      <c r="B3" t="s">
        <v>278</v>
      </c>
    </row>
    <row r="4" spans="1:2" x14ac:dyDescent="0.3">
      <c r="A4" s="6" t="s">
        <v>276</v>
      </c>
      <c r="B4" s="7">
        <v>33</v>
      </c>
    </row>
    <row r="5" spans="1:2" x14ac:dyDescent="0.3">
      <c r="A5" s="6" t="s">
        <v>277</v>
      </c>
      <c r="B5" s="7">
        <v>15</v>
      </c>
    </row>
    <row r="6" spans="1:2" x14ac:dyDescent="0.3">
      <c r="A6" s="6" t="s">
        <v>256</v>
      </c>
      <c r="B6" s="7"/>
    </row>
    <row r="7" spans="1:2" x14ac:dyDescent="0.3">
      <c r="A7" s="6" t="s">
        <v>257</v>
      </c>
      <c r="B7" s="7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27.7109375" bestFit="1" customWidth="1"/>
  </cols>
  <sheetData>
    <row r="3" spans="1:2" x14ac:dyDescent="0.3">
      <c r="A3" s="5" t="s">
        <v>255</v>
      </c>
      <c r="B3" t="s">
        <v>259</v>
      </c>
    </row>
    <row r="4" spans="1:2" x14ac:dyDescent="0.3">
      <c r="A4" s="6" t="s">
        <v>36</v>
      </c>
      <c r="B4" s="7">
        <v>30</v>
      </c>
    </row>
    <row r="5" spans="1:2" x14ac:dyDescent="0.3">
      <c r="A5" s="6" t="s">
        <v>37</v>
      </c>
      <c r="B5" s="7">
        <v>18</v>
      </c>
    </row>
    <row r="6" spans="1:2" x14ac:dyDescent="0.3">
      <c r="A6" s="6" t="s">
        <v>256</v>
      </c>
      <c r="B6" s="7"/>
    </row>
    <row r="7" spans="1:2" x14ac:dyDescent="0.3">
      <c r="A7" s="6" t="s">
        <v>257</v>
      </c>
      <c r="B7" s="7">
        <v>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8" bestFit="1" customWidth="1"/>
    <col min="3" max="3" width="29" bestFit="1" customWidth="1"/>
  </cols>
  <sheetData>
    <row r="3" spans="1:3" x14ac:dyDescent="0.3">
      <c r="A3" s="5" t="s">
        <v>255</v>
      </c>
      <c r="B3" t="s">
        <v>279</v>
      </c>
      <c r="C3" t="s">
        <v>280</v>
      </c>
    </row>
    <row r="4" spans="1:3" x14ac:dyDescent="0.3">
      <c r="A4" s="6" t="s">
        <v>276</v>
      </c>
      <c r="B4" s="7">
        <v>36</v>
      </c>
      <c r="C4" s="7">
        <v>36</v>
      </c>
    </row>
    <row r="5" spans="1:3" x14ac:dyDescent="0.3">
      <c r="A5" s="6" t="s">
        <v>277</v>
      </c>
      <c r="B5" s="7">
        <v>12</v>
      </c>
      <c r="C5" s="7">
        <v>12</v>
      </c>
    </row>
    <row r="6" spans="1:3" x14ac:dyDescent="0.3">
      <c r="A6" s="6" t="s">
        <v>256</v>
      </c>
      <c r="B6" s="7"/>
      <c r="C6" s="7"/>
    </row>
    <row r="7" spans="1:3" x14ac:dyDescent="0.3">
      <c r="A7" s="6" t="s">
        <v>257</v>
      </c>
      <c r="B7" s="7">
        <v>48</v>
      </c>
      <c r="C7" s="7">
        <v>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40.5703125" bestFit="1" customWidth="1"/>
  </cols>
  <sheetData>
    <row r="3" spans="1:2" x14ac:dyDescent="0.3">
      <c r="A3" s="5" t="s">
        <v>255</v>
      </c>
      <c r="B3" t="s">
        <v>281</v>
      </c>
    </row>
    <row r="4" spans="1:2" x14ac:dyDescent="0.3">
      <c r="A4" s="6" t="s">
        <v>276</v>
      </c>
      <c r="B4" s="7">
        <v>42</v>
      </c>
    </row>
    <row r="5" spans="1:2" x14ac:dyDescent="0.3">
      <c r="A5" s="6" t="s">
        <v>277</v>
      </c>
      <c r="B5" s="7">
        <v>6</v>
      </c>
    </row>
    <row r="6" spans="1:2" x14ac:dyDescent="0.3">
      <c r="A6" s="6" t="s">
        <v>256</v>
      </c>
      <c r="B6" s="7"/>
    </row>
    <row r="7" spans="1:2" x14ac:dyDescent="0.3">
      <c r="A7" s="6" t="s">
        <v>257</v>
      </c>
      <c r="B7" s="7">
        <v>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41.28515625" bestFit="1" customWidth="1"/>
  </cols>
  <sheetData>
    <row r="3" spans="1:2" x14ac:dyDescent="0.3">
      <c r="A3" s="5" t="s">
        <v>255</v>
      </c>
      <c r="B3" t="s">
        <v>282</v>
      </c>
    </row>
    <row r="4" spans="1:2" x14ac:dyDescent="0.3">
      <c r="A4" s="6" t="s">
        <v>276</v>
      </c>
      <c r="B4" s="7">
        <v>30</v>
      </c>
    </row>
    <row r="5" spans="1:2" x14ac:dyDescent="0.3">
      <c r="A5" s="6" t="s">
        <v>277</v>
      </c>
      <c r="B5" s="7">
        <v>18</v>
      </c>
    </row>
    <row r="6" spans="1:2" x14ac:dyDescent="0.3">
      <c r="A6" s="6" t="s">
        <v>256</v>
      </c>
      <c r="B6" s="7"/>
    </row>
    <row r="7" spans="1:2" x14ac:dyDescent="0.3">
      <c r="A7" s="6" t="s">
        <v>257</v>
      </c>
      <c r="B7" s="7">
        <v>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2.5703125" bestFit="1" customWidth="1"/>
  </cols>
  <sheetData>
    <row r="3" spans="1:2" x14ac:dyDescent="0.3">
      <c r="A3" s="5" t="s">
        <v>255</v>
      </c>
      <c r="B3" t="s">
        <v>283</v>
      </c>
    </row>
    <row r="4" spans="1:2" x14ac:dyDescent="0.3">
      <c r="A4" s="6" t="s">
        <v>276</v>
      </c>
      <c r="B4" s="7">
        <v>26</v>
      </c>
    </row>
    <row r="5" spans="1:2" x14ac:dyDescent="0.3">
      <c r="A5" s="6" t="s">
        <v>277</v>
      </c>
      <c r="B5" s="7">
        <v>22</v>
      </c>
    </row>
    <row r="6" spans="1:2" x14ac:dyDescent="0.3">
      <c r="A6" s="6" t="s">
        <v>256</v>
      </c>
      <c r="B6" s="7"/>
    </row>
    <row r="7" spans="1:2" x14ac:dyDescent="0.3">
      <c r="A7" s="6" t="s">
        <v>257</v>
      </c>
      <c r="B7" s="7">
        <v>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58.7109375" bestFit="1" customWidth="1"/>
  </cols>
  <sheetData>
    <row r="3" spans="1:2" x14ac:dyDescent="0.3">
      <c r="A3" s="5" t="s">
        <v>255</v>
      </c>
      <c r="B3" t="s">
        <v>284</v>
      </c>
    </row>
    <row r="4" spans="1:2" x14ac:dyDescent="0.3">
      <c r="A4" s="6" t="s">
        <v>46</v>
      </c>
      <c r="B4" s="7">
        <v>16</v>
      </c>
    </row>
    <row r="5" spans="1:2" x14ac:dyDescent="0.3">
      <c r="A5" s="6" t="s">
        <v>55</v>
      </c>
      <c r="B5" s="7">
        <v>12</v>
      </c>
    </row>
    <row r="6" spans="1:2" x14ac:dyDescent="0.3">
      <c r="A6" s="6" t="s">
        <v>88</v>
      </c>
      <c r="B6" s="7">
        <v>7</v>
      </c>
    </row>
    <row r="7" spans="1:2" x14ac:dyDescent="0.3">
      <c r="A7" s="6" t="s">
        <v>130</v>
      </c>
      <c r="B7" s="7">
        <v>6</v>
      </c>
    </row>
    <row r="8" spans="1:2" x14ac:dyDescent="0.3">
      <c r="A8" s="6" t="s">
        <v>123</v>
      </c>
      <c r="B8" s="7">
        <v>4</v>
      </c>
    </row>
    <row r="9" spans="1:2" x14ac:dyDescent="0.3">
      <c r="A9" s="6" t="s">
        <v>148</v>
      </c>
      <c r="B9" s="7">
        <v>3</v>
      </c>
    </row>
    <row r="10" spans="1:2" x14ac:dyDescent="0.3">
      <c r="A10" s="6" t="s">
        <v>256</v>
      </c>
      <c r="B10" s="7"/>
    </row>
    <row r="11" spans="1:2" x14ac:dyDescent="0.3">
      <c r="A11" s="6" t="s">
        <v>257</v>
      </c>
      <c r="B11" s="7">
        <v>48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abSelected="1" workbookViewId="0">
      <selection activeCell="I1" sqref="A1:I1048576"/>
    </sheetView>
  </sheetViews>
  <sheetFormatPr defaultRowHeight="15" x14ac:dyDescent="0.25"/>
  <cols>
    <col min="1" max="1" width="16" customWidth="1"/>
    <col min="2" max="2" width="8.42578125" bestFit="1" customWidth="1"/>
    <col min="5" max="5" width="15.5703125" customWidth="1"/>
    <col min="6" max="6" width="11.85546875" customWidth="1"/>
    <col min="7" max="7" width="13.85546875" customWidth="1"/>
    <col min="8" max="8" width="14.5703125" customWidth="1"/>
    <col min="9" max="9" width="13.85546875" customWidth="1"/>
    <col min="10" max="10" width="14.42578125" customWidth="1"/>
    <col min="12" max="12" width="15" customWidth="1"/>
    <col min="16" max="16" width="29.28515625" customWidth="1"/>
    <col min="17" max="17" width="11.140625" customWidth="1"/>
    <col min="19" max="19" width="15.7109375" customWidth="1"/>
    <col min="20" max="20" width="16.140625" customWidth="1"/>
    <col min="24" max="24" width="14.7109375" customWidth="1"/>
    <col min="26" max="26" width="8.28515625" customWidth="1"/>
    <col min="27" max="27" width="9.42578125" customWidth="1"/>
    <col min="28" max="28" width="10.5703125" customWidth="1"/>
    <col min="29" max="29" width="10" customWidth="1"/>
    <col min="30" max="30" width="9.5703125" customWidth="1"/>
    <col min="31" max="31" width="11.7109375" customWidth="1"/>
    <col min="32" max="32" width="28.42578125" customWidth="1"/>
    <col min="33" max="33" width="19.42578125" customWidth="1"/>
  </cols>
  <sheetData>
    <row r="1" spans="1:33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4.45" x14ac:dyDescent="0.3">
      <c r="A2" s="4">
        <v>27808</v>
      </c>
      <c r="B2" s="3" t="s">
        <v>33</v>
      </c>
      <c r="C2" s="3" t="s">
        <v>34</v>
      </c>
      <c r="D2" s="4">
        <v>42572</v>
      </c>
      <c r="E2" s="3" t="s">
        <v>35</v>
      </c>
      <c r="F2" s="3" t="s">
        <v>36</v>
      </c>
      <c r="G2" s="3" t="s">
        <v>37</v>
      </c>
      <c r="H2" s="3" t="s">
        <v>37</v>
      </c>
      <c r="I2" s="3" t="s">
        <v>37</v>
      </c>
      <c r="J2" s="3" t="s">
        <v>36</v>
      </c>
      <c r="K2" s="3" t="s">
        <v>38</v>
      </c>
      <c r="L2" s="3" t="s">
        <v>37</v>
      </c>
      <c r="M2" s="3" t="s">
        <v>36</v>
      </c>
      <c r="N2" s="3" t="s">
        <v>39</v>
      </c>
      <c r="O2" s="3" t="s">
        <v>40</v>
      </c>
      <c r="P2" s="3" t="s">
        <v>41</v>
      </c>
      <c r="Q2" s="3" t="s">
        <v>42</v>
      </c>
      <c r="R2" s="3" t="s">
        <v>43</v>
      </c>
      <c r="S2" s="3" t="s">
        <v>43</v>
      </c>
      <c r="T2" s="3" t="s">
        <v>43</v>
      </c>
      <c r="U2" s="3" t="s">
        <v>44</v>
      </c>
      <c r="V2" s="3" t="s">
        <v>43</v>
      </c>
      <c r="W2" s="3" t="s">
        <v>38</v>
      </c>
      <c r="X2" s="3" t="s">
        <v>43</v>
      </c>
      <c r="Y2" s="3" t="s">
        <v>45</v>
      </c>
      <c r="Z2" s="2" t="b">
        <v>0</v>
      </c>
      <c r="AA2" s="2" t="b">
        <v>0</v>
      </c>
      <c r="AB2" s="2" t="b">
        <v>0</v>
      </c>
      <c r="AC2" s="2" t="b">
        <v>0</v>
      </c>
      <c r="AD2" s="2" t="b">
        <v>0</v>
      </c>
      <c r="AE2" s="3" t="s">
        <v>46</v>
      </c>
      <c r="AF2" s="3" t="s">
        <v>47</v>
      </c>
      <c r="AG2" s="3" t="s">
        <v>48</v>
      </c>
    </row>
    <row r="3" spans="1:33" ht="14.45" x14ac:dyDescent="0.3">
      <c r="A3" s="4">
        <v>29027</v>
      </c>
      <c r="B3" s="3" t="s">
        <v>49</v>
      </c>
      <c r="C3" s="3" t="s">
        <v>34</v>
      </c>
      <c r="D3" s="4">
        <v>42572</v>
      </c>
      <c r="E3" s="3" t="s">
        <v>35</v>
      </c>
      <c r="F3" s="3" t="s">
        <v>36</v>
      </c>
      <c r="G3" s="3" t="s">
        <v>36</v>
      </c>
      <c r="H3" s="3" t="s">
        <v>36</v>
      </c>
      <c r="I3" s="3" t="s">
        <v>36</v>
      </c>
      <c r="J3" s="3" t="s">
        <v>36</v>
      </c>
      <c r="K3" s="3" t="s">
        <v>38</v>
      </c>
      <c r="L3" s="3" t="s">
        <v>37</v>
      </c>
      <c r="M3" s="3" t="s">
        <v>36</v>
      </c>
      <c r="N3" s="3" t="s">
        <v>50</v>
      </c>
      <c r="O3" s="3" t="s">
        <v>51</v>
      </c>
      <c r="P3" s="3" t="s">
        <v>41</v>
      </c>
      <c r="Q3" s="3" t="s">
        <v>52</v>
      </c>
      <c r="R3" s="3" t="s">
        <v>43</v>
      </c>
      <c r="S3" s="3" t="s">
        <v>43</v>
      </c>
      <c r="T3" s="3" t="s">
        <v>53</v>
      </c>
      <c r="U3" s="3" t="s">
        <v>44</v>
      </c>
      <c r="V3" s="3" t="s">
        <v>43</v>
      </c>
      <c r="W3" s="3" t="s">
        <v>38</v>
      </c>
      <c r="X3" s="3" t="s">
        <v>43</v>
      </c>
      <c r="Y3" s="3" t="s">
        <v>54</v>
      </c>
      <c r="Z3" s="2" t="b">
        <v>1</v>
      </c>
      <c r="AA3" s="2" t="b">
        <v>0</v>
      </c>
      <c r="AB3" s="2" t="b">
        <v>0</v>
      </c>
      <c r="AC3" s="2" t="b">
        <v>0</v>
      </c>
      <c r="AD3" s="2" t="b">
        <v>0</v>
      </c>
      <c r="AE3" s="3" t="s">
        <v>55</v>
      </c>
      <c r="AF3" s="3" t="s">
        <v>56</v>
      </c>
      <c r="AG3" s="3" t="s">
        <v>57</v>
      </c>
    </row>
    <row r="4" spans="1:33" ht="28.9" x14ac:dyDescent="0.3">
      <c r="A4" s="4">
        <v>24801</v>
      </c>
      <c r="B4" s="3" t="s">
        <v>58</v>
      </c>
      <c r="C4" s="3" t="s">
        <v>34</v>
      </c>
      <c r="D4" s="4">
        <v>42572</v>
      </c>
      <c r="E4" s="3" t="s">
        <v>35</v>
      </c>
      <c r="F4" s="3" t="s">
        <v>36</v>
      </c>
      <c r="G4" s="3" t="s">
        <v>37</v>
      </c>
      <c r="H4" s="3" t="s">
        <v>36</v>
      </c>
      <c r="I4" s="3" t="s">
        <v>36</v>
      </c>
      <c r="J4" s="3" t="s">
        <v>37</v>
      </c>
      <c r="K4" s="3" t="s">
        <v>38</v>
      </c>
      <c r="L4" s="3" t="s">
        <v>37</v>
      </c>
      <c r="M4" s="3" t="s">
        <v>36</v>
      </c>
      <c r="N4" s="3" t="s">
        <v>50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62</v>
      </c>
      <c r="T4" s="3" t="s">
        <v>63</v>
      </c>
      <c r="U4" s="3" t="s">
        <v>44</v>
      </c>
      <c r="V4" s="3" t="s">
        <v>43</v>
      </c>
      <c r="W4" s="3" t="s">
        <v>38</v>
      </c>
      <c r="X4" s="3" t="s">
        <v>43</v>
      </c>
      <c r="Y4" s="3" t="s">
        <v>64</v>
      </c>
      <c r="Z4" s="2" t="b">
        <v>0</v>
      </c>
      <c r="AA4" s="2" t="b">
        <v>0</v>
      </c>
      <c r="AB4" s="2" t="b">
        <v>0</v>
      </c>
      <c r="AC4" s="2" t="b">
        <v>0</v>
      </c>
      <c r="AD4" s="2" t="b">
        <v>1</v>
      </c>
      <c r="AE4" s="3" t="s">
        <v>55</v>
      </c>
      <c r="AF4" s="3" t="s">
        <v>56</v>
      </c>
      <c r="AG4" s="3" t="s">
        <v>65</v>
      </c>
    </row>
    <row r="5" spans="1:33" ht="28.9" x14ac:dyDescent="0.3">
      <c r="A5" s="4">
        <v>19837</v>
      </c>
      <c r="B5" s="3" t="s">
        <v>66</v>
      </c>
      <c r="C5" s="3" t="s">
        <v>34</v>
      </c>
      <c r="D5" s="4">
        <v>42572</v>
      </c>
      <c r="E5" s="3" t="s">
        <v>35</v>
      </c>
      <c r="F5" s="3" t="s">
        <v>36</v>
      </c>
      <c r="G5" s="3" t="s">
        <v>37</v>
      </c>
      <c r="H5" s="3" t="s">
        <v>37</v>
      </c>
      <c r="I5" s="3" t="s">
        <v>37</v>
      </c>
      <c r="J5" s="3" t="s">
        <v>36</v>
      </c>
      <c r="K5" s="3" t="s">
        <v>67</v>
      </c>
      <c r="L5" s="3" t="s">
        <v>37</v>
      </c>
      <c r="M5" s="3" t="s">
        <v>36</v>
      </c>
      <c r="N5" s="3" t="s">
        <v>39</v>
      </c>
      <c r="O5" s="3" t="s">
        <v>68</v>
      </c>
      <c r="P5" s="3" t="s">
        <v>60</v>
      </c>
      <c r="Q5" s="3" t="s">
        <v>69</v>
      </c>
      <c r="R5" s="3" t="s">
        <v>43</v>
      </c>
      <c r="S5" s="3" t="s">
        <v>70</v>
      </c>
      <c r="T5" s="3" t="s">
        <v>43</v>
      </c>
      <c r="U5" s="3" t="s">
        <v>44</v>
      </c>
      <c r="V5" s="3" t="s">
        <v>43</v>
      </c>
      <c r="W5" s="3" t="s">
        <v>38</v>
      </c>
      <c r="X5" s="3" t="s">
        <v>71</v>
      </c>
      <c r="Y5" s="3" t="s">
        <v>72</v>
      </c>
      <c r="Z5" s="2" t="b">
        <v>0</v>
      </c>
      <c r="AA5" s="2" t="b">
        <v>0</v>
      </c>
      <c r="AB5" s="2" t="b">
        <v>0</v>
      </c>
      <c r="AC5" s="2" t="b">
        <v>1</v>
      </c>
      <c r="AD5" s="2" t="b">
        <v>0</v>
      </c>
      <c r="AE5" s="3" t="s">
        <v>55</v>
      </c>
      <c r="AF5" s="3" t="s">
        <v>56</v>
      </c>
      <c r="AG5" s="3" t="s">
        <v>65</v>
      </c>
    </row>
    <row r="6" spans="1:33" ht="28.9" x14ac:dyDescent="0.3">
      <c r="A6" s="4">
        <v>22221</v>
      </c>
      <c r="B6" s="3" t="s">
        <v>73</v>
      </c>
      <c r="C6" s="3" t="s">
        <v>34</v>
      </c>
      <c r="D6" s="4">
        <v>42572</v>
      </c>
      <c r="E6" s="3" t="s">
        <v>35</v>
      </c>
      <c r="F6" s="3" t="s">
        <v>36</v>
      </c>
      <c r="G6" s="3" t="s">
        <v>36</v>
      </c>
      <c r="H6" s="3" t="s">
        <v>37</v>
      </c>
      <c r="I6" s="3" t="s">
        <v>36</v>
      </c>
      <c r="J6" s="3" t="s">
        <v>36</v>
      </c>
      <c r="K6" s="3" t="s">
        <v>38</v>
      </c>
      <c r="L6" s="3" t="s">
        <v>36</v>
      </c>
      <c r="M6" s="3" t="s">
        <v>74</v>
      </c>
      <c r="N6" s="3" t="s">
        <v>75</v>
      </c>
      <c r="O6" s="3" t="s">
        <v>76</v>
      </c>
      <c r="P6" s="3" t="s">
        <v>60</v>
      </c>
      <c r="Q6" s="3" t="s">
        <v>69</v>
      </c>
      <c r="R6" s="3" t="s">
        <v>43</v>
      </c>
      <c r="S6" s="3" t="s">
        <v>70</v>
      </c>
      <c r="T6" s="3" t="s">
        <v>77</v>
      </c>
      <c r="U6" s="3" t="s">
        <v>44</v>
      </c>
      <c r="V6" s="3" t="s">
        <v>43</v>
      </c>
      <c r="W6" s="3" t="s">
        <v>38</v>
      </c>
      <c r="X6" s="3" t="s">
        <v>43</v>
      </c>
      <c r="Y6" s="3" t="s">
        <v>78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3" t="s">
        <v>46</v>
      </c>
      <c r="AF6" s="3" t="s">
        <v>79</v>
      </c>
      <c r="AG6" s="3" t="s">
        <v>80</v>
      </c>
    </row>
    <row r="7" spans="1:33" ht="43.15" x14ac:dyDescent="0.3">
      <c r="A7" s="4">
        <v>27402</v>
      </c>
      <c r="B7" s="3" t="s">
        <v>81</v>
      </c>
      <c r="C7" s="3" t="s">
        <v>82</v>
      </c>
      <c r="D7" s="4">
        <v>42572</v>
      </c>
      <c r="E7" s="3" t="s">
        <v>35</v>
      </c>
      <c r="F7" s="3" t="s">
        <v>36</v>
      </c>
      <c r="G7" s="3" t="s">
        <v>36</v>
      </c>
      <c r="H7" s="3" t="s">
        <v>36</v>
      </c>
      <c r="I7" s="3" t="s">
        <v>37</v>
      </c>
      <c r="J7" s="3" t="s">
        <v>36</v>
      </c>
      <c r="K7" s="3" t="s">
        <v>38</v>
      </c>
      <c r="L7" s="3" t="s">
        <v>37</v>
      </c>
      <c r="M7" s="3" t="s">
        <v>36</v>
      </c>
      <c r="N7" s="3" t="s">
        <v>83</v>
      </c>
      <c r="O7" s="3" t="s">
        <v>84</v>
      </c>
      <c r="P7" s="3" t="s">
        <v>41</v>
      </c>
      <c r="Q7" s="3" t="s">
        <v>85</v>
      </c>
      <c r="R7" s="3" t="s">
        <v>43</v>
      </c>
      <c r="S7" s="3" t="s">
        <v>70</v>
      </c>
      <c r="T7" s="3" t="s">
        <v>53</v>
      </c>
      <c r="U7" s="3" t="s">
        <v>44</v>
      </c>
      <c r="V7" s="3" t="s">
        <v>43</v>
      </c>
      <c r="W7" s="3" t="s">
        <v>38</v>
      </c>
      <c r="X7" s="3" t="s">
        <v>86</v>
      </c>
      <c r="Y7" s="3" t="s">
        <v>87</v>
      </c>
      <c r="Z7" s="2" t="b">
        <v>1</v>
      </c>
      <c r="AA7" s="2" t="b">
        <v>0</v>
      </c>
      <c r="AB7" s="2" t="b">
        <v>0</v>
      </c>
      <c r="AC7" s="2" t="b">
        <v>1</v>
      </c>
      <c r="AD7" s="2" t="b">
        <v>0</v>
      </c>
      <c r="AE7" s="3" t="s">
        <v>88</v>
      </c>
      <c r="AF7" s="3" t="s">
        <v>89</v>
      </c>
      <c r="AG7" s="3" t="s">
        <v>90</v>
      </c>
    </row>
    <row r="8" spans="1:33" ht="28.9" x14ac:dyDescent="0.3">
      <c r="A8" s="4">
        <v>31281</v>
      </c>
      <c r="B8" s="3" t="s">
        <v>78</v>
      </c>
      <c r="C8" s="3" t="s">
        <v>34</v>
      </c>
      <c r="D8" s="4">
        <v>42572</v>
      </c>
      <c r="E8" s="3" t="s">
        <v>35</v>
      </c>
      <c r="F8" s="3" t="s">
        <v>37</v>
      </c>
      <c r="G8" s="3" t="s">
        <v>36</v>
      </c>
      <c r="H8" s="3" t="s">
        <v>36</v>
      </c>
      <c r="I8" s="3" t="s">
        <v>36</v>
      </c>
      <c r="J8" s="3" t="s">
        <v>36</v>
      </c>
      <c r="K8" s="3" t="s">
        <v>38</v>
      </c>
      <c r="L8" s="3" t="s">
        <v>37</v>
      </c>
      <c r="M8" s="3" t="s">
        <v>36</v>
      </c>
      <c r="N8" s="3" t="s">
        <v>91</v>
      </c>
      <c r="O8" s="3" t="s">
        <v>92</v>
      </c>
      <c r="P8" s="3" t="s">
        <v>41</v>
      </c>
      <c r="Q8" s="3" t="s">
        <v>93</v>
      </c>
      <c r="R8" s="3" t="s">
        <v>43</v>
      </c>
      <c r="S8" s="3" t="s">
        <v>43</v>
      </c>
      <c r="T8" s="3" t="s">
        <v>63</v>
      </c>
      <c r="U8" s="3" t="s">
        <v>44</v>
      </c>
      <c r="V8" s="3" t="s">
        <v>43</v>
      </c>
      <c r="W8" s="3" t="s">
        <v>38</v>
      </c>
      <c r="X8" s="3" t="s">
        <v>71</v>
      </c>
      <c r="Y8" s="3" t="s">
        <v>94</v>
      </c>
      <c r="Z8" s="2" t="b">
        <v>0</v>
      </c>
      <c r="AA8" s="2" t="b">
        <v>0</v>
      </c>
      <c r="AB8" s="2" t="b">
        <v>0</v>
      </c>
      <c r="AC8" s="2" t="b">
        <v>0</v>
      </c>
      <c r="AD8" s="2" t="b">
        <v>1</v>
      </c>
      <c r="AE8" s="3" t="s">
        <v>55</v>
      </c>
      <c r="AF8" s="3" t="s">
        <v>95</v>
      </c>
      <c r="AG8" s="3" t="s">
        <v>96</v>
      </c>
    </row>
    <row r="9" spans="1:33" ht="28.9" x14ac:dyDescent="0.3">
      <c r="A9" s="4">
        <v>22167</v>
      </c>
      <c r="B9" s="3" t="s">
        <v>73</v>
      </c>
      <c r="C9" s="3" t="s">
        <v>82</v>
      </c>
      <c r="D9" s="4">
        <v>42572</v>
      </c>
      <c r="E9" s="3" t="s">
        <v>35</v>
      </c>
      <c r="F9" s="3" t="s">
        <v>37</v>
      </c>
      <c r="G9" s="3" t="s">
        <v>37</v>
      </c>
      <c r="H9" s="3" t="s">
        <v>37</v>
      </c>
      <c r="I9" s="3" t="s">
        <v>36</v>
      </c>
      <c r="J9" s="3" t="s">
        <v>36</v>
      </c>
      <c r="K9" s="3" t="s">
        <v>38</v>
      </c>
      <c r="L9" s="3" t="s">
        <v>37</v>
      </c>
      <c r="M9" s="3" t="s">
        <v>36</v>
      </c>
      <c r="N9" s="3" t="s">
        <v>97</v>
      </c>
      <c r="O9" s="3" t="s">
        <v>98</v>
      </c>
      <c r="P9" s="3" t="s">
        <v>41</v>
      </c>
      <c r="Q9" s="3" t="s">
        <v>99</v>
      </c>
      <c r="R9" s="3" t="s">
        <v>43</v>
      </c>
      <c r="S9" s="3" t="s">
        <v>43</v>
      </c>
      <c r="T9" s="3" t="s">
        <v>43</v>
      </c>
      <c r="U9" s="3" t="s">
        <v>44</v>
      </c>
      <c r="V9" s="3" t="s">
        <v>43</v>
      </c>
      <c r="W9" s="3" t="s">
        <v>38</v>
      </c>
      <c r="X9" s="3" t="s">
        <v>100</v>
      </c>
      <c r="Y9" s="3" t="s">
        <v>87</v>
      </c>
      <c r="Z9" s="2" t="b">
        <v>0</v>
      </c>
      <c r="AA9" s="2" t="b">
        <v>0</v>
      </c>
      <c r="AB9" s="2" t="b">
        <v>0</v>
      </c>
      <c r="AC9" s="2" t="b">
        <v>0</v>
      </c>
      <c r="AD9" s="2" t="b">
        <v>1</v>
      </c>
      <c r="AE9" s="3" t="s">
        <v>55</v>
      </c>
      <c r="AF9" s="3" t="s">
        <v>101</v>
      </c>
      <c r="AG9" s="3" t="s">
        <v>102</v>
      </c>
    </row>
    <row r="10" spans="1:33" ht="30" x14ac:dyDescent="0.25">
      <c r="A10" s="4">
        <v>28723</v>
      </c>
      <c r="B10" s="3" t="s">
        <v>49</v>
      </c>
      <c r="C10" s="3" t="s">
        <v>82</v>
      </c>
      <c r="D10" s="4">
        <v>42572</v>
      </c>
      <c r="E10" s="3" t="s">
        <v>103</v>
      </c>
      <c r="F10" s="3" t="s">
        <v>36</v>
      </c>
      <c r="G10" s="3" t="s">
        <v>36</v>
      </c>
      <c r="H10" s="3" t="s">
        <v>37</v>
      </c>
      <c r="I10" s="3" t="s">
        <v>37</v>
      </c>
      <c r="J10" s="3" t="s">
        <v>36</v>
      </c>
      <c r="K10" s="3" t="s">
        <v>38</v>
      </c>
      <c r="L10" s="3" t="s">
        <v>36</v>
      </c>
      <c r="M10" s="3" t="s">
        <v>36</v>
      </c>
      <c r="N10" s="3" t="s">
        <v>50</v>
      </c>
      <c r="O10" s="3" t="s">
        <v>104</v>
      </c>
      <c r="P10" s="3" t="s">
        <v>41</v>
      </c>
      <c r="Q10" s="3" t="s">
        <v>105</v>
      </c>
      <c r="R10" s="3" t="s">
        <v>43</v>
      </c>
      <c r="S10" s="3" t="s">
        <v>43</v>
      </c>
      <c r="T10" s="3" t="s">
        <v>63</v>
      </c>
      <c r="U10" s="3" t="s">
        <v>44</v>
      </c>
      <c r="V10" s="3" t="s">
        <v>106</v>
      </c>
      <c r="W10" s="3" t="s">
        <v>38</v>
      </c>
      <c r="X10" s="3" t="s">
        <v>43</v>
      </c>
      <c r="Y10" s="3" t="s">
        <v>107</v>
      </c>
      <c r="Z10" s="2" t="b">
        <v>0</v>
      </c>
      <c r="AA10" s="2" t="b">
        <v>0</v>
      </c>
      <c r="AB10" s="2" t="b">
        <v>0</v>
      </c>
      <c r="AC10" s="2" t="b">
        <v>0</v>
      </c>
      <c r="AD10" s="2" t="b">
        <v>0</v>
      </c>
      <c r="AE10" s="3" t="s">
        <v>46</v>
      </c>
      <c r="AF10" s="3" t="s">
        <v>56</v>
      </c>
      <c r="AG10" s="3" t="s">
        <v>108</v>
      </c>
    </row>
    <row r="11" spans="1:33" ht="30" x14ac:dyDescent="0.25">
      <c r="A11" s="4">
        <v>31940</v>
      </c>
      <c r="B11" s="3" t="s">
        <v>107</v>
      </c>
      <c r="C11" s="3" t="s">
        <v>34</v>
      </c>
      <c r="D11" s="4">
        <v>42572</v>
      </c>
      <c r="E11" s="3" t="s">
        <v>35</v>
      </c>
      <c r="F11" s="3" t="s">
        <v>36</v>
      </c>
      <c r="G11" s="3" t="s">
        <v>36</v>
      </c>
      <c r="H11" s="3" t="s">
        <v>36</v>
      </c>
      <c r="I11" s="3" t="s">
        <v>36</v>
      </c>
      <c r="J11" s="3" t="s">
        <v>36</v>
      </c>
      <c r="K11" s="3" t="s">
        <v>38</v>
      </c>
      <c r="L11" s="3" t="s">
        <v>37</v>
      </c>
      <c r="M11" s="3" t="s">
        <v>36</v>
      </c>
      <c r="N11" s="3" t="s">
        <v>109</v>
      </c>
      <c r="O11" s="3" t="s">
        <v>110</v>
      </c>
      <c r="P11" s="3" t="s">
        <v>41</v>
      </c>
      <c r="Q11" s="3" t="s">
        <v>111</v>
      </c>
      <c r="R11" s="3" t="s">
        <v>43</v>
      </c>
      <c r="S11" s="3" t="s">
        <v>43</v>
      </c>
      <c r="T11" s="3" t="s">
        <v>43</v>
      </c>
      <c r="U11" s="3" t="s">
        <v>44</v>
      </c>
      <c r="V11" s="3" t="s">
        <v>43</v>
      </c>
      <c r="W11" s="3" t="s">
        <v>38</v>
      </c>
      <c r="X11" s="3" t="s">
        <v>71</v>
      </c>
      <c r="Y11" s="3" t="s">
        <v>112</v>
      </c>
      <c r="Z11" s="2" t="b">
        <v>0</v>
      </c>
      <c r="AA11" s="2" t="b">
        <v>0</v>
      </c>
      <c r="AB11" s="2" t="b">
        <v>0</v>
      </c>
      <c r="AC11" s="2" t="b">
        <v>0</v>
      </c>
      <c r="AD11" s="2" t="b">
        <v>0</v>
      </c>
      <c r="AE11" s="3" t="s">
        <v>46</v>
      </c>
      <c r="AF11" s="3" t="s">
        <v>38</v>
      </c>
      <c r="AG11" s="3" t="s">
        <v>108</v>
      </c>
    </row>
    <row r="12" spans="1:33" ht="30" x14ac:dyDescent="0.25">
      <c r="A12" s="4">
        <v>21661</v>
      </c>
      <c r="B12" s="3" t="s">
        <v>58</v>
      </c>
      <c r="C12" s="3" t="s">
        <v>34</v>
      </c>
      <c r="D12" s="4">
        <v>42572</v>
      </c>
      <c r="E12" s="3" t="s">
        <v>35</v>
      </c>
      <c r="F12" s="3" t="s">
        <v>37</v>
      </c>
      <c r="G12" s="3" t="s">
        <v>36</v>
      </c>
      <c r="H12" s="3" t="s">
        <v>36</v>
      </c>
      <c r="I12" s="3" t="s">
        <v>36</v>
      </c>
      <c r="J12" s="3" t="s">
        <v>36</v>
      </c>
      <c r="K12" s="3" t="s">
        <v>38</v>
      </c>
      <c r="L12" s="3" t="s">
        <v>36</v>
      </c>
      <c r="M12" s="3" t="s">
        <v>36</v>
      </c>
      <c r="N12" s="3" t="s">
        <v>113</v>
      </c>
      <c r="O12" s="3" t="s">
        <v>114</v>
      </c>
      <c r="P12" s="3" t="s">
        <v>41</v>
      </c>
      <c r="Q12" s="3" t="s">
        <v>115</v>
      </c>
      <c r="R12" s="3" t="s">
        <v>43</v>
      </c>
      <c r="S12" s="3" t="s">
        <v>93</v>
      </c>
      <c r="T12" s="3" t="s">
        <v>43</v>
      </c>
      <c r="U12" s="3" t="s">
        <v>44</v>
      </c>
      <c r="V12" s="3" t="s">
        <v>43</v>
      </c>
      <c r="W12" s="3" t="s">
        <v>38</v>
      </c>
      <c r="X12" s="3" t="s">
        <v>43</v>
      </c>
      <c r="Y12" s="3" t="s">
        <v>116</v>
      </c>
      <c r="Z12" s="2" t="b">
        <v>0</v>
      </c>
      <c r="AA12" s="2" t="b">
        <v>0</v>
      </c>
      <c r="AB12" s="2" t="b">
        <v>0</v>
      </c>
      <c r="AC12" s="2" t="b">
        <v>0</v>
      </c>
      <c r="AD12" s="2" t="b">
        <v>0</v>
      </c>
      <c r="AE12" s="3" t="s">
        <v>46</v>
      </c>
      <c r="AF12" s="3" t="s">
        <v>38</v>
      </c>
      <c r="AG12" s="3" t="s">
        <v>117</v>
      </c>
    </row>
    <row r="13" spans="1:33" ht="30" x14ac:dyDescent="0.25">
      <c r="A13" s="4">
        <v>19664</v>
      </c>
      <c r="B13" s="3" t="s">
        <v>66</v>
      </c>
      <c r="C13" s="3" t="s">
        <v>34</v>
      </c>
      <c r="D13" s="4">
        <v>42572</v>
      </c>
      <c r="E13" s="3" t="s">
        <v>35</v>
      </c>
      <c r="F13" s="3" t="s">
        <v>36</v>
      </c>
      <c r="G13" s="3" t="s">
        <v>36</v>
      </c>
      <c r="H13" s="3" t="s">
        <v>36</v>
      </c>
      <c r="I13" s="3" t="s">
        <v>36</v>
      </c>
      <c r="J13" s="3" t="s">
        <v>36</v>
      </c>
      <c r="K13" s="3" t="s">
        <v>38</v>
      </c>
      <c r="L13" s="3" t="s">
        <v>37</v>
      </c>
      <c r="M13" s="3" t="s">
        <v>36</v>
      </c>
      <c r="N13" s="3" t="s">
        <v>58</v>
      </c>
      <c r="O13" s="3" t="s">
        <v>118</v>
      </c>
      <c r="P13" s="3" t="s">
        <v>119</v>
      </c>
      <c r="Q13" s="3" t="s">
        <v>120</v>
      </c>
      <c r="R13" s="3" t="s">
        <v>62</v>
      </c>
      <c r="S13" s="3" t="s">
        <v>70</v>
      </c>
      <c r="T13" s="3" t="s">
        <v>43</v>
      </c>
      <c r="U13" s="3" t="s">
        <v>62</v>
      </c>
      <c r="V13" s="3" t="s">
        <v>121</v>
      </c>
      <c r="W13" s="3" t="s">
        <v>38</v>
      </c>
      <c r="X13" s="3" t="s">
        <v>71</v>
      </c>
      <c r="Y13" s="3" t="s">
        <v>122</v>
      </c>
      <c r="Z13" s="2" t="b">
        <v>0</v>
      </c>
      <c r="AA13" s="2" t="b">
        <v>1</v>
      </c>
      <c r="AB13" s="2" t="b">
        <v>1</v>
      </c>
      <c r="AC13" s="2" t="b">
        <v>1</v>
      </c>
      <c r="AD13" s="2" t="b">
        <v>1</v>
      </c>
      <c r="AE13" s="3" t="s">
        <v>123</v>
      </c>
      <c r="AF13" s="3" t="s">
        <v>38</v>
      </c>
      <c r="AG13" s="3" t="s">
        <v>117</v>
      </c>
    </row>
    <row r="14" spans="1:33" ht="30" x14ac:dyDescent="0.25">
      <c r="A14" s="4">
        <v>25626</v>
      </c>
      <c r="B14" s="3" t="s">
        <v>124</v>
      </c>
      <c r="C14" s="3" t="s">
        <v>34</v>
      </c>
      <c r="D14" s="4">
        <v>42572</v>
      </c>
      <c r="E14" s="3" t="s">
        <v>35</v>
      </c>
      <c r="F14" s="3" t="s">
        <v>36</v>
      </c>
      <c r="G14" s="3" t="s">
        <v>37</v>
      </c>
      <c r="H14" s="3" t="s">
        <v>36</v>
      </c>
      <c r="I14" s="3" t="s">
        <v>36</v>
      </c>
      <c r="J14" s="3" t="s">
        <v>36</v>
      </c>
      <c r="K14" s="3" t="s">
        <v>38</v>
      </c>
      <c r="L14" s="3" t="s">
        <v>36</v>
      </c>
      <c r="M14" s="3" t="s">
        <v>36</v>
      </c>
      <c r="N14" s="3" t="s">
        <v>91</v>
      </c>
      <c r="O14" s="3" t="s">
        <v>125</v>
      </c>
      <c r="P14" s="3" t="s">
        <v>60</v>
      </c>
      <c r="Q14" s="3" t="s">
        <v>126</v>
      </c>
      <c r="R14" s="3" t="s">
        <v>62</v>
      </c>
      <c r="S14" s="3" t="s">
        <v>43</v>
      </c>
      <c r="T14" s="3" t="s">
        <v>43</v>
      </c>
      <c r="U14" s="3" t="s">
        <v>44</v>
      </c>
      <c r="V14" s="3" t="s">
        <v>43</v>
      </c>
      <c r="W14" s="3" t="s">
        <v>38</v>
      </c>
      <c r="X14" s="3" t="s">
        <v>43</v>
      </c>
      <c r="Y14" s="3" t="s">
        <v>107</v>
      </c>
      <c r="Z14" s="2" t="b">
        <v>0</v>
      </c>
      <c r="AA14" s="2" t="b">
        <v>0</v>
      </c>
      <c r="AB14" s="2" t="b">
        <v>0</v>
      </c>
      <c r="AC14" s="2" t="b">
        <v>0</v>
      </c>
      <c r="AD14" s="2" t="b">
        <v>0</v>
      </c>
      <c r="AE14" s="3" t="s">
        <v>46</v>
      </c>
      <c r="AF14" s="3" t="s">
        <v>38</v>
      </c>
      <c r="AG14" s="3" t="s">
        <v>117</v>
      </c>
    </row>
    <row r="15" spans="1:33" ht="30" x14ac:dyDescent="0.25">
      <c r="A15" s="4">
        <v>21418</v>
      </c>
      <c r="B15" s="3" t="s">
        <v>58</v>
      </c>
      <c r="C15" s="3" t="s">
        <v>82</v>
      </c>
      <c r="D15" s="4">
        <v>42572</v>
      </c>
      <c r="E15" s="3" t="s">
        <v>35</v>
      </c>
      <c r="F15" s="3" t="s">
        <v>37</v>
      </c>
      <c r="G15" s="3" t="s">
        <v>36</v>
      </c>
      <c r="H15" s="3" t="s">
        <v>36</v>
      </c>
      <c r="I15" s="3" t="s">
        <v>36</v>
      </c>
      <c r="J15" s="3" t="s">
        <v>127</v>
      </c>
      <c r="K15" s="3" t="s">
        <v>38</v>
      </c>
      <c r="L15" s="3" t="s">
        <v>37</v>
      </c>
      <c r="M15" s="3" t="s">
        <v>36</v>
      </c>
      <c r="N15" s="3" t="s">
        <v>83</v>
      </c>
      <c r="O15" s="3" t="s">
        <v>128</v>
      </c>
      <c r="P15" s="3" t="s">
        <v>60</v>
      </c>
      <c r="Q15" s="3" t="s">
        <v>129</v>
      </c>
      <c r="R15" s="3" t="s">
        <v>43</v>
      </c>
      <c r="S15" s="3" t="s">
        <v>43</v>
      </c>
      <c r="T15" s="3" t="s">
        <v>43</v>
      </c>
      <c r="U15" s="3" t="s">
        <v>62</v>
      </c>
      <c r="V15" s="3" t="s">
        <v>43</v>
      </c>
      <c r="W15" s="3" t="s">
        <v>38</v>
      </c>
      <c r="X15" s="3" t="s">
        <v>71</v>
      </c>
      <c r="Y15" s="3" t="s">
        <v>33</v>
      </c>
      <c r="Z15" s="2" t="b">
        <v>0</v>
      </c>
      <c r="AA15" s="2" t="b">
        <v>1</v>
      </c>
      <c r="AB15" s="2" t="b">
        <v>0</v>
      </c>
      <c r="AC15" s="2" t="b">
        <v>1</v>
      </c>
      <c r="AD15" s="2" t="b">
        <v>1</v>
      </c>
      <c r="AE15" s="3" t="s">
        <v>130</v>
      </c>
      <c r="AF15" s="3" t="s">
        <v>131</v>
      </c>
      <c r="AG15" s="3" t="s">
        <v>132</v>
      </c>
    </row>
    <row r="16" spans="1:33" ht="30" x14ac:dyDescent="0.25">
      <c r="A16" s="4">
        <v>32575</v>
      </c>
      <c r="B16" s="3" t="s">
        <v>116</v>
      </c>
      <c r="C16" s="3" t="s">
        <v>82</v>
      </c>
      <c r="D16" s="4">
        <v>42572</v>
      </c>
      <c r="E16" s="3" t="s">
        <v>35</v>
      </c>
      <c r="F16" s="3" t="s">
        <v>36</v>
      </c>
      <c r="G16" s="3" t="s">
        <v>36</v>
      </c>
      <c r="H16" s="3" t="s">
        <v>37</v>
      </c>
      <c r="I16" s="3" t="s">
        <v>36</v>
      </c>
      <c r="J16" s="3" t="s">
        <v>36</v>
      </c>
      <c r="K16" s="3" t="s">
        <v>38</v>
      </c>
      <c r="L16" s="3" t="s">
        <v>36</v>
      </c>
      <c r="M16" s="3" t="s">
        <v>74</v>
      </c>
      <c r="N16" s="3" t="s">
        <v>133</v>
      </c>
      <c r="O16" s="3" t="s">
        <v>134</v>
      </c>
      <c r="P16" s="3" t="s">
        <v>119</v>
      </c>
      <c r="Q16" s="3" t="s">
        <v>135</v>
      </c>
      <c r="R16" s="3" t="s">
        <v>43</v>
      </c>
      <c r="S16" s="3" t="s">
        <v>43</v>
      </c>
      <c r="T16" s="3" t="s">
        <v>53</v>
      </c>
      <c r="U16" s="3" t="s">
        <v>62</v>
      </c>
      <c r="V16" s="3" t="s">
        <v>43</v>
      </c>
      <c r="W16" s="3" t="s">
        <v>38</v>
      </c>
      <c r="X16" s="3" t="s">
        <v>71</v>
      </c>
      <c r="Y16" s="3" t="s">
        <v>136</v>
      </c>
      <c r="Z16" s="2" t="b">
        <v>1</v>
      </c>
      <c r="AA16" s="2" t="b">
        <v>0</v>
      </c>
      <c r="AB16" s="2" t="b">
        <v>0</v>
      </c>
      <c r="AC16" s="2" t="b">
        <v>1</v>
      </c>
      <c r="AD16" s="2" t="b">
        <v>0</v>
      </c>
      <c r="AE16" s="3" t="s">
        <v>88</v>
      </c>
      <c r="AF16" s="3" t="s">
        <v>137</v>
      </c>
      <c r="AG16" s="3" t="s">
        <v>96</v>
      </c>
    </row>
    <row r="17" spans="1:33" ht="30" x14ac:dyDescent="0.25">
      <c r="A17" s="4">
        <v>22216</v>
      </c>
      <c r="B17" s="3" t="s">
        <v>73</v>
      </c>
      <c r="C17" s="3" t="s">
        <v>34</v>
      </c>
      <c r="D17" s="4">
        <v>42572</v>
      </c>
      <c r="E17" s="3" t="s">
        <v>35</v>
      </c>
      <c r="F17" s="3" t="s">
        <v>36</v>
      </c>
      <c r="G17" s="3" t="s">
        <v>36</v>
      </c>
      <c r="H17" s="3" t="s">
        <v>36</v>
      </c>
      <c r="I17" s="3" t="s">
        <v>36</v>
      </c>
      <c r="J17" s="3" t="s">
        <v>36</v>
      </c>
      <c r="K17" s="3" t="s">
        <v>38</v>
      </c>
      <c r="L17" s="3" t="s">
        <v>37</v>
      </c>
      <c r="M17" s="3" t="s">
        <v>36</v>
      </c>
      <c r="N17" s="3" t="s">
        <v>91</v>
      </c>
      <c r="O17" s="3" t="s">
        <v>138</v>
      </c>
      <c r="P17" s="3" t="s">
        <v>119</v>
      </c>
      <c r="Q17" s="3" t="s">
        <v>139</v>
      </c>
      <c r="R17" s="3" t="s">
        <v>62</v>
      </c>
      <c r="S17" s="3" t="s">
        <v>70</v>
      </c>
      <c r="T17" s="3" t="s">
        <v>63</v>
      </c>
      <c r="U17" s="3" t="s">
        <v>44</v>
      </c>
      <c r="V17" s="3" t="s">
        <v>43</v>
      </c>
      <c r="W17" s="3" t="s">
        <v>38</v>
      </c>
      <c r="X17" s="3" t="s">
        <v>43</v>
      </c>
      <c r="Y17" s="3" t="s">
        <v>49</v>
      </c>
      <c r="Z17" s="2" t="b">
        <v>0</v>
      </c>
      <c r="AA17" s="2" t="b">
        <v>0</v>
      </c>
      <c r="AB17" s="2" t="b">
        <v>0</v>
      </c>
      <c r="AC17" s="2" t="b">
        <v>0</v>
      </c>
      <c r="AD17" s="2" t="b">
        <v>1</v>
      </c>
      <c r="AE17" s="3" t="s">
        <v>55</v>
      </c>
      <c r="AF17" s="3" t="s">
        <v>140</v>
      </c>
      <c r="AG17" s="3" t="s">
        <v>96</v>
      </c>
    </row>
    <row r="18" spans="1:33" ht="30" x14ac:dyDescent="0.25">
      <c r="A18" s="4">
        <v>-630914</v>
      </c>
      <c r="B18" s="3" t="s">
        <v>141</v>
      </c>
      <c r="C18" s="3" t="s">
        <v>82</v>
      </c>
      <c r="D18" s="4">
        <v>42572</v>
      </c>
      <c r="E18" s="3" t="s">
        <v>35</v>
      </c>
      <c r="F18" s="3" t="s">
        <v>37</v>
      </c>
      <c r="G18" s="3" t="s">
        <v>37</v>
      </c>
      <c r="H18" s="3" t="s">
        <v>37</v>
      </c>
      <c r="I18" s="3" t="s">
        <v>36</v>
      </c>
      <c r="J18" s="3" t="s">
        <v>36</v>
      </c>
      <c r="K18" s="3" t="s">
        <v>38</v>
      </c>
      <c r="L18" s="3" t="s">
        <v>37</v>
      </c>
      <c r="M18" s="3" t="s">
        <v>36</v>
      </c>
      <c r="N18" s="3" t="s">
        <v>142</v>
      </c>
      <c r="O18" s="3" t="s">
        <v>143</v>
      </c>
      <c r="P18" s="3" t="s">
        <v>144</v>
      </c>
      <c r="Q18" s="3" t="s">
        <v>145</v>
      </c>
      <c r="R18" s="3" t="s">
        <v>43</v>
      </c>
      <c r="S18" s="3" t="s">
        <v>43</v>
      </c>
      <c r="T18" s="3" t="s">
        <v>53</v>
      </c>
      <c r="U18" s="3" t="s">
        <v>146</v>
      </c>
      <c r="V18" s="3" t="s">
        <v>121</v>
      </c>
      <c r="W18" s="3" t="s">
        <v>38</v>
      </c>
      <c r="X18" s="3" t="s">
        <v>86</v>
      </c>
      <c r="Y18" s="3" t="s">
        <v>147</v>
      </c>
      <c r="Z18" s="2" t="b">
        <v>1</v>
      </c>
      <c r="AA18" s="2" t="b">
        <v>1</v>
      </c>
      <c r="AB18" s="2" t="b">
        <v>1</v>
      </c>
      <c r="AC18" s="2" t="b">
        <v>1</v>
      </c>
      <c r="AD18" s="2" t="b">
        <v>1</v>
      </c>
      <c r="AE18" s="3" t="s">
        <v>148</v>
      </c>
      <c r="AF18" s="3" t="s">
        <v>38</v>
      </c>
      <c r="AG18" s="3" t="s">
        <v>38</v>
      </c>
    </row>
    <row r="19" spans="1:33" ht="45" x14ac:dyDescent="0.25">
      <c r="A19" s="4">
        <v>20279</v>
      </c>
      <c r="B19" s="3" t="s">
        <v>39</v>
      </c>
      <c r="C19" s="3" t="s">
        <v>34</v>
      </c>
      <c r="D19" s="4">
        <v>42572</v>
      </c>
      <c r="E19" s="3" t="s">
        <v>35</v>
      </c>
      <c r="F19" s="3" t="s">
        <v>36</v>
      </c>
      <c r="G19" s="3" t="s">
        <v>36</v>
      </c>
      <c r="H19" s="3" t="s">
        <v>37</v>
      </c>
      <c r="I19" s="3" t="s">
        <v>37</v>
      </c>
      <c r="J19" s="3" t="s">
        <v>36</v>
      </c>
      <c r="K19" s="3" t="s">
        <v>38</v>
      </c>
      <c r="L19" s="3" t="s">
        <v>37</v>
      </c>
      <c r="M19" s="3" t="s">
        <v>36</v>
      </c>
      <c r="N19" s="3" t="s">
        <v>149</v>
      </c>
      <c r="O19" s="3" t="s">
        <v>150</v>
      </c>
      <c r="P19" s="3" t="s">
        <v>119</v>
      </c>
      <c r="Q19" s="3" t="s">
        <v>151</v>
      </c>
      <c r="R19" s="3" t="s">
        <v>146</v>
      </c>
      <c r="S19" s="3" t="s">
        <v>152</v>
      </c>
      <c r="T19" s="3" t="s">
        <v>63</v>
      </c>
      <c r="U19" s="3" t="s">
        <v>146</v>
      </c>
      <c r="V19" s="3" t="s">
        <v>121</v>
      </c>
      <c r="W19" s="3" t="s">
        <v>38</v>
      </c>
      <c r="X19" s="3" t="s">
        <v>86</v>
      </c>
      <c r="Y19" s="3" t="s">
        <v>122</v>
      </c>
      <c r="Z19" s="2" t="b">
        <v>0</v>
      </c>
      <c r="AA19" s="2" t="b">
        <v>1</v>
      </c>
      <c r="AB19" s="2" t="b">
        <v>1</v>
      </c>
      <c r="AC19" s="2" t="b">
        <v>1</v>
      </c>
      <c r="AD19" s="2" t="b">
        <v>1</v>
      </c>
      <c r="AE19" s="3" t="s">
        <v>123</v>
      </c>
      <c r="AF19" s="3" t="s">
        <v>153</v>
      </c>
      <c r="AG19" s="3" t="s">
        <v>154</v>
      </c>
    </row>
    <row r="20" spans="1:33" ht="30" x14ac:dyDescent="0.25">
      <c r="A20" s="4">
        <v>30336</v>
      </c>
      <c r="B20" s="3" t="s">
        <v>155</v>
      </c>
      <c r="C20" s="3" t="s">
        <v>82</v>
      </c>
      <c r="D20" s="4">
        <v>42572</v>
      </c>
      <c r="E20" s="3" t="s">
        <v>35</v>
      </c>
      <c r="F20" s="3" t="s">
        <v>36</v>
      </c>
      <c r="G20" s="3" t="s">
        <v>37</v>
      </c>
      <c r="H20" s="3" t="s">
        <v>37</v>
      </c>
      <c r="I20" s="3" t="s">
        <v>36</v>
      </c>
      <c r="J20" s="3" t="s">
        <v>36</v>
      </c>
      <c r="K20" s="3" t="s">
        <v>38</v>
      </c>
      <c r="L20" s="3" t="s">
        <v>36</v>
      </c>
      <c r="M20" s="3" t="s">
        <v>36</v>
      </c>
      <c r="N20" s="3" t="s">
        <v>142</v>
      </c>
      <c r="O20" s="3" t="s">
        <v>156</v>
      </c>
      <c r="P20" s="3" t="s">
        <v>119</v>
      </c>
      <c r="Q20" s="3" t="s">
        <v>157</v>
      </c>
      <c r="R20" s="3" t="s">
        <v>43</v>
      </c>
      <c r="S20" s="3" t="s">
        <v>43</v>
      </c>
      <c r="T20" s="3" t="s">
        <v>63</v>
      </c>
      <c r="U20" s="3" t="s">
        <v>44</v>
      </c>
      <c r="V20" s="3" t="s">
        <v>43</v>
      </c>
      <c r="W20" s="3" t="s">
        <v>38</v>
      </c>
      <c r="X20" s="3" t="s">
        <v>71</v>
      </c>
      <c r="Y20" s="3" t="s">
        <v>136</v>
      </c>
      <c r="Z20" s="2" t="b">
        <v>0</v>
      </c>
      <c r="AA20" s="2" t="b">
        <v>0</v>
      </c>
      <c r="AB20" s="2" t="b">
        <v>0</v>
      </c>
      <c r="AC20" s="2" t="b">
        <v>1</v>
      </c>
      <c r="AD20" s="2" t="b">
        <v>0</v>
      </c>
      <c r="AE20" s="3" t="s">
        <v>55</v>
      </c>
      <c r="AF20" s="3" t="s">
        <v>158</v>
      </c>
      <c r="AG20" s="3" t="s">
        <v>159</v>
      </c>
    </row>
    <row r="21" spans="1:33" ht="30" x14ac:dyDescent="0.25">
      <c r="A21" s="4">
        <v>30700</v>
      </c>
      <c r="B21" s="3" t="s">
        <v>87</v>
      </c>
      <c r="C21" s="3" t="s">
        <v>34</v>
      </c>
      <c r="D21" s="4">
        <v>42572</v>
      </c>
      <c r="E21" s="3" t="s">
        <v>35</v>
      </c>
      <c r="F21" s="3" t="s">
        <v>36</v>
      </c>
      <c r="G21" s="3" t="s">
        <v>37</v>
      </c>
      <c r="H21" s="3" t="s">
        <v>37</v>
      </c>
      <c r="I21" s="3" t="s">
        <v>36</v>
      </c>
      <c r="J21" s="3" t="s">
        <v>36</v>
      </c>
      <c r="K21" s="3" t="s">
        <v>38</v>
      </c>
      <c r="L21" s="3" t="s">
        <v>36</v>
      </c>
      <c r="M21" s="3" t="s">
        <v>36</v>
      </c>
      <c r="N21" s="3" t="s">
        <v>160</v>
      </c>
      <c r="O21" s="3" t="s">
        <v>161</v>
      </c>
      <c r="P21" s="3" t="s">
        <v>119</v>
      </c>
      <c r="Q21" s="3" t="s">
        <v>81</v>
      </c>
      <c r="R21" s="3" t="s">
        <v>62</v>
      </c>
      <c r="S21" s="3" t="s">
        <v>152</v>
      </c>
      <c r="T21" s="3" t="s">
        <v>43</v>
      </c>
      <c r="U21" s="3" t="s">
        <v>44</v>
      </c>
      <c r="V21" s="3" t="s">
        <v>43</v>
      </c>
      <c r="W21" s="3" t="s">
        <v>38</v>
      </c>
      <c r="X21" s="3" t="s">
        <v>71</v>
      </c>
      <c r="Y21" s="3" t="s">
        <v>64</v>
      </c>
      <c r="Z21" s="2" t="b">
        <v>0</v>
      </c>
      <c r="AA21" s="2" t="b">
        <v>0</v>
      </c>
      <c r="AB21" s="2" t="b">
        <v>0</v>
      </c>
      <c r="AC21" s="2" t="b">
        <v>1</v>
      </c>
      <c r="AD21" s="2" t="b">
        <v>1</v>
      </c>
      <c r="AE21" s="3" t="s">
        <v>88</v>
      </c>
      <c r="AF21" s="3" t="s">
        <v>162</v>
      </c>
      <c r="AG21" s="3" t="s">
        <v>65</v>
      </c>
    </row>
    <row r="22" spans="1:33" ht="30" x14ac:dyDescent="0.25">
      <c r="A22" s="4">
        <v>21123</v>
      </c>
      <c r="B22" s="3" t="s">
        <v>163</v>
      </c>
      <c r="C22" s="3" t="s">
        <v>34</v>
      </c>
      <c r="D22" s="4">
        <v>42572</v>
      </c>
      <c r="E22" s="3" t="s">
        <v>35</v>
      </c>
      <c r="F22" s="3" t="s">
        <v>37</v>
      </c>
      <c r="G22" s="3" t="s">
        <v>36</v>
      </c>
      <c r="H22" s="3" t="s">
        <v>37</v>
      </c>
      <c r="I22" s="3" t="s">
        <v>36</v>
      </c>
      <c r="J22" s="3" t="s">
        <v>36</v>
      </c>
      <c r="K22" s="3" t="s">
        <v>38</v>
      </c>
      <c r="L22" s="3" t="s">
        <v>37</v>
      </c>
      <c r="M22" s="3" t="s">
        <v>74</v>
      </c>
      <c r="N22" s="3" t="s">
        <v>109</v>
      </c>
      <c r="O22" s="3" t="s">
        <v>128</v>
      </c>
      <c r="P22" s="3" t="s">
        <v>119</v>
      </c>
      <c r="Q22" s="3" t="s">
        <v>164</v>
      </c>
      <c r="R22" s="3" t="s">
        <v>43</v>
      </c>
      <c r="S22" s="3" t="s">
        <v>70</v>
      </c>
      <c r="T22" s="3" t="s">
        <v>53</v>
      </c>
      <c r="U22" s="3" t="s">
        <v>44</v>
      </c>
      <c r="V22" s="3" t="s">
        <v>121</v>
      </c>
      <c r="W22" s="3" t="s">
        <v>38</v>
      </c>
      <c r="X22" s="3" t="s">
        <v>71</v>
      </c>
      <c r="Y22" s="3" t="s">
        <v>81</v>
      </c>
      <c r="Z22" s="2" t="b">
        <v>1</v>
      </c>
      <c r="AA22" s="2" t="b">
        <v>0</v>
      </c>
      <c r="AB22" s="2" t="b">
        <v>1</v>
      </c>
      <c r="AC22" s="2" t="b">
        <v>0</v>
      </c>
      <c r="AD22" s="2" t="b">
        <v>1</v>
      </c>
      <c r="AE22" s="3" t="s">
        <v>130</v>
      </c>
      <c r="AF22" s="3" t="s">
        <v>165</v>
      </c>
      <c r="AG22" s="3" t="s">
        <v>166</v>
      </c>
    </row>
    <row r="23" spans="1:33" x14ac:dyDescent="0.25">
      <c r="A23" s="4">
        <v>24604</v>
      </c>
      <c r="B23" s="3" t="s">
        <v>141</v>
      </c>
      <c r="C23" s="3" t="s">
        <v>82</v>
      </c>
      <c r="D23" s="4">
        <v>42572</v>
      </c>
      <c r="E23" s="3" t="s">
        <v>35</v>
      </c>
      <c r="F23" s="3" t="s">
        <v>36</v>
      </c>
      <c r="G23" s="3" t="s">
        <v>36</v>
      </c>
      <c r="H23" s="3" t="s">
        <v>36</v>
      </c>
      <c r="I23" s="3" t="s">
        <v>36</v>
      </c>
      <c r="J23" s="3" t="s">
        <v>36</v>
      </c>
      <c r="K23" s="3" t="s">
        <v>38</v>
      </c>
      <c r="L23" s="3" t="s">
        <v>36</v>
      </c>
      <c r="M23" s="3" t="s">
        <v>167</v>
      </c>
      <c r="N23" s="3" t="s">
        <v>168</v>
      </c>
      <c r="O23" s="3" t="s">
        <v>169</v>
      </c>
      <c r="P23" s="3" t="s">
        <v>60</v>
      </c>
      <c r="Q23" s="3" t="s">
        <v>170</v>
      </c>
      <c r="R23" s="3" t="s">
        <v>43</v>
      </c>
      <c r="S23" s="3" t="s">
        <v>43</v>
      </c>
      <c r="T23" s="3" t="s">
        <v>43</v>
      </c>
      <c r="U23" s="3" t="s">
        <v>44</v>
      </c>
      <c r="V23" s="3" t="s">
        <v>43</v>
      </c>
      <c r="W23" s="3" t="s">
        <v>38</v>
      </c>
      <c r="X23" s="3" t="s">
        <v>43</v>
      </c>
      <c r="Y23" s="3" t="s">
        <v>171</v>
      </c>
      <c r="Z23" s="2" t="b">
        <v>0</v>
      </c>
      <c r="AA23" s="2" t="b">
        <v>0</v>
      </c>
      <c r="AB23" s="2" t="b">
        <v>0</v>
      </c>
      <c r="AC23" s="2" t="b">
        <v>0</v>
      </c>
      <c r="AD23" s="2" t="b">
        <v>0</v>
      </c>
      <c r="AE23" s="3" t="s">
        <v>46</v>
      </c>
      <c r="AF23" s="3" t="s">
        <v>172</v>
      </c>
      <c r="AG23" s="3" t="s">
        <v>173</v>
      </c>
    </row>
    <row r="24" spans="1:33" ht="30" x14ac:dyDescent="0.25">
      <c r="A24" s="4">
        <v>28124</v>
      </c>
      <c r="B24" s="3" t="s">
        <v>136</v>
      </c>
      <c r="C24" s="3" t="s">
        <v>34</v>
      </c>
      <c r="D24" s="4">
        <v>42572</v>
      </c>
      <c r="E24" s="3" t="s">
        <v>35</v>
      </c>
      <c r="F24" s="3" t="s">
        <v>37</v>
      </c>
      <c r="G24" s="3" t="s">
        <v>36</v>
      </c>
      <c r="H24" s="3" t="s">
        <v>36</v>
      </c>
      <c r="I24" s="3" t="s">
        <v>37</v>
      </c>
      <c r="J24" s="3" t="s">
        <v>36</v>
      </c>
      <c r="K24" s="3" t="s">
        <v>38</v>
      </c>
      <c r="L24" s="3" t="s">
        <v>37</v>
      </c>
      <c r="M24" s="3" t="s">
        <v>74</v>
      </c>
      <c r="N24" s="3" t="s">
        <v>160</v>
      </c>
      <c r="O24" s="3" t="s">
        <v>174</v>
      </c>
      <c r="P24" s="3" t="s">
        <v>60</v>
      </c>
      <c r="Q24" s="3" t="s">
        <v>175</v>
      </c>
      <c r="R24" s="3" t="s">
        <v>62</v>
      </c>
      <c r="S24" s="3" t="s">
        <v>62</v>
      </c>
      <c r="T24" s="3" t="s">
        <v>63</v>
      </c>
      <c r="U24" s="3" t="s">
        <v>44</v>
      </c>
      <c r="V24" s="3" t="s">
        <v>43</v>
      </c>
      <c r="W24" s="3" t="s">
        <v>38</v>
      </c>
      <c r="X24" s="3" t="s">
        <v>71</v>
      </c>
      <c r="Y24" s="3" t="s">
        <v>107</v>
      </c>
      <c r="Z24" s="2" t="b">
        <v>0</v>
      </c>
      <c r="AA24" s="2" t="b">
        <v>0</v>
      </c>
      <c r="AB24" s="2" t="b">
        <v>0</v>
      </c>
      <c r="AC24" s="2" t="b">
        <v>0</v>
      </c>
      <c r="AD24" s="2" t="b">
        <v>0</v>
      </c>
      <c r="AE24" s="3" t="s">
        <v>46</v>
      </c>
      <c r="AF24" s="3" t="s">
        <v>38</v>
      </c>
      <c r="AG24" s="3" t="s">
        <v>176</v>
      </c>
    </row>
    <row r="25" spans="1:33" x14ac:dyDescent="0.25">
      <c r="A25" s="4">
        <v>26853</v>
      </c>
      <c r="B25" s="3" t="s">
        <v>147</v>
      </c>
      <c r="C25" s="3" t="s">
        <v>34</v>
      </c>
      <c r="D25" s="4">
        <v>42572</v>
      </c>
      <c r="E25" s="3" t="s">
        <v>35</v>
      </c>
      <c r="F25" s="3" t="s">
        <v>36</v>
      </c>
      <c r="G25" s="3" t="s">
        <v>37</v>
      </c>
      <c r="H25" s="3" t="s">
        <v>37</v>
      </c>
      <c r="I25" s="3" t="s">
        <v>36</v>
      </c>
      <c r="J25" s="3" t="s">
        <v>36</v>
      </c>
      <c r="K25" s="3" t="s">
        <v>38</v>
      </c>
      <c r="L25" s="3" t="s">
        <v>36</v>
      </c>
      <c r="M25" s="3" t="s">
        <v>36</v>
      </c>
      <c r="N25" s="3" t="s">
        <v>66</v>
      </c>
      <c r="O25" s="3" t="s">
        <v>177</v>
      </c>
      <c r="P25" s="3" t="s">
        <v>41</v>
      </c>
      <c r="Q25" s="3" t="s">
        <v>178</v>
      </c>
      <c r="R25" s="3" t="s">
        <v>43</v>
      </c>
      <c r="S25" s="3" t="s">
        <v>43</v>
      </c>
      <c r="T25" s="3" t="s">
        <v>43</v>
      </c>
      <c r="U25" s="3" t="s">
        <v>44</v>
      </c>
      <c r="V25" s="3" t="s">
        <v>43</v>
      </c>
      <c r="W25" s="3" t="s">
        <v>38</v>
      </c>
      <c r="X25" s="3" t="s">
        <v>43</v>
      </c>
      <c r="Y25" s="3" t="s">
        <v>107</v>
      </c>
      <c r="Z25" s="2" t="b">
        <v>0</v>
      </c>
      <c r="AA25" s="2" t="b">
        <v>0</v>
      </c>
      <c r="AB25" s="2" t="b">
        <v>0</v>
      </c>
      <c r="AC25" s="2" t="b">
        <v>0</v>
      </c>
      <c r="AD25" s="2" t="b">
        <v>0</v>
      </c>
      <c r="AE25" s="3" t="s">
        <v>46</v>
      </c>
      <c r="AF25" s="3" t="s">
        <v>172</v>
      </c>
      <c r="AG25" s="3" t="s">
        <v>179</v>
      </c>
    </row>
    <row r="26" spans="1:33" x14ac:dyDescent="0.25">
      <c r="A26" s="4">
        <v>21768</v>
      </c>
      <c r="B26" s="3" t="s">
        <v>180</v>
      </c>
      <c r="C26" s="3" t="s">
        <v>34</v>
      </c>
      <c r="D26" s="4">
        <v>42572</v>
      </c>
      <c r="E26" s="3" t="s">
        <v>35</v>
      </c>
      <c r="F26" s="3" t="s">
        <v>36</v>
      </c>
      <c r="G26" s="3" t="s">
        <v>36</v>
      </c>
      <c r="H26" s="3" t="s">
        <v>37</v>
      </c>
      <c r="I26" s="3" t="s">
        <v>36</v>
      </c>
      <c r="J26" s="3" t="s">
        <v>36</v>
      </c>
      <c r="K26" s="3" t="s">
        <v>38</v>
      </c>
      <c r="L26" s="3" t="s">
        <v>37</v>
      </c>
      <c r="M26" s="3" t="s">
        <v>167</v>
      </c>
      <c r="N26" s="3" t="s">
        <v>181</v>
      </c>
      <c r="O26" s="3" t="s">
        <v>182</v>
      </c>
      <c r="P26" s="3" t="s">
        <v>119</v>
      </c>
      <c r="Q26" s="3" t="s">
        <v>183</v>
      </c>
      <c r="R26" s="3" t="s">
        <v>43</v>
      </c>
      <c r="S26" s="3" t="s">
        <v>43</v>
      </c>
      <c r="T26" s="3" t="s">
        <v>43</v>
      </c>
      <c r="U26" s="3" t="s">
        <v>44</v>
      </c>
      <c r="V26" s="3" t="s">
        <v>43</v>
      </c>
      <c r="W26" s="3" t="s">
        <v>38</v>
      </c>
      <c r="X26" s="3" t="s">
        <v>43</v>
      </c>
      <c r="Y26" s="3" t="s">
        <v>87</v>
      </c>
      <c r="Z26" s="2" t="b">
        <v>0</v>
      </c>
      <c r="AA26" s="2" t="b">
        <v>0</v>
      </c>
      <c r="AB26" s="2" t="b">
        <v>0</v>
      </c>
      <c r="AC26" s="2" t="b">
        <v>0</v>
      </c>
      <c r="AD26" s="2" t="b">
        <v>0</v>
      </c>
      <c r="AE26" s="3" t="s">
        <v>46</v>
      </c>
      <c r="AF26" s="3" t="s">
        <v>38</v>
      </c>
      <c r="AG26" s="3" t="s">
        <v>176</v>
      </c>
    </row>
    <row r="27" spans="1:33" ht="30" x14ac:dyDescent="0.25">
      <c r="A27" s="4">
        <v>19688</v>
      </c>
      <c r="B27" s="3" t="s">
        <v>66</v>
      </c>
      <c r="C27" s="3" t="s">
        <v>34</v>
      </c>
      <c r="D27" s="4">
        <v>42572</v>
      </c>
      <c r="E27" s="3" t="s">
        <v>35</v>
      </c>
      <c r="F27" s="3" t="s">
        <v>37</v>
      </c>
      <c r="G27" s="3" t="s">
        <v>37</v>
      </c>
      <c r="H27" s="3" t="s">
        <v>37</v>
      </c>
      <c r="I27" s="3" t="s">
        <v>36</v>
      </c>
      <c r="J27" s="3" t="s">
        <v>36</v>
      </c>
      <c r="K27" s="3" t="s">
        <v>38</v>
      </c>
      <c r="L27" s="3" t="s">
        <v>37</v>
      </c>
      <c r="M27" s="3" t="s">
        <v>167</v>
      </c>
      <c r="N27" s="3" t="s">
        <v>184</v>
      </c>
      <c r="O27" s="3" t="s">
        <v>185</v>
      </c>
      <c r="P27" s="3" t="s">
        <v>41</v>
      </c>
      <c r="Q27" s="3" t="s">
        <v>186</v>
      </c>
      <c r="R27" s="3" t="s">
        <v>43</v>
      </c>
      <c r="S27" s="3" t="s">
        <v>43</v>
      </c>
      <c r="T27" s="3" t="s">
        <v>43</v>
      </c>
      <c r="U27" s="3" t="s">
        <v>44</v>
      </c>
      <c r="V27" s="3" t="s">
        <v>43</v>
      </c>
      <c r="W27" s="3" t="s">
        <v>38</v>
      </c>
      <c r="X27" s="3" t="s">
        <v>71</v>
      </c>
      <c r="Y27" s="3" t="s">
        <v>112</v>
      </c>
      <c r="Z27" s="2" t="b">
        <v>0</v>
      </c>
      <c r="AA27" s="2" t="b">
        <v>0</v>
      </c>
      <c r="AB27" s="2" t="b">
        <v>0</v>
      </c>
      <c r="AC27" s="2" t="b">
        <v>1</v>
      </c>
      <c r="AD27" s="2" t="b">
        <v>0</v>
      </c>
      <c r="AE27" s="3" t="s">
        <v>55</v>
      </c>
      <c r="AF27" s="3" t="s">
        <v>38</v>
      </c>
      <c r="AG27" s="3" t="s">
        <v>176</v>
      </c>
    </row>
    <row r="28" spans="1:33" ht="30" x14ac:dyDescent="0.25">
      <c r="A28" s="4">
        <v>30350</v>
      </c>
      <c r="B28" s="3" t="s">
        <v>64</v>
      </c>
      <c r="C28" s="3" t="s">
        <v>34</v>
      </c>
      <c r="D28" s="4">
        <v>42572</v>
      </c>
      <c r="E28" s="3" t="s">
        <v>35</v>
      </c>
      <c r="F28" s="3" t="s">
        <v>36</v>
      </c>
      <c r="G28" s="3" t="s">
        <v>36</v>
      </c>
      <c r="H28" s="3" t="s">
        <v>36</v>
      </c>
      <c r="I28" s="3" t="s">
        <v>36</v>
      </c>
      <c r="J28" s="3" t="s">
        <v>36</v>
      </c>
      <c r="K28" s="3" t="s">
        <v>38</v>
      </c>
      <c r="L28" s="3" t="s">
        <v>37</v>
      </c>
      <c r="M28" s="3" t="s">
        <v>36</v>
      </c>
      <c r="N28" s="3" t="s">
        <v>66</v>
      </c>
      <c r="O28" s="3" t="s">
        <v>187</v>
      </c>
      <c r="P28" s="3" t="s">
        <v>41</v>
      </c>
      <c r="Q28" s="3" t="s">
        <v>188</v>
      </c>
      <c r="R28" s="3" t="s">
        <v>43</v>
      </c>
      <c r="S28" s="3" t="s">
        <v>43</v>
      </c>
      <c r="T28" s="3" t="s">
        <v>43</v>
      </c>
      <c r="U28" s="3" t="s">
        <v>44</v>
      </c>
      <c r="V28" s="3" t="s">
        <v>43</v>
      </c>
      <c r="W28" s="3" t="s">
        <v>38</v>
      </c>
      <c r="X28" s="3" t="s">
        <v>43</v>
      </c>
      <c r="Y28" s="3" t="s">
        <v>94</v>
      </c>
      <c r="Z28" s="2" t="b">
        <v>0</v>
      </c>
      <c r="AA28" s="2" t="b">
        <v>0</v>
      </c>
      <c r="AB28" s="2" t="b">
        <v>0</v>
      </c>
      <c r="AC28" s="2" t="b">
        <v>0</v>
      </c>
      <c r="AD28" s="2" t="b">
        <v>0</v>
      </c>
      <c r="AE28" s="3" t="s">
        <v>46</v>
      </c>
      <c r="AF28" s="3" t="s">
        <v>189</v>
      </c>
      <c r="AG28" s="3" t="s">
        <v>190</v>
      </c>
    </row>
    <row r="29" spans="1:33" ht="30" x14ac:dyDescent="0.25">
      <c r="A29" s="4">
        <v>20801</v>
      </c>
      <c r="B29" s="3" t="s">
        <v>75</v>
      </c>
      <c r="C29" s="3" t="s">
        <v>82</v>
      </c>
      <c r="D29" s="4">
        <v>42572</v>
      </c>
      <c r="E29" s="3" t="s">
        <v>191</v>
      </c>
      <c r="F29" s="3" t="s">
        <v>37</v>
      </c>
      <c r="G29" s="3" t="s">
        <v>36</v>
      </c>
      <c r="H29" s="3" t="s">
        <v>37</v>
      </c>
      <c r="I29" s="3" t="s">
        <v>37</v>
      </c>
      <c r="J29" s="3" t="s">
        <v>36</v>
      </c>
      <c r="K29" s="3" t="s">
        <v>38</v>
      </c>
      <c r="L29" s="3" t="s">
        <v>37</v>
      </c>
      <c r="M29" s="3" t="s">
        <v>74</v>
      </c>
      <c r="N29" s="3" t="s">
        <v>168</v>
      </c>
      <c r="O29" s="3" t="s">
        <v>192</v>
      </c>
      <c r="P29" s="3" t="s">
        <v>41</v>
      </c>
      <c r="Q29" s="3" t="s">
        <v>99</v>
      </c>
      <c r="R29" s="3" t="s">
        <v>43</v>
      </c>
      <c r="S29" s="3" t="s">
        <v>70</v>
      </c>
      <c r="T29" s="3" t="s">
        <v>53</v>
      </c>
      <c r="U29" s="3" t="s">
        <v>44</v>
      </c>
      <c r="V29" s="3" t="s">
        <v>43</v>
      </c>
      <c r="W29" s="3" t="s">
        <v>38</v>
      </c>
      <c r="X29" s="3" t="s">
        <v>71</v>
      </c>
      <c r="Y29" s="3" t="s">
        <v>49</v>
      </c>
      <c r="Z29" s="2" t="b">
        <v>0</v>
      </c>
      <c r="AA29" s="2" t="b">
        <v>0</v>
      </c>
      <c r="AB29" s="2" t="b">
        <v>0</v>
      </c>
      <c r="AC29" s="2" t="b">
        <v>0</v>
      </c>
      <c r="AD29" s="2" t="b">
        <v>0</v>
      </c>
      <c r="AE29" s="3" t="s">
        <v>46</v>
      </c>
      <c r="AF29" s="3" t="s">
        <v>193</v>
      </c>
      <c r="AG29" s="3" t="s">
        <v>65</v>
      </c>
    </row>
    <row r="30" spans="1:33" ht="30" x14ac:dyDescent="0.25">
      <c r="A30" s="4">
        <v>27114</v>
      </c>
      <c r="B30" s="3" t="s">
        <v>194</v>
      </c>
      <c r="C30" s="3" t="s">
        <v>34</v>
      </c>
      <c r="D30" s="4">
        <v>42572</v>
      </c>
      <c r="E30" s="3" t="s">
        <v>35</v>
      </c>
      <c r="F30" s="3" t="s">
        <v>36</v>
      </c>
      <c r="G30" s="3" t="s">
        <v>37</v>
      </c>
      <c r="H30" s="3" t="s">
        <v>37</v>
      </c>
      <c r="I30" s="3" t="s">
        <v>37</v>
      </c>
      <c r="J30" s="3" t="s">
        <v>36</v>
      </c>
      <c r="K30" s="3" t="s">
        <v>38</v>
      </c>
      <c r="L30" s="3" t="s">
        <v>36</v>
      </c>
      <c r="M30" s="3" t="s">
        <v>36</v>
      </c>
      <c r="N30" s="3" t="s">
        <v>50</v>
      </c>
      <c r="O30" s="3" t="s">
        <v>195</v>
      </c>
      <c r="P30" s="3" t="s">
        <v>119</v>
      </c>
      <c r="Q30" s="3" t="s">
        <v>196</v>
      </c>
      <c r="R30" s="3" t="s">
        <v>43</v>
      </c>
      <c r="S30" s="3" t="s">
        <v>43</v>
      </c>
      <c r="T30" s="3" t="s">
        <v>53</v>
      </c>
      <c r="U30" s="3" t="s">
        <v>146</v>
      </c>
      <c r="V30" s="3" t="s">
        <v>43</v>
      </c>
      <c r="W30" s="3" t="s">
        <v>38</v>
      </c>
      <c r="X30" s="3" t="s">
        <v>71</v>
      </c>
      <c r="Y30" s="3" t="s">
        <v>194</v>
      </c>
      <c r="Z30" s="2" t="b">
        <v>1</v>
      </c>
      <c r="AA30" s="2" t="b">
        <v>1</v>
      </c>
      <c r="AB30" s="2" t="b">
        <v>0</v>
      </c>
      <c r="AC30" s="2" t="b">
        <v>1</v>
      </c>
      <c r="AD30" s="2" t="b">
        <v>1</v>
      </c>
      <c r="AE30" s="3" t="s">
        <v>123</v>
      </c>
      <c r="AF30" s="3" t="s">
        <v>193</v>
      </c>
      <c r="AG30" s="3" t="s">
        <v>65</v>
      </c>
    </row>
    <row r="31" spans="1:33" ht="30" x14ac:dyDescent="0.25">
      <c r="A31" s="4">
        <v>28785</v>
      </c>
      <c r="B31" s="3" t="s">
        <v>49</v>
      </c>
      <c r="C31" s="3" t="s">
        <v>34</v>
      </c>
      <c r="D31" s="4">
        <v>42572</v>
      </c>
      <c r="E31" s="3" t="s">
        <v>35</v>
      </c>
      <c r="F31" s="3" t="s">
        <v>36</v>
      </c>
      <c r="G31" s="3" t="s">
        <v>36</v>
      </c>
      <c r="H31" s="3" t="s">
        <v>36</v>
      </c>
      <c r="I31" s="3" t="s">
        <v>36</v>
      </c>
      <c r="J31" s="3" t="s">
        <v>36</v>
      </c>
      <c r="K31" s="3" t="s">
        <v>38</v>
      </c>
      <c r="L31" s="3" t="s">
        <v>37</v>
      </c>
      <c r="M31" s="3" t="s">
        <v>36</v>
      </c>
      <c r="N31" s="3" t="s">
        <v>109</v>
      </c>
      <c r="O31" s="3" t="s">
        <v>98</v>
      </c>
      <c r="P31" s="3" t="s">
        <v>60</v>
      </c>
      <c r="Q31" s="3" t="s">
        <v>197</v>
      </c>
      <c r="R31" s="3" t="s">
        <v>43</v>
      </c>
      <c r="S31" s="3" t="s">
        <v>70</v>
      </c>
      <c r="T31" s="3" t="s">
        <v>63</v>
      </c>
      <c r="U31" s="3" t="s">
        <v>44</v>
      </c>
      <c r="V31" s="3" t="s">
        <v>43</v>
      </c>
      <c r="W31" s="3" t="s">
        <v>38</v>
      </c>
      <c r="X31" s="3" t="s">
        <v>43</v>
      </c>
      <c r="Y31" s="3" t="s">
        <v>72</v>
      </c>
      <c r="Z31" s="2" t="b">
        <v>0</v>
      </c>
      <c r="AA31" s="2" t="b">
        <v>0</v>
      </c>
      <c r="AB31" s="2" t="b">
        <v>0</v>
      </c>
      <c r="AC31" s="2" t="b">
        <v>0</v>
      </c>
      <c r="AD31" s="2" t="b">
        <v>0</v>
      </c>
      <c r="AE31" s="3" t="s">
        <v>46</v>
      </c>
      <c r="AF31" s="3" t="s">
        <v>198</v>
      </c>
      <c r="AG31" s="3" t="s">
        <v>65</v>
      </c>
    </row>
    <row r="32" spans="1:33" ht="30" x14ac:dyDescent="0.25">
      <c r="A32" s="4">
        <v>27661</v>
      </c>
      <c r="B32" s="3" t="s">
        <v>33</v>
      </c>
      <c r="C32" s="3" t="s">
        <v>82</v>
      </c>
      <c r="D32" s="4">
        <v>42572</v>
      </c>
      <c r="E32" s="3" t="s">
        <v>35</v>
      </c>
      <c r="F32" s="3" t="s">
        <v>37</v>
      </c>
      <c r="G32" s="3" t="s">
        <v>36</v>
      </c>
      <c r="H32" s="3" t="s">
        <v>36</v>
      </c>
      <c r="I32" s="3" t="s">
        <v>36</v>
      </c>
      <c r="J32" s="3" t="s">
        <v>36</v>
      </c>
      <c r="K32" s="3" t="s">
        <v>38</v>
      </c>
      <c r="L32" s="3" t="s">
        <v>37</v>
      </c>
      <c r="M32" s="3" t="s">
        <v>36</v>
      </c>
      <c r="N32" s="3" t="s">
        <v>199</v>
      </c>
      <c r="O32" s="3" t="s">
        <v>200</v>
      </c>
      <c r="P32" s="3" t="s">
        <v>119</v>
      </c>
      <c r="Q32" s="3" t="s">
        <v>201</v>
      </c>
      <c r="R32" s="3" t="s">
        <v>43</v>
      </c>
      <c r="S32" s="3" t="s">
        <v>43</v>
      </c>
      <c r="T32" s="3" t="s">
        <v>63</v>
      </c>
      <c r="U32" s="3" t="s">
        <v>44</v>
      </c>
      <c r="V32" s="3" t="s">
        <v>43</v>
      </c>
      <c r="W32" s="3" t="s">
        <v>38</v>
      </c>
      <c r="X32" s="3" t="s">
        <v>100</v>
      </c>
      <c r="Y32" s="3" t="s">
        <v>33</v>
      </c>
      <c r="Z32" s="2" t="b">
        <v>0</v>
      </c>
      <c r="AA32" s="2" t="b">
        <v>0</v>
      </c>
      <c r="AB32" s="2" t="b">
        <v>0</v>
      </c>
      <c r="AC32" s="2" t="b">
        <v>1</v>
      </c>
      <c r="AD32" s="2" t="b">
        <v>0</v>
      </c>
      <c r="AE32" s="3" t="s">
        <v>55</v>
      </c>
      <c r="AF32" s="3" t="s">
        <v>202</v>
      </c>
      <c r="AG32" s="3" t="s">
        <v>173</v>
      </c>
    </row>
    <row r="33" spans="1:33" ht="45" x14ac:dyDescent="0.25">
      <c r="A33" s="4">
        <v>27565</v>
      </c>
      <c r="B33" s="3" t="s">
        <v>81</v>
      </c>
      <c r="C33" s="3" t="s">
        <v>34</v>
      </c>
      <c r="D33" s="4">
        <v>42572</v>
      </c>
      <c r="E33" s="3" t="s">
        <v>35</v>
      </c>
      <c r="F33" s="3" t="s">
        <v>37</v>
      </c>
      <c r="G33" s="3" t="s">
        <v>37</v>
      </c>
      <c r="H33" s="3" t="s">
        <v>36</v>
      </c>
      <c r="I33" s="3" t="s">
        <v>36</v>
      </c>
      <c r="J33" s="3" t="s">
        <v>36</v>
      </c>
      <c r="K33" s="3" t="s">
        <v>38</v>
      </c>
      <c r="L33" s="3" t="s">
        <v>37</v>
      </c>
      <c r="M33" s="3" t="s">
        <v>74</v>
      </c>
      <c r="N33" s="3" t="s">
        <v>160</v>
      </c>
      <c r="O33" s="3" t="s">
        <v>203</v>
      </c>
      <c r="P33" s="3" t="s">
        <v>60</v>
      </c>
      <c r="Q33" s="3" t="s">
        <v>204</v>
      </c>
      <c r="R33" s="3" t="s">
        <v>146</v>
      </c>
      <c r="S33" s="3" t="s">
        <v>146</v>
      </c>
      <c r="T33" s="3" t="s">
        <v>53</v>
      </c>
      <c r="U33" s="3" t="s">
        <v>62</v>
      </c>
      <c r="V33" s="3" t="s">
        <v>43</v>
      </c>
      <c r="W33" s="3" t="s">
        <v>38</v>
      </c>
      <c r="X33" s="3" t="s">
        <v>71</v>
      </c>
      <c r="Y33" s="3" t="s">
        <v>205</v>
      </c>
      <c r="Z33" s="2" t="b">
        <v>1</v>
      </c>
      <c r="AA33" s="2" t="b">
        <v>1</v>
      </c>
      <c r="AB33" s="2" t="b">
        <v>0</v>
      </c>
      <c r="AC33" s="2" t="b">
        <v>1</v>
      </c>
      <c r="AD33" s="2" t="b">
        <v>1</v>
      </c>
      <c r="AE33" s="3" t="s">
        <v>123</v>
      </c>
      <c r="AF33" s="3" t="s">
        <v>206</v>
      </c>
      <c r="AG33" s="3" t="s">
        <v>190</v>
      </c>
    </row>
    <row r="34" spans="1:33" ht="30" x14ac:dyDescent="0.25">
      <c r="A34" s="4">
        <v>28709</v>
      </c>
      <c r="B34" s="3" t="s">
        <v>49</v>
      </c>
      <c r="C34" s="3" t="s">
        <v>34</v>
      </c>
      <c r="D34" s="4">
        <v>42572</v>
      </c>
      <c r="E34" s="3" t="s">
        <v>35</v>
      </c>
      <c r="F34" s="3" t="s">
        <v>36</v>
      </c>
      <c r="G34" s="3" t="s">
        <v>36</v>
      </c>
      <c r="H34" s="3" t="s">
        <v>36</v>
      </c>
      <c r="I34" s="3" t="s">
        <v>36</v>
      </c>
      <c r="J34" s="3" t="s">
        <v>36</v>
      </c>
      <c r="K34" s="3" t="s">
        <v>38</v>
      </c>
      <c r="L34" s="3" t="s">
        <v>36</v>
      </c>
      <c r="M34" s="3" t="s">
        <v>36</v>
      </c>
      <c r="N34" s="3" t="s">
        <v>39</v>
      </c>
      <c r="O34" s="3" t="s">
        <v>51</v>
      </c>
      <c r="P34" s="3" t="s">
        <v>41</v>
      </c>
      <c r="Q34" s="3" t="s">
        <v>207</v>
      </c>
      <c r="R34" s="3" t="s">
        <v>43</v>
      </c>
      <c r="S34" s="3" t="s">
        <v>43</v>
      </c>
      <c r="T34" s="3" t="s">
        <v>43</v>
      </c>
      <c r="U34" s="3" t="s">
        <v>44</v>
      </c>
      <c r="V34" s="3" t="s">
        <v>43</v>
      </c>
      <c r="W34" s="3" t="s">
        <v>38</v>
      </c>
      <c r="X34" s="3" t="s">
        <v>43</v>
      </c>
      <c r="Y34" s="3" t="s">
        <v>107</v>
      </c>
      <c r="Z34" s="2" t="b">
        <v>0</v>
      </c>
      <c r="AA34" s="2" t="b">
        <v>0</v>
      </c>
      <c r="AB34" s="2" t="b">
        <v>0</v>
      </c>
      <c r="AC34" s="2" t="b">
        <v>0</v>
      </c>
      <c r="AD34" s="2" t="b">
        <v>0</v>
      </c>
      <c r="AE34" s="3" t="s">
        <v>46</v>
      </c>
      <c r="AF34" s="3" t="s">
        <v>208</v>
      </c>
      <c r="AG34" s="3" t="s">
        <v>179</v>
      </c>
    </row>
    <row r="35" spans="1:33" x14ac:dyDescent="0.25">
      <c r="A35" s="4">
        <v>20662</v>
      </c>
      <c r="B35" s="3" t="s">
        <v>75</v>
      </c>
      <c r="C35" s="3" t="s">
        <v>34</v>
      </c>
      <c r="D35" s="4">
        <v>42572</v>
      </c>
      <c r="E35" s="3" t="s">
        <v>35</v>
      </c>
      <c r="F35" s="3" t="s">
        <v>36</v>
      </c>
      <c r="G35" s="3" t="s">
        <v>36</v>
      </c>
      <c r="H35" s="3" t="s">
        <v>36</v>
      </c>
      <c r="I35" s="3" t="s">
        <v>36</v>
      </c>
      <c r="J35" s="3" t="s">
        <v>36</v>
      </c>
      <c r="K35" s="3" t="s">
        <v>38</v>
      </c>
      <c r="L35" s="3" t="s">
        <v>37</v>
      </c>
      <c r="M35" s="3" t="s">
        <v>36</v>
      </c>
      <c r="N35" s="3" t="s">
        <v>209</v>
      </c>
      <c r="O35" s="3" t="s">
        <v>98</v>
      </c>
      <c r="P35" s="3" t="s">
        <v>60</v>
      </c>
      <c r="Q35" s="3" t="s">
        <v>49</v>
      </c>
      <c r="R35" s="3" t="s">
        <v>43</v>
      </c>
      <c r="S35" s="3" t="s">
        <v>43</v>
      </c>
      <c r="T35" s="3" t="s">
        <v>43</v>
      </c>
      <c r="U35" s="3" t="s">
        <v>44</v>
      </c>
      <c r="V35" s="3" t="s">
        <v>43</v>
      </c>
      <c r="W35" s="3" t="s">
        <v>38</v>
      </c>
      <c r="X35" s="3" t="s">
        <v>86</v>
      </c>
      <c r="Y35" s="3" t="s">
        <v>87</v>
      </c>
      <c r="Z35" s="2" t="b">
        <v>0</v>
      </c>
      <c r="AA35" s="2" t="b">
        <v>0</v>
      </c>
      <c r="AB35" s="2" t="b">
        <v>0</v>
      </c>
      <c r="AC35" s="2" t="b">
        <v>1</v>
      </c>
      <c r="AD35" s="2" t="b">
        <v>0</v>
      </c>
      <c r="AE35" s="3" t="s">
        <v>55</v>
      </c>
      <c r="AF35" s="3" t="s">
        <v>56</v>
      </c>
      <c r="AG35" s="3" t="s">
        <v>38</v>
      </c>
    </row>
    <row r="36" spans="1:33" ht="45" x14ac:dyDescent="0.25">
      <c r="A36" s="4">
        <v>26357</v>
      </c>
      <c r="B36" s="3" t="s">
        <v>210</v>
      </c>
      <c r="C36" s="3" t="s">
        <v>82</v>
      </c>
      <c r="D36" s="4">
        <v>42572</v>
      </c>
      <c r="E36" s="3" t="s">
        <v>35</v>
      </c>
      <c r="F36" s="3" t="s">
        <v>37</v>
      </c>
      <c r="G36" s="3" t="s">
        <v>37</v>
      </c>
      <c r="H36" s="3" t="s">
        <v>37</v>
      </c>
      <c r="I36" s="3" t="s">
        <v>36</v>
      </c>
      <c r="J36" s="3" t="s">
        <v>36</v>
      </c>
      <c r="K36" s="3" t="s">
        <v>38</v>
      </c>
      <c r="L36" s="3" t="s">
        <v>37</v>
      </c>
      <c r="M36" s="3" t="s">
        <v>36</v>
      </c>
      <c r="N36" s="3" t="s">
        <v>83</v>
      </c>
      <c r="O36" s="3" t="s">
        <v>134</v>
      </c>
      <c r="P36" s="3" t="s">
        <v>119</v>
      </c>
      <c r="Q36" s="3" t="s">
        <v>211</v>
      </c>
      <c r="R36" s="3" t="s">
        <v>43</v>
      </c>
      <c r="S36" s="3" t="s">
        <v>152</v>
      </c>
      <c r="T36" s="3" t="s">
        <v>53</v>
      </c>
      <c r="U36" s="3" t="s">
        <v>212</v>
      </c>
      <c r="V36" s="3" t="s">
        <v>213</v>
      </c>
      <c r="W36" s="3" t="s">
        <v>38</v>
      </c>
      <c r="X36" s="3" t="s">
        <v>71</v>
      </c>
      <c r="Y36" s="3" t="s">
        <v>214</v>
      </c>
      <c r="Z36" s="2" t="b">
        <v>1</v>
      </c>
      <c r="AA36" s="2" t="b">
        <v>1</v>
      </c>
      <c r="AB36" s="2" t="b">
        <v>1</v>
      </c>
      <c r="AC36" s="2" t="b">
        <v>1</v>
      </c>
      <c r="AD36" s="2" t="b">
        <v>1</v>
      </c>
      <c r="AE36" s="3" t="s">
        <v>148</v>
      </c>
      <c r="AF36" s="3" t="s">
        <v>215</v>
      </c>
      <c r="AG36" s="3" t="s">
        <v>173</v>
      </c>
    </row>
    <row r="37" spans="1:33" ht="30" x14ac:dyDescent="0.25">
      <c r="A37" s="4">
        <v>22500</v>
      </c>
      <c r="B37" s="3" t="s">
        <v>216</v>
      </c>
      <c r="C37" s="3" t="s">
        <v>34</v>
      </c>
      <c r="D37" s="4">
        <v>42572</v>
      </c>
      <c r="E37" s="3" t="s">
        <v>35</v>
      </c>
      <c r="F37" s="3" t="s">
        <v>37</v>
      </c>
      <c r="G37" s="3" t="s">
        <v>37</v>
      </c>
      <c r="H37" s="3" t="s">
        <v>36</v>
      </c>
      <c r="I37" s="3" t="s">
        <v>36</v>
      </c>
      <c r="J37" s="3" t="s">
        <v>36</v>
      </c>
      <c r="K37" s="3" t="s">
        <v>38</v>
      </c>
      <c r="L37" s="3" t="s">
        <v>37</v>
      </c>
      <c r="M37" s="3" t="s">
        <v>36</v>
      </c>
      <c r="N37" s="3" t="s">
        <v>109</v>
      </c>
      <c r="O37" s="3" t="s">
        <v>217</v>
      </c>
      <c r="P37" s="3" t="s">
        <v>218</v>
      </c>
      <c r="Q37" s="3" t="s">
        <v>186</v>
      </c>
      <c r="R37" s="3" t="s">
        <v>43</v>
      </c>
      <c r="S37" s="3" t="s">
        <v>43</v>
      </c>
      <c r="T37" s="3" t="s">
        <v>53</v>
      </c>
      <c r="U37" s="3" t="s">
        <v>44</v>
      </c>
      <c r="V37" s="3" t="s">
        <v>43</v>
      </c>
      <c r="W37" s="3" t="s">
        <v>38</v>
      </c>
      <c r="X37" s="3" t="s">
        <v>71</v>
      </c>
      <c r="Y37" s="3" t="s">
        <v>214</v>
      </c>
      <c r="Z37" s="2" t="b">
        <v>1</v>
      </c>
      <c r="AA37" s="2" t="b">
        <v>0</v>
      </c>
      <c r="AB37" s="2" t="b">
        <v>0</v>
      </c>
      <c r="AC37" s="2" t="b">
        <v>0</v>
      </c>
      <c r="AD37" s="2" t="b">
        <v>1</v>
      </c>
      <c r="AE37" s="3" t="s">
        <v>88</v>
      </c>
      <c r="AF37" s="3" t="s">
        <v>219</v>
      </c>
      <c r="AG37" s="3" t="s">
        <v>173</v>
      </c>
    </row>
    <row r="38" spans="1:33" ht="30" x14ac:dyDescent="0.25">
      <c r="A38" s="4">
        <v>22806</v>
      </c>
      <c r="B38" s="3" t="s">
        <v>216</v>
      </c>
      <c r="C38" s="3" t="s">
        <v>34</v>
      </c>
      <c r="D38" s="4">
        <v>42572</v>
      </c>
      <c r="E38" s="3" t="s">
        <v>35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36</v>
      </c>
      <c r="K38" s="3" t="s">
        <v>38</v>
      </c>
      <c r="L38" s="3" t="s">
        <v>37</v>
      </c>
      <c r="M38" s="3" t="s">
        <v>74</v>
      </c>
      <c r="N38" s="3" t="s">
        <v>184</v>
      </c>
      <c r="O38" s="3" t="s">
        <v>220</v>
      </c>
      <c r="P38" s="3" t="s">
        <v>60</v>
      </c>
      <c r="Q38" s="3" t="s">
        <v>221</v>
      </c>
      <c r="R38" s="3" t="s">
        <v>62</v>
      </c>
      <c r="S38" s="3" t="s">
        <v>62</v>
      </c>
      <c r="T38" s="3" t="s">
        <v>53</v>
      </c>
      <c r="U38" s="3" t="s">
        <v>146</v>
      </c>
      <c r="V38" s="3" t="s">
        <v>43</v>
      </c>
      <c r="W38" s="3" t="s">
        <v>38</v>
      </c>
      <c r="X38" s="3" t="s">
        <v>71</v>
      </c>
      <c r="Y38" s="3" t="s">
        <v>49</v>
      </c>
      <c r="Z38" s="2" t="b">
        <v>1</v>
      </c>
      <c r="AA38" s="2" t="b">
        <v>1</v>
      </c>
      <c r="AB38" s="2" t="b">
        <v>0</v>
      </c>
      <c r="AC38" s="2" t="b">
        <v>0</v>
      </c>
      <c r="AD38" s="2" t="b">
        <v>1</v>
      </c>
      <c r="AE38" s="3" t="s">
        <v>130</v>
      </c>
      <c r="AF38" s="3" t="s">
        <v>222</v>
      </c>
      <c r="AG38" s="3" t="s">
        <v>65</v>
      </c>
    </row>
    <row r="39" spans="1:33" ht="30" x14ac:dyDescent="0.25">
      <c r="A39" s="4">
        <v>27618</v>
      </c>
      <c r="B39" s="3" t="s">
        <v>33</v>
      </c>
      <c r="C39" s="3" t="s">
        <v>82</v>
      </c>
      <c r="D39" s="4">
        <v>42572</v>
      </c>
      <c r="E39" s="3" t="s">
        <v>35</v>
      </c>
      <c r="F39" s="3" t="s">
        <v>37</v>
      </c>
      <c r="G39" s="3" t="s">
        <v>37</v>
      </c>
      <c r="H39" s="3" t="s">
        <v>37</v>
      </c>
      <c r="I39" s="3" t="s">
        <v>37</v>
      </c>
      <c r="J39" s="3" t="s">
        <v>36</v>
      </c>
      <c r="K39" s="3" t="s">
        <v>38</v>
      </c>
      <c r="L39" s="3" t="s">
        <v>36</v>
      </c>
      <c r="M39" s="3" t="s">
        <v>36</v>
      </c>
      <c r="N39" s="3" t="s">
        <v>223</v>
      </c>
      <c r="O39" s="3" t="s">
        <v>224</v>
      </c>
      <c r="P39" s="3" t="s">
        <v>119</v>
      </c>
      <c r="Q39" s="3" t="s">
        <v>225</v>
      </c>
      <c r="R39" s="3" t="s">
        <v>43</v>
      </c>
      <c r="S39" s="3" t="s">
        <v>70</v>
      </c>
      <c r="T39" s="3" t="s">
        <v>63</v>
      </c>
      <c r="U39" s="3" t="s">
        <v>44</v>
      </c>
      <c r="V39" s="3" t="s">
        <v>43</v>
      </c>
      <c r="W39" s="3" t="s">
        <v>38</v>
      </c>
      <c r="X39" s="3" t="s">
        <v>71</v>
      </c>
      <c r="Y39" s="3" t="s">
        <v>171</v>
      </c>
      <c r="Z39" s="2" t="b">
        <v>0</v>
      </c>
      <c r="AA39" s="2" t="b">
        <v>0</v>
      </c>
      <c r="AB39" s="2" t="b">
        <v>0</v>
      </c>
      <c r="AC39" s="2" t="b">
        <v>0</v>
      </c>
      <c r="AD39" s="2" t="b">
        <v>0</v>
      </c>
      <c r="AE39" s="3" t="s">
        <v>46</v>
      </c>
      <c r="AF39" s="3" t="s">
        <v>226</v>
      </c>
      <c r="AG39" s="3" t="s">
        <v>173</v>
      </c>
    </row>
    <row r="40" spans="1:33" ht="30" x14ac:dyDescent="0.25">
      <c r="A40" s="4">
        <v>24340</v>
      </c>
      <c r="B40" s="3" t="s">
        <v>141</v>
      </c>
      <c r="C40" s="3" t="s">
        <v>34</v>
      </c>
      <c r="D40" s="4">
        <v>42572</v>
      </c>
      <c r="E40" s="3" t="s">
        <v>35</v>
      </c>
      <c r="F40" s="3" t="s">
        <v>36</v>
      </c>
      <c r="G40" s="3" t="s">
        <v>37</v>
      </c>
      <c r="H40" s="3" t="s">
        <v>37</v>
      </c>
      <c r="I40" s="3" t="s">
        <v>36</v>
      </c>
      <c r="J40" s="3" t="s">
        <v>36</v>
      </c>
      <c r="K40" s="3" t="s">
        <v>38</v>
      </c>
      <c r="L40" s="3" t="s">
        <v>37</v>
      </c>
      <c r="M40" s="3" t="s">
        <v>36</v>
      </c>
      <c r="N40" s="3" t="s">
        <v>91</v>
      </c>
      <c r="O40" s="3" t="s">
        <v>227</v>
      </c>
      <c r="P40" s="3" t="s">
        <v>119</v>
      </c>
      <c r="Q40" s="3" t="s">
        <v>228</v>
      </c>
      <c r="R40" s="3" t="s">
        <v>62</v>
      </c>
      <c r="S40" s="3" t="s">
        <v>70</v>
      </c>
      <c r="T40" s="3" t="s">
        <v>63</v>
      </c>
      <c r="U40" s="3" t="s">
        <v>62</v>
      </c>
      <c r="V40" s="3" t="s">
        <v>43</v>
      </c>
      <c r="W40" s="3" t="s">
        <v>38</v>
      </c>
      <c r="X40" s="3" t="s">
        <v>71</v>
      </c>
      <c r="Y40" s="3" t="s">
        <v>205</v>
      </c>
      <c r="Z40" s="2" t="b">
        <v>0</v>
      </c>
      <c r="AA40" s="2" t="b">
        <v>0</v>
      </c>
      <c r="AB40" s="2" t="b">
        <v>0</v>
      </c>
      <c r="AC40" s="2" t="b">
        <v>0</v>
      </c>
      <c r="AD40" s="2" t="b">
        <v>1</v>
      </c>
      <c r="AE40" s="3" t="s">
        <v>55</v>
      </c>
      <c r="AF40" s="3" t="s">
        <v>38</v>
      </c>
      <c r="AG40" s="3" t="s">
        <v>176</v>
      </c>
    </row>
    <row r="41" spans="1:33" ht="30" x14ac:dyDescent="0.25">
      <c r="A41" s="4">
        <v>20557</v>
      </c>
      <c r="B41" s="3" t="s">
        <v>181</v>
      </c>
      <c r="C41" s="3" t="s">
        <v>82</v>
      </c>
      <c r="D41" s="4">
        <v>42572</v>
      </c>
      <c r="E41" s="3" t="s">
        <v>35</v>
      </c>
      <c r="F41" s="3" t="s">
        <v>36</v>
      </c>
      <c r="G41" s="3" t="s">
        <v>36</v>
      </c>
      <c r="H41" s="3" t="s">
        <v>36</v>
      </c>
      <c r="I41" s="3" t="s">
        <v>36</v>
      </c>
      <c r="J41" s="3" t="s">
        <v>36</v>
      </c>
      <c r="K41" s="3" t="s">
        <v>38</v>
      </c>
      <c r="L41" s="3" t="s">
        <v>37</v>
      </c>
      <c r="M41" s="3" t="s">
        <v>36</v>
      </c>
      <c r="N41" s="3" t="s">
        <v>168</v>
      </c>
      <c r="O41" s="3" t="s">
        <v>229</v>
      </c>
      <c r="P41" s="3" t="s">
        <v>144</v>
      </c>
      <c r="Q41" s="3" t="s">
        <v>230</v>
      </c>
      <c r="R41" s="3" t="s">
        <v>43</v>
      </c>
      <c r="S41" s="3" t="s">
        <v>43</v>
      </c>
      <c r="T41" s="3" t="s">
        <v>53</v>
      </c>
      <c r="U41" s="3" t="s">
        <v>62</v>
      </c>
      <c r="V41" s="3" t="s">
        <v>121</v>
      </c>
      <c r="W41" s="3" t="s">
        <v>38</v>
      </c>
      <c r="X41" s="3" t="s">
        <v>86</v>
      </c>
      <c r="Y41" s="3" t="s">
        <v>231</v>
      </c>
      <c r="Z41" s="2" t="b">
        <v>1</v>
      </c>
      <c r="AA41" s="2" t="b">
        <v>1</v>
      </c>
      <c r="AB41" s="2" t="b">
        <v>1</v>
      </c>
      <c r="AC41" s="2" t="b">
        <v>1</v>
      </c>
      <c r="AD41" s="2" t="b">
        <v>1</v>
      </c>
      <c r="AE41" s="3" t="s">
        <v>148</v>
      </c>
      <c r="AF41" s="3" t="s">
        <v>232</v>
      </c>
      <c r="AG41" s="3" t="s">
        <v>190</v>
      </c>
    </row>
    <row r="42" spans="1:33" ht="30" x14ac:dyDescent="0.25">
      <c r="A42" s="4">
        <v>18732</v>
      </c>
      <c r="B42" s="3" t="s">
        <v>160</v>
      </c>
      <c r="C42" s="3" t="s">
        <v>34</v>
      </c>
      <c r="D42" s="4">
        <v>42572</v>
      </c>
      <c r="E42" s="3" t="s">
        <v>35</v>
      </c>
      <c r="F42" s="3" t="s">
        <v>36</v>
      </c>
      <c r="G42" s="3" t="s">
        <v>36</v>
      </c>
      <c r="H42" s="3" t="s">
        <v>36</v>
      </c>
      <c r="I42" s="3" t="s">
        <v>37</v>
      </c>
      <c r="J42" s="3" t="s">
        <v>36</v>
      </c>
      <c r="K42" s="3" t="s">
        <v>38</v>
      </c>
      <c r="L42" s="3" t="s">
        <v>37</v>
      </c>
      <c r="M42" s="3" t="s">
        <v>36</v>
      </c>
      <c r="N42" s="3" t="s">
        <v>50</v>
      </c>
      <c r="O42" s="3" t="s">
        <v>233</v>
      </c>
      <c r="P42" s="3" t="s">
        <v>144</v>
      </c>
      <c r="Q42" s="3" t="s">
        <v>234</v>
      </c>
      <c r="R42" s="3" t="s">
        <v>43</v>
      </c>
      <c r="S42" s="3" t="s">
        <v>43</v>
      </c>
      <c r="T42" s="3" t="s">
        <v>43</v>
      </c>
      <c r="U42" s="3" t="s">
        <v>62</v>
      </c>
      <c r="V42" s="3" t="s">
        <v>43</v>
      </c>
      <c r="W42" s="3" t="s">
        <v>38</v>
      </c>
      <c r="X42" s="3" t="s">
        <v>71</v>
      </c>
      <c r="Y42" s="3" t="s">
        <v>81</v>
      </c>
      <c r="Z42" s="2" t="b">
        <v>0</v>
      </c>
      <c r="AA42" s="2" t="b">
        <v>1</v>
      </c>
      <c r="AB42" s="2" t="b">
        <v>0</v>
      </c>
      <c r="AC42" s="2" t="b">
        <v>0</v>
      </c>
      <c r="AD42" s="2" t="b">
        <v>1</v>
      </c>
      <c r="AE42" s="3" t="s">
        <v>88</v>
      </c>
      <c r="AF42" s="3" t="s">
        <v>38</v>
      </c>
      <c r="AG42" s="3" t="s">
        <v>176</v>
      </c>
    </row>
    <row r="43" spans="1:33" ht="30" x14ac:dyDescent="0.25">
      <c r="A43" s="4">
        <v>23795</v>
      </c>
      <c r="B43" s="3" t="s">
        <v>235</v>
      </c>
      <c r="C43" s="3" t="s">
        <v>34</v>
      </c>
      <c r="D43" s="4">
        <v>42572</v>
      </c>
      <c r="E43" s="3" t="s">
        <v>35</v>
      </c>
      <c r="F43" s="3" t="s">
        <v>37</v>
      </c>
      <c r="G43" s="3" t="s">
        <v>36</v>
      </c>
      <c r="H43" s="3" t="s">
        <v>37</v>
      </c>
      <c r="I43" s="3" t="s">
        <v>37</v>
      </c>
      <c r="J43" s="3" t="s">
        <v>37</v>
      </c>
      <c r="K43" s="3" t="s">
        <v>38</v>
      </c>
      <c r="L43" s="3" t="s">
        <v>37</v>
      </c>
      <c r="M43" s="3" t="s">
        <v>167</v>
      </c>
      <c r="N43" s="3" t="s">
        <v>149</v>
      </c>
      <c r="O43" s="3" t="s">
        <v>236</v>
      </c>
      <c r="P43" s="3" t="s">
        <v>41</v>
      </c>
      <c r="Q43" s="3" t="s">
        <v>237</v>
      </c>
      <c r="R43" s="3" t="s">
        <v>43</v>
      </c>
      <c r="S43" s="3" t="s">
        <v>43</v>
      </c>
      <c r="T43" s="3" t="s">
        <v>43</v>
      </c>
      <c r="U43" s="3" t="s">
        <v>44</v>
      </c>
      <c r="V43" s="3" t="s">
        <v>43</v>
      </c>
      <c r="W43" s="3" t="s">
        <v>38</v>
      </c>
      <c r="X43" s="3" t="s">
        <v>86</v>
      </c>
      <c r="Y43" s="3" t="s">
        <v>107</v>
      </c>
      <c r="Z43" s="2" t="b">
        <v>0</v>
      </c>
      <c r="AA43" s="2" t="b">
        <v>0</v>
      </c>
      <c r="AB43" s="2" t="b">
        <v>0</v>
      </c>
      <c r="AC43" s="2" t="b">
        <v>0</v>
      </c>
      <c r="AD43" s="2" t="b">
        <v>0</v>
      </c>
      <c r="AE43" s="3" t="s">
        <v>55</v>
      </c>
      <c r="AF43" s="3" t="s">
        <v>238</v>
      </c>
      <c r="AG43" s="3" t="s">
        <v>65</v>
      </c>
    </row>
    <row r="44" spans="1:33" ht="30" x14ac:dyDescent="0.25">
      <c r="A44" s="4">
        <v>21646</v>
      </c>
      <c r="B44" s="3" t="s">
        <v>58</v>
      </c>
      <c r="C44" s="3" t="s">
        <v>34</v>
      </c>
      <c r="D44" s="4">
        <v>42572</v>
      </c>
      <c r="E44" s="3" t="s">
        <v>35</v>
      </c>
      <c r="F44" s="3" t="s">
        <v>36</v>
      </c>
      <c r="G44" s="3" t="s">
        <v>37</v>
      </c>
      <c r="H44" s="3" t="s">
        <v>37</v>
      </c>
      <c r="I44" s="3" t="s">
        <v>37</v>
      </c>
      <c r="J44" s="3" t="s">
        <v>36</v>
      </c>
      <c r="K44" s="3" t="s">
        <v>67</v>
      </c>
      <c r="L44" s="3" t="s">
        <v>37</v>
      </c>
      <c r="M44" s="3" t="s">
        <v>74</v>
      </c>
      <c r="N44" s="3" t="s">
        <v>91</v>
      </c>
      <c r="O44" s="3" t="s">
        <v>239</v>
      </c>
      <c r="P44" s="3" t="s">
        <v>119</v>
      </c>
      <c r="Q44" s="3" t="s">
        <v>240</v>
      </c>
      <c r="R44" s="3" t="s">
        <v>43</v>
      </c>
      <c r="S44" s="3" t="s">
        <v>70</v>
      </c>
      <c r="T44" s="3" t="s">
        <v>53</v>
      </c>
      <c r="U44" s="3" t="s">
        <v>146</v>
      </c>
      <c r="V44" s="3" t="s">
        <v>121</v>
      </c>
      <c r="W44" s="3" t="s">
        <v>38</v>
      </c>
      <c r="X44" s="3" t="s">
        <v>43</v>
      </c>
      <c r="Y44" s="3" t="s">
        <v>64</v>
      </c>
      <c r="Z44" s="2" t="b">
        <v>1</v>
      </c>
      <c r="AA44" s="2" t="b">
        <v>1</v>
      </c>
      <c r="AB44" s="2" t="b">
        <v>0</v>
      </c>
      <c r="AC44" s="2" t="b">
        <v>0</v>
      </c>
      <c r="AD44" s="2" t="b">
        <v>1</v>
      </c>
      <c r="AE44" s="3" t="s">
        <v>130</v>
      </c>
      <c r="AF44" s="3" t="s">
        <v>38</v>
      </c>
      <c r="AG44" s="3" t="s">
        <v>176</v>
      </c>
    </row>
    <row r="45" spans="1:33" ht="45" x14ac:dyDescent="0.25">
      <c r="A45" s="4">
        <v>24496</v>
      </c>
      <c r="B45" s="3" t="s">
        <v>141</v>
      </c>
      <c r="C45" s="3" t="s">
        <v>82</v>
      </c>
      <c r="D45" s="4">
        <v>42572</v>
      </c>
      <c r="E45" s="3" t="s">
        <v>35</v>
      </c>
      <c r="F45" s="3" t="s">
        <v>37</v>
      </c>
      <c r="G45" s="3" t="s">
        <v>37</v>
      </c>
      <c r="H45" s="3" t="s">
        <v>36</v>
      </c>
      <c r="I45" s="3" t="s">
        <v>37</v>
      </c>
      <c r="J45" s="3" t="s">
        <v>36</v>
      </c>
      <c r="K45" s="3" t="s">
        <v>38</v>
      </c>
      <c r="L45" s="3" t="s">
        <v>37</v>
      </c>
      <c r="M45" s="3" t="s">
        <v>36</v>
      </c>
      <c r="N45" s="3" t="s">
        <v>142</v>
      </c>
      <c r="O45" s="3" t="s">
        <v>241</v>
      </c>
      <c r="P45" s="3" t="s">
        <v>218</v>
      </c>
      <c r="Q45" s="3" t="s">
        <v>242</v>
      </c>
      <c r="R45" s="3" t="s">
        <v>43</v>
      </c>
      <c r="S45" s="3" t="s">
        <v>43</v>
      </c>
      <c r="T45" s="3" t="s">
        <v>53</v>
      </c>
      <c r="U45" s="3" t="s">
        <v>44</v>
      </c>
      <c r="V45" s="3" t="s">
        <v>43</v>
      </c>
      <c r="W45" s="3" t="s">
        <v>38</v>
      </c>
      <c r="X45" s="3" t="s">
        <v>100</v>
      </c>
      <c r="Y45" s="3" t="s">
        <v>141</v>
      </c>
      <c r="Z45" s="2" t="b">
        <v>1</v>
      </c>
      <c r="AA45" s="2" t="b">
        <v>0</v>
      </c>
      <c r="AB45" s="2" t="b">
        <v>0</v>
      </c>
      <c r="AC45" s="2" t="b">
        <v>1</v>
      </c>
      <c r="AD45" s="2" t="b">
        <v>1</v>
      </c>
      <c r="AE45" s="3" t="s">
        <v>130</v>
      </c>
      <c r="AF45" s="3" t="s">
        <v>243</v>
      </c>
      <c r="AG45" s="3" t="s">
        <v>179</v>
      </c>
    </row>
    <row r="46" spans="1:33" ht="45" x14ac:dyDescent="0.25">
      <c r="A46" s="4">
        <v>25337</v>
      </c>
      <c r="B46" s="3" t="s">
        <v>231</v>
      </c>
      <c r="C46" s="3" t="s">
        <v>34</v>
      </c>
      <c r="D46" s="4">
        <v>42572</v>
      </c>
      <c r="E46" s="3" t="s">
        <v>35</v>
      </c>
      <c r="F46" s="3" t="s">
        <v>37</v>
      </c>
      <c r="G46" s="3" t="s">
        <v>37</v>
      </c>
      <c r="H46" s="3" t="s">
        <v>37</v>
      </c>
      <c r="I46" s="3" t="s">
        <v>37</v>
      </c>
      <c r="J46" s="3" t="s">
        <v>36</v>
      </c>
      <c r="K46" s="3" t="s">
        <v>38</v>
      </c>
      <c r="L46" s="3" t="s">
        <v>37</v>
      </c>
      <c r="M46" s="3" t="s">
        <v>36</v>
      </c>
      <c r="N46" s="3" t="s">
        <v>142</v>
      </c>
      <c r="O46" s="3" t="s">
        <v>169</v>
      </c>
      <c r="P46" s="3" t="s">
        <v>60</v>
      </c>
      <c r="Q46" s="3" t="s">
        <v>178</v>
      </c>
      <c r="R46" s="3" t="s">
        <v>43</v>
      </c>
      <c r="S46" s="3" t="s">
        <v>43</v>
      </c>
      <c r="T46" s="3" t="s">
        <v>53</v>
      </c>
      <c r="U46" s="3" t="s">
        <v>62</v>
      </c>
      <c r="V46" s="3" t="s">
        <v>43</v>
      </c>
      <c r="W46" s="3" t="s">
        <v>38</v>
      </c>
      <c r="X46" s="3" t="s">
        <v>43</v>
      </c>
      <c r="Y46" s="3" t="s">
        <v>64</v>
      </c>
      <c r="Z46" s="2" t="b">
        <v>1</v>
      </c>
      <c r="AA46" s="2" t="b">
        <v>0</v>
      </c>
      <c r="AB46" s="2" t="b">
        <v>0</v>
      </c>
      <c r="AC46" s="2" t="b">
        <v>0</v>
      </c>
      <c r="AD46" s="2" t="b">
        <v>1</v>
      </c>
      <c r="AE46" s="3" t="s">
        <v>88</v>
      </c>
      <c r="AF46" s="3" t="s">
        <v>244</v>
      </c>
      <c r="AG46" s="3" t="s">
        <v>173</v>
      </c>
    </row>
    <row r="47" spans="1:33" ht="30" x14ac:dyDescent="0.25">
      <c r="A47" s="4">
        <v>27206</v>
      </c>
      <c r="B47" s="3" t="s">
        <v>194</v>
      </c>
      <c r="C47" s="3" t="s">
        <v>82</v>
      </c>
      <c r="D47" s="4">
        <v>42572</v>
      </c>
      <c r="E47" s="3" t="s">
        <v>35</v>
      </c>
      <c r="F47" s="3" t="s">
        <v>36</v>
      </c>
      <c r="G47" s="3" t="s">
        <v>36</v>
      </c>
      <c r="H47" s="3" t="s">
        <v>37</v>
      </c>
      <c r="I47" s="3" t="s">
        <v>36</v>
      </c>
      <c r="J47" s="3" t="s">
        <v>36</v>
      </c>
      <c r="K47" s="3" t="s">
        <v>38</v>
      </c>
      <c r="L47" s="3" t="s">
        <v>36</v>
      </c>
      <c r="M47" s="3" t="s">
        <v>36</v>
      </c>
      <c r="N47" s="3" t="s">
        <v>97</v>
      </c>
      <c r="O47" s="3" t="s">
        <v>245</v>
      </c>
      <c r="P47" s="3" t="s">
        <v>119</v>
      </c>
      <c r="Q47" s="3" t="s">
        <v>246</v>
      </c>
      <c r="R47" s="3" t="s">
        <v>43</v>
      </c>
      <c r="S47" s="3" t="s">
        <v>70</v>
      </c>
      <c r="T47" s="3" t="s">
        <v>63</v>
      </c>
      <c r="U47" s="3" t="s">
        <v>44</v>
      </c>
      <c r="V47" s="3" t="s">
        <v>43</v>
      </c>
      <c r="W47" s="3" t="s">
        <v>38</v>
      </c>
      <c r="X47" s="3" t="s">
        <v>86</v>
      </c>
      <c r="Y47" s="3" t="s">
        <v>81</v>
      </c>
      <c r="Z47" s="2" t="b">
        <v>0</v>
      </c>
      <c r="AA47" s="2" t="b">
        <v>0</v>
      </c>
      <c r="AB47" s="2" t="b">
        <v>0</v>
      </c>
      <c r="AC47" s="2" t="b">
        <v>1</v>
      </c>
      <c r="AD47" s="2" t="b">
        <v>1</v>
      </c>
      <c r="AE47" s="3" t="s">
        <v>88</v>
      </c>
      <c r="AF47" s="3" t="s">
        <v>247</v>
      </c>
      <c r="AG47" s="3" t="s">
        <v>248</v>
      </c>
    </row>
    <row r="48" spans="1:33" ht="30" x14ac:dyDescent="0.25">
      <c r="A48" s="4">
        <v>28486</v>
      </c>
      <c r="B48" s="3" t="s">
        <v>122</v>
      </c>
      <c r="C48" s="3" t="s">
        <v>82</v>
      </c>
      <c r="D48" s="4">
        <v>42572</v>
      </c>
      <c r="E48" s="3" t="s">
        <v>35</v>
      </c>
      <c r="F48" s="3" t="s">
        <v>36</v>
      </c>
      <c r="G48" s="3" t="s">
        <v>37</v>
      </c>
      <c r="H48" s="3" t="s">
        <v>37</v>
      </c>
      <c r="I48" s="3" t="s">
        <v>36</v>
      </c>
      <c r="J48" s="3" t="s">
        <v>36</v>
      </c>
      <c r="K48" s="3" t="s">
        <v>38</v>
      </c>
      <c r="L48" s="3" t="s">
        <v>36</v>
      </c>
      <c r="M48" s="3" t="s">
        <v>36</v>
      </c>
      <c r="N48" s="3" t="s">
        <v>223</v>
      </c>
      <c r="O48" s="3" t="s">
        <v>249</v>
      </c>
      <c r="P48" s="3" t="s">
        <v>119</v>
      </c>
      <c r="Q48" s="3" t="s">
        <v>250</v>
      </c>
      <c r="R48" s="3" t="s">
        <v>62</v>
      </c>
      <c r="S48" s="3" t="s">
        <v>70</v>
      </c>
      <c r="T48" s="3" t="s">
        <v>53</v>
      </c>
      <c r="U48" s="3" t="s">
        <v>146</v>
      </c>
      <c r="V48" s="3" t="s">
        <v>43</v>
      </c>
      <c r="W48" s="3" t="s">
        <v>38</v>
      </c>
      <c r="X48" s="3" t="s">
        <v>86</v>
      </c>
      <c r="Y48" s="3" t="s">
        <v>136</v>
      </c>
      <c r="Z48" s="2" t="b">
        <v>1</v>
      </c>
      <c r="AA48" s="2" t="b">
        <v>1</v>
      </c>
      <c r="AB48" s="2" t="b">
        <v>0</v>
      </c>
      <c r="AC48" s="2" t="b">
        <v>0</v>
      </c>
      <c r="AD48" s="2" t="b">
        <v>0</v>
      </c>
      <c r="AE48" s="3" t="s">
        <v>130</v>
      </c>
      <c r="AF48" s="3" t="s">
        <v>38</v>
      </c>
      <c r="AG48" s="3" t="s">
        <v>57</v>
      </c>
    </row>
    <row r="49" spans="1:33" x14ac:dyDescent="0.25">
      <c r="A49" s="4">
        <v>28213</v>
      </c>
      <c r="B49" s="3" t="s">
        <v>136</v>
      </c>
      <c r="C49" s="3" t="s">
        <v>34</v>
      </c>
      <c r="D49" s="4">
        <v>42572</v>
      </c>
      <c r="E49" s="3" t="s">
        <v>35</v>
      </c>
      <c r="F49" s="3" t="s">
        <v>36</v>
      </c>
      <c r="G49" s="3" t="s">
        <v>37</v>
      </c>
      <c r="H49" s="3" t="s">
        <v>36</v>
      </c>
      <c r="I49" s="3" t="s">
        <v>36</v>
      </c>
      <c r="J49" s="3" t="s">
        <v>36</v>
      </c>
      <c r="K49" s="3" t="s">
        <v>38</v>
      </c>
      <c r="L49" s="3" t="s">
        <v>37</v>
      </c>
      <c r="M49" s="3" t="s">
        <v>36</v>
      </c>
      <c r="N49" s="3" t="s">
        <v>184</v>
      </c>
      <c r="O49" s="3" t="s">
        <v>251</v>
      </c>
      <c r="P49" s="3" t="s">
        <v>60</v>
      </c>
      <c r="Q49" s="3" t="s">
        <v>252</v>
      </c>
      <c r="R49" s="3" t="s">
        <v>43</v>
      </c>
      <c r="S49" s="3" t="s">
        <v>43</v>
      </c>
      <c r="T49" s="3" t="s">
        <v>43</v>
      </c>
      <c r="U49" s="3" t="s">
        <v>44</v>
      </c>
      <c r="V49" s="3" t="s">
        <v>43</v>
      </c>
      <c r="W49" s="3" t="s">
        <v>38</v>
      </c>
      <c r="X49" s="3" t="s">
        <v>43</v>
      </c>
      <c r="Y49" s="3" t="s">
        <v>78</v>
      </c>
      <c r="Z49" s="2" t="b">
        <v>0</v>
      </c>
      <c r="AA49" s="2" t="b">
        <v>0</v>
      </c>
      <c r="AB49" s="2" t="b">
        <v>0</v>
      </c>
      <c r="AC49" s="2" t="b">
        <v>0</v>
      </c>
      <c r="AD49" s="2" t="b">
        <v>0</v>
      </c>
      <c r="AE49" s="3" t="s">
        <v>46</v>
      </c>
      <c r="AF49" s="3" t="s">
        <v>253</v>
      </c>
      <c r="AG49" s="3" t="s">
        <v>254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72" workbookViewId="0">
      <selection activeCell="A35" sqref="A35"/>
    </sheetView>
  </sheetViews>
  <sheetFormatPr defaultRowHeight="15" x14ac:dyDescent="0.25"/>
  <cols>
    <col min="1" max="1" width="49.7109375" bestFit="1" customWidth="1"/>
    <col min="2" max="2" width="6.28515625" bestFit="1" customWidth="1"/>
  </cols>
  <sheetData>
    <row r="1" spans="1:2" x14ac:dyDescent="0.3">
      <c r="A1" s="8" t="s">
        <v>259</v>
      </c>
    </row>
    <row r="2" spans="1:2" x14ac:dyDescent="0.3">
      <c r="A2" s="18" t="s">
        <v>285</v>
      </c>
      <c r="B2" s="19">
        <f>30/48</f>
        <v>0.625</v>
      </c>
    </row>
    <row r="3" spans="1:2" x14ac:dyDescent="0.3">
      <c r="A3" s="18" t="s">
        <v>286</v>
      </c>
      <c r="B3" s="19">
        <f>18/48</f>
        <v>0.375</v>
      </c>
    </row>
    <row r="5" spans="1:2" x14ac:dyDescent="0.3">
      <c r="A5" s="8" t="s">
        <v>260</v>
      </c>
    </row>
    <row r="6" spans="1:2" x14ac:dyDescent="0.3">
      <c r="A6" s="6" t="s">
        <v>285</v>
      </c>
      <c r="B6" s="9">
        <f>26/48</f>
        <v>0.54166666666666663</v>
      </c>
    </row>
    <row r="7" spans="1:2" x14ac:dyDescent="0.3">
      <c r="A7" s="6" t="s">
        <v>286</v>
      </c>
      <c r="B7" s="9">
        <f>22/48</f>
        <v>0.45833333333333331</v>
      </c>
    </row>
    <row r="9" spans="1:2" x14ac:dyDescent="0.3">
      <c r="A9" s="8" t="s">
        <v>261</v>
      </c>
    </row>
    <row r="10" spans="1:2" x14ac:dyDescent="0.3">
      <c r="A10" s="6" t="s">
        <v>285</v>
      </c>
      <c r="B10" s="9">
        <f>23/48</f>
        <v>0.47916666666666669</v>
      </c>
    </row>
    <row r="11" spans="1:2" x14ac:dyDescent="0.3">
      <c r="A11" s="6" t="s">
        <v>286</v>
      </c>
      <c r="B11" s="9">
        <f>25/48</f>
        <v>0.52083333333333337</v>
      </c>
    </row>
    <row r="13" spans="1:2" x14ac:dyDescent="0.3">
      <c r="A13" s="8" t="s">
        <v>262</v>
      </c>
      <c r="B13" s="9"/>
    </row>
    <row r="14" spans="1:2" x14ac:dyDescent="0.3">
      <c r="A14" s="6" t="s">
        <v>285</v>
      </c>
      <c r="B14" s="9">
        <f>33/48</f>
        <v>0.6875</v>
      </c>
    </row>
    <row r="15" spans="1:2" x14ac:dyDescent="0.3">
      <c r="A15" s="6" t="s">
        <v>286</v>
      </c>
      <c r="B15" s="9">
        <f>15/48</f>
        <v>0.3125</v>
      </c>
    </row>
    <row r="17" spans="1:2" x14ac:dyDescent="0.3">
      <c r="A17" s="8" t="s">
        <v>263</v>
      </c>
      <c r="B17" s="9"/>
    </row>
    <row r="18" spans="1:2" x14ac:dyDescent="0.3">
      <c r="A18" s="6" t="s">
        <v>285</v>
      </c>
      <c r="B18" s="9">
        <f>45/48</f>
        <v>0.9375</v>
      </c>
    </row>
    <row r="19" spans="1:2" x14ac:dyDescent="0.3">
      <c r="A19" s="6" t="s">
        <v>286</v>
      </c>
      <c r="B19" s="9">
        <f>2/48</f>
        <v>4.1666666666666664E-2</v>
      </c>
    </row>
    <row r="20" spans="1:2" x14ac:dyDescent="0.3">
      <c r="A20" t="s">
        <v>287</v>
      </c>
      <c r="B20" s="9">
        <f>1/48</f>
        <v>2.0833333333333332E-2</v>
      </c>
    </row>
    <row r="22" spans="1:2" x14ac:dyDescent="0.3">
      <c r="A22" s="8" t="s">
        <v>267</v>
      </c>
    </row>
    <row r="23" spans="1:2" x14ac:dyDescent="0.3">
      <c r="A23" s="18" t="s">
        <v>308</v>
      </c>
      <c r="B23" s="19">
        <f>14/48</f>
        <v>0.29166666666666669</v>
      </c>
    </row>
    <row r="24" spans="1:2" x14ac:dyDescent="0.3">
      <c r="A24" s="18" t="s">
        <v>288</v>
      </c>
      <c r="B24" s="19">
        <f>13/48</f>
        <v>0.27083333333333331</v>
      </c>
    </row>
    <row r="25" spans="1:2" x14ac:dyDescent="0.3">
      <c r="A25" s="18" t="s">
        <v>289</v>
      </c>
      <c r="B25" s="19">
        <f>16/48</f>
        <v>0.33333333333333331</v>
      </c>
    </row>
    <row r="26" spans="1:2" x14ac:dyDescent="0.3">
      <c r="A26" s="18" t="s">
        <v>290</v>
      </c>
      <c r="B26" s="19">
        <f>3/48</f>
        <v>6.25E-2</v>
      </c>
    </row>
    <row r="27" spans="1:2" x14ac:dyDescent="0.3">
      <c r="A27" s="18" t="s">
        <v>306</v>
      </c>
      <c r="B27" s="19">
        <f>2/48</f>
        <v>4.1666666666666664E-2</v>
      </c>
    </row>
    <row r="29" spans="1:2" x14ac:dyDescent="0.3">
      <c r="A29" s="8" t="s">
        <v>265</v>
      </c>
    </row>
    <row r="30" spans="1:2" x14ac:dyDescent="0.3">
      <c r="A30" t="s">
        <v>291</v>
      </c>
    </row>
    <row r="31" spans="1:2" x14ac:dyDescent="0.3">
      <c r="A31" s="6" t="s">
        <v>292</v>
      </c>
      <c r="B31" s="9">
        <f>14/48</f>
        <v>0.29166666666666669</v>
      </c>
    </row>
    <row r="32" spans="1:2" x14ac:dyDescent="0.3">
      <c r="A32" s="6" t="s">
        <v>293</v>
      </c>
      <c r="B32" s="9">
        <f>34/48</f>
        <v>0.70833333333333337</v>
      </c>
    </row>
    <row r="34" spans="1:2" x14ac:dyDescent="0.3">
      <c r="A34" s="8" t="s">
        <v>266</v>
      </c>
    </row>
    <row r="35" spans="1:2" x14ac:dyDescent="0.3">
      <c r="A35" s="6" t="s">
        <v>74</v>
      </c>
      <c r="B35" s="9">
        <f>8/48</f>
        <v>0.16666666666666666</v>
      </c>
    </row>
    <row r="36" spans="1:2" x14ac:dyDescent="0.3">
      <c r="A36" s="6" t="s">
        <v>294</v>
      </c>
      <c r="B36" s="9">
        <f>40/48</f>
        <v>0.83333333333333337</v>
      </c>
    </row>
    <row r="38" spans="1:2" x14ac:dyDescent="0.3">
      <c r="A38" s="8" t="s">
        <v>269</v>
      </c>
      <c r="B38" s="9"/>
    </row>
    <row r="39" spans="1:2" x14ac:dyDescent="0.3">
      <c r="A39" s="6" t="s">
        <v>43</v>
      </c>
      <c r="B39" s="9">
        <f>37/48</f>
        <v>0.77083333333333337</v>
      </c>
    </row>
    <row r="40" spans="1:2" x14ac:dyDescent="0.3">
      <c r="A40" s="6" t="s">
        <v>62</v>
      </c>
      <c r="B40" s="9">
        <f>9/48</f>
        <v>0.1875</v>
      </c>
    </row>
    <row r="41" spans="1:2" x14ac:dyDescent="0.3">
      <c r="A41" s="6" t="s">
        <v>146</v>
      </c>
      <c r="B41" s="9">
        <f>2/48</f>
        <v>4.1666666666666664E-2</v>
      </c>
    </row>
    <row r="43" spans="1:2" x14ac:dyDescent="0.3">
      <c r="A43" s="10" t="s">
        <v>270</v>
      </c>
      <c r="B43" s="11"/>
    </row>
    <row r="44" spans="1:2" x14ac:dyDescent="0.3">
      <c r="A44" s="18" t="s">
        <v>43</v>
      </c>
      <c r="B44" s="19">
        <f>27/48</f>
        <v>0.5625</v>
      </c>
    </row>
    <row r="45" spans="1:2" x14ac:dyDescent="0.3">
      <c r="A45" s="18" t="s">
        <v>295</v>
      </c>
      <c r="B45" s="19">
        <f>13/48</f>
        <v>0.27083333333333331</v>
      </c>
    </row>
    <row r="46" spans="1:2" x14ac:dyDescent="0.3">
      <c r="A46" s="18" t="s">
        <v>62</v>
      </c>
      <c r="B46" s="19">
        <f>3/48</f>
        <v>6.25E-2</v>
      </c>
    </row>
    <row r="47" spans="1:2" x14ac:dyDescent="0.3">
      <c r="A47" s="18" t="s">
        <v>212</v>
      </c>
      <c r="B47" s="19">
        <f>5/48</f>
        <v>0.10416666666666667</v>
      </c>
    </row>
    <row r="48" spans="1:2" x14ac:dyDescent="0.3">
      <c r="A48" s="6"/>
    </row>
    <row r="49" spans="1:2" x14ac:dyDescent="0.3">
      <c r="A49" s="8" t="s">
        <v>271</v>
      </c>
    </row>
    <row r="50" spans="1:2" x14ac:dyDescent="0.3">
      <c r="A50" s="20" t="s">
        <v>43</v>
      </c>
      <c r="B50" s="21">
        <f>19/48</f>
        <v>0.39583333333333331</v>
      </c>
    </row>
    <row r="51" spans="1:2" x14ac:dyDescent="0.3">
      <c r="A51" s="20" t="s">
        <v>53</v>
      </c>
      <c r="B51" s="21">
        <f>16/48</f>
        <v>0.33333333333333331</v>
      </c>
    </row>
    <row r="52" spans="1:2" x14ac:dyDescent="0.3">
      <c r="A52" s="20" t="s">
        <v>296</v>
      </c>
      <c r="B52" s="21">
        <f>13/48</f>
        <v>0.27083333333333331</v>
      </c>
    </row>
    <row r="55" spans="1:2" x14ac:dyDescent="0.3">
      <c r="A55" s="10" t="s">
        <v>272</v>
      </c>
      <c r="B55" s="11"/>
    </row>
    <row r="56" spans="1:2" x14ac:dyDescent="0.3">
      <c r="A56" s="18" t="s">
        <v>43</v>
      </c>
      <c r="B56" s="19">
        <f>33/48</f>
        <v>0.6875</v>
      </c>
    </row>
    <row r="57" spans="1:2" x14ac:dyDescent="0.3">
      <c r="A57" s="18" t="s">
        <v>62</v>
      </c>
      <c r="B57" s="19">
        <f>8/48</f>
        <v>0.16666666666666666</v>
      </c>
    </row>
    <row r="58" spans="1:2" x14ac:dyDescent="0.3">
      <c r="A58" s="18" t="s">
        <v>146</v>
      </c>
      <c r="B58" s="19">
        <f>7/48</f>
        <v>0.14583333333333334</v>
      </c>
    </row>
    <row r="60" spans="1:2" x14ac:dyDescent="0.3">
      <c r="A60" s="8" t="s">
        <v>297</v>
      </c>
    </row>
    <row r="61" spans="1:2" x14ac:dyDescent="0.3">
      <c r="A61" s="6" t="s">
        <v>43</v>
      </c>
      <c r="B61" s="9">
        <f>40/48</f>
        <v>0.83333333333333337</v>
      </c>
    </row>
    <row r="62" spans="1:2" x14ac:dyDescent="0.3">
      <c r="A62" s="6" t="s">
        <v>106</v>
      </c>
      <c r="B62" s="9">
        <f>1/48</f>
        <v>2.0833333333333332E-2</v>
      </c>
    </row>
    <row r="63" spans="1:2" x14ac:dyDescent="0.3">
      <c r="A63" s="6" t="s">
        <v>121</v>
      </c>
      <c r="B63" s="9">
        <f>6/48</f>
        <v>0.125</v>
      </c>
    </row>
    <row r="64" spans="1:2" x14ac:dyDescent="0.3">
      <c r="A64" s="6" t="s">
        <v>307</v>
      </c>
      <c r="B64" s="9">
        <f>1/48</f>
        <v>2.0833333333333332E-2</v>
      </c>
    </row>
    <row r="65" spans="1:2" x14ac:dyDescent="0.3">
      <c r="A65" s="6"/>
      <c r="B65" s="9"/>
    </row>
    <row r="66" spans="1:2" x14ac:dyDescent="0.3">
      <c r="A66" s="10" t="s">
        <v>274</v>
      </c>
      <c r="B66" s="11"/>
    </row>
    <row r="67" spans="1:2" x14ac:dyDescent="0.3">
      <c r="A67" s="14" t="s">
        <v>43</v>
      </c>
      <c r="B67" s="15">
        <f>17/48</f>
        <v>0.35416666666666669</v>
      </c>
    </row>
    <row r="68" spans="1:2" x14ac:dyDescent="0.3">
      <c r="A68" s="14" t="s">
        <v>71</v>
      </c>
      <c r="B68" s="15">
        <f>20/48</f>
        <v>0.41666666666666669</v>
      </c>
    </row>
    <row r="69" spans="1:2" x14ac:dyDescent="0.3">
      <c r="A69" s="14" t="s">
        <v>86</v>
      </c>
      <c r="B69" s="15">
        <f>8/48</f>
        <v>0.16666666666666666</v>
      </c>
    </row>
    <row r="70" spans="1:2" x14ac:dyDescent="0.3">
      <c r="A70" s="14" t="s">
        <v>100</v>
      </c>
      <c r="B70" s="15">
        <f>3/48</f>
        <v>6.25E-2</v>
      </c>
    </row>
    <row r="72" spans="1:2" x14ac:dyDescent="0.3">
      <c r="A72" s="8" t="s">
        <v>283</v>
      </c>
    </row>
    <row r="73" spans="1:2" x14ac:dyDescent="0.3">
      <c r="A73" t="s">
        <v>298</v>
      </c>
      <c r="B73" s="16">
        <f>26/48</f>
        <v>0.54166666666666663</v>
      </c>
    </row>
    <row r="74" spans="1:2" x14ac:dyDescent="0.3">
      <c r="A74" t="s">
        <v>299</v>
      </c>
      <c r="B74" s="16">
        <f>22/48</f>
        <v>0.45833333333333331</v>
      </c>
    </row>
    <row r="76" spans="1:2" x14ac:dyDescent="0.3">
      <c r="A76" s="10" t="s">
        <v>300</v>
      </c>
      <c r="B76" s="11"/>
    </row>
    <row r="77" spans="1:2" x14ac:dyDescent="0.3">
      <c r="A77" s="17" t="s">
        <v>301</v>
      </c>
      <c r="B77" s="13">
        <f>35/48</f>
        <v>0.72916666666666663</v>
      </c>
    </row>
    <row r="78" spans="1:2" x14ac:dyDescent="0.3">
      <c r="A78" s="11" t="s">
        <v>302</v>
      </c>
      <c r="B78" s="13">
        <f>10/48</f>
        <v>0.20833333333333334</v>
      </c>
    </row>
    <row r="79" spans="1:2" x14ac:dyDescent="0.3">
      <c r="A79" s="12">
        <v>5</v>
      </c>
      <c r="B79" s="13">
        <f>3/48</f>
        <v>6.25E-2</v>
      </c>
    </row>
    <row r="81" spans="1:2" x14ac:dyDescent="0.3">
      <c r="A81" s="8" t="s">
        <v>2</v>
      </c>
    </row>
    <row r="82" spans="1:2" x14ac:dyDescent="0.3">
      <c r="A82" t="s">
        <v>303</v>
      </c>
      <c r="B82" s="9">
        <f>32/48</f>
        <v>0.66666666666666663</v>
      </c>
    </row>
    <row r="83" spans="1:2" x14ac:dyDescent="0.3">
      <c r="A83" t="s">
        <v>304</v>
      </c>
      <c r="B83" s="9">
        <f>16/48</f>
        <v>0.33333333333333331</v>
      </c>
    </row>
    <row r="85" spans="1:2" x14ac:dyDescent="0.3">
      <c r="A85" t="s">
        <v>305</v>
      </c>
      <c r="B85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27.5703125" bestFit="1" customWidth="1"/>
  </cols>
  <sheetData>
    <row r="3" spans="1:2" x14ac:dyDescent="0.3">
      <c r="A3" s="5" t="s">
        <v>255</v>
      </c>
      <c r="B3" t="s">
        <v>260</v>
      </c>
    </row>
    <row r="4" spans="1:2" x14ac:dyDescent="0.3">
      <c r="A4" s="6" t="s">
        <v>36</v>
      </c>
      <c r="B4" s="7">
        <v>26</v>
      </c>
    </row>
    <row r="5" spans="1:2" x14ac:dyDescent="0.3">
      <c r="A5" s="6" t="s">
        <v>37</v>
      </c>
      <c r="B5" s="7">
        <v>22</v>
      </c>
    </row>
    <row r="6" spans="1:2" x14ac:dyDescent="0.3">
      <c r="A6" s="6" t="s">
        <v>256</v>
      </c>
      <c r="B6" s="7"/>
    </row>
    <row r="7" spans="1:2" x14ac:dyDescent="0.3">
      <c r="A7" s="6" t="s">
        <v>257</v>
      </c>
      <c r="B7" s="7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27.28515625" bestFit="1" customWidth="1"/>
  </cols>
  <sheetData>
    <row r="3" spans="1:2" x14ac:dyDescent="0.3">
      <c r="A3" s="5" t="s">
        <v>255</v>
      </c>
      <c r="B3" t="s">
        <v>261</v>
      </c>
    </row>
    <row r="4" spans="1:2" x14ac:dyDescent="0.3">
      <c r="A4" s="6" t="s">
        <v>36</v>
      </c>
      <c r="B4" s="7">
        <v>23</v>
      </c>
    </row>
    <row r="5" spans="1:2" x14ac:dyDescent="0.3">
      <c r="A5" s="6" t="s">
        <v>37</v>
      </c>
      <c r="B5" s="7">
        <v>25</v>
      </c>
    </row>
    <row r="6" spans="1:2" x14ac:dyDescent="0.3">
      <c r="A6" s="6" t="s">
        <v>256</v>
      </c>
      <c r="B6" s="7"/>
    </row>
    <row r="7" spans="1:2" x14ac:dyDescent="0.3">
      <c r="A7" s="6" t="s">
        <v>257</v>
      </c>
      <c r="B7" s="7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32.85546875" bestFit="1" customWidth="1"/>
  </cols>
  <sheetData>
    <row r="3" spans="1:2" x14ac:dyDescent="0.3">
      <c r="A3" s="5" t="s">
        <v>255</v>
      </c>
      <c r="B3" t="s">
        <v>262</v>
      </c>
    </row>
    <row r="4" spans="1:2" x14ac:dyDescent="0.3">
      <c r="A4" s="6" t="s">
        <v>36</v>
      </c>
      <c r="B4" s="7">
        <v>33</v>
      </c>
    </row>
    <row r="5" spans="1:2" x14ac:dyDescent="0.3">
      <c r="A5" s="6" t="s">
        <v>37</v>
      </c>
      <c r="B5" s="7">
        <v>15</v>
      </c>
    </row>
    <row r="6" spans="1:2" x14ac:dyDescent="0.3">
      <c r="A6" s="6" t="s">
        <v>256</v>
      </c>
      <c r="B6" s="7"/>
    </row>
    <row r="7" spans="1:2" x14ac:dyDescent="0.3">
      <c r="A7" s="6" t="s">
        <v>257</v>
      </c>
      <c r="B7" s="7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4.7109375" bestFit="1" customWidth="1"/>
    <col min="2" max="2" width="29.28515625" bestFit="1" customWidth="1"/>
  </cols>
  <sheetData>
    <row r="3" spans="1:2" x14ac:dyDescent="0.3">
      <c r="A3" s="5" t="s">
        <v>255</v>
      </c>
      <c r="B3" t="s">
        <v>263</v>
      </c>
    </row>
    <row r="4" spans="1:2" x14ac:dyDescent="0.3">
      <c r="A4" s="6" t="s">
        <v>36</v>
      </c>
      <c r="B4" s="7">
        <v>45</v>
      </c>
    </row>
    <row r="5" spans="1:2" x14ac:dyDescent="0.3">
      <c r="A5" s="6" t="s">
        <v>37</v>
      </c>
      <c r="B5" s="7">
        <v>2</v>
      </c>
    </row>
    <row r="6" spans="1:2" x14ac:dyDescent="0.3">
      <c r="A6" s="6" t="s">
        <v>127</v>
      </c>
      <c r="B6" s="7">
        <v>1</v>
      </c>
    </row>
    <row r="7" spans="1:2" x14ac:dyDescent="0.3">
      <c r="A7" s="6" t="s">
        <v>256</v>
      </c>
      <c r="B7" s="7"/>
    </row>
    <row r="8" spans="1:2" x14ac:dyDescent="0.3">
      <c r="A8" s="6" t="s">
        <v>257</v>
      </c>
      <c r="B8" s="7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7.28515625" bestFit="1" customWidth="1"/>
  </cols>
  <sheetData>
    <row r="3" spans="1:2" x14ac:dyDescent="0.3">
      <c r="A3" s="5" t="s">
        <v>255</v>
      </c>
      <c r="B3" t="s">
        <v>264</v>
      </c>
    </row>
    <row r="4" spans="1:2" x14ac:dyDescent="0.3">
      <c r="A4" s="6"/>
      <c r="B4" s="7">
        <v>46</v>
      </c>
    </row>
    <row r="5" spans="1:2" x14ac:dyDescent="0.3">
      <c r="A5" s="6" t="s">
        <v>67</v>
      </c>
      <c r="B5" s="7">
        <v>2</v>
      </c>
    </row>
    <row r="6" spans="1:2" x14ac:dyDescent="0.3">
      <c r="A6" s="6" t="s">
        <v>256</v>
      </c>
      <c r="B6" s="7"/>
    </row>
    <row r="7" spans="1:2" x14ac:dyDescent="0.3">
      <c r="A7" s="6" t="s">
        <v>257</v>
      </c>
      <c r="B7" s="7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20.7109375" bestFit="1" customWidth="1"/>
  </cols>
  <sheetData>
    <row r="3" spans="1:2" x14ac:dyDescent="0.3">
      <c r="A3" s="5" t="s">
        <v>255</v>
      </c>
      <c r="B3" t="s">
        <v>265</v>
      </c>
    </row>
    <row r="4" spans="1:2" x14ac:dyDescent="0.3">
      <c r="A4" s="6" t="s">
        <v>36</v>
      </c>
      <c r="B4" s="7">
        <v>14</v>
      </c>
    </row>
    <row r="5" spans="1:2" x14ac:dyDescent="0.3">
      <c r="A5" s="6" t="s">
        <v>37</v>
      </c>
      <c r="B5" s="7">
        <v>34</v>
      </c>
    </row>
    <row r="6" spans="1:2" x14ac:dyDescent="0.3">
      <c r="A6" s="6" t="s">
        <v>256</v>
      </c>
      <c r="B6" s="7"/>
    </row>
    <row r="7" spans="1:2" x14ac:dyDescent="0.3">
      <c r="A7" s="6" t="s">
        <v>257</v>
      </c>
      <c r="B7" s="7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3" spans="1:2" x14ac:dyDescent="0.3">
      <c r="A3" s="5" t="s">
        <v>255</v>
      </c>
      <c r="B3" t="s">
        <v>266</v>
      </c>
    </row>
    <row r="4" spans="1:2" x14ac:dyDescent="0.3">
      <c r="A4" s="6" t="s">
        <v>74</v>
      </c>
      <c r="B4" s="7">
        <v>8</v>
      </c>
    </row>
    <row r="5" spans="1:2" x14ac:dyDescent="0.3">
      <c r="A5" s="6" t="s">
        <v>36</v>
      </c>
      <c r="B5" s="7">
        <v>36</v>
      </c>
    </row>
    <row r="6" spans="1:2" x14ac:dyDescent="0.3">
      <c r="A6" s="6" t="s">
        <v>167</v>
      </c>
      <c r="B6" s="7">
        <v>4</v>
      </c>
    </row>
    <row r="7" spans="1:2" x14ac:dyDescent="0.3">
      <c r="A7" s="6" t="s">
        <v>256</v>
      </c>
      <c r="B7" s="7"/>
    </row>
    <row r="8" spans="1:2" x14ac:dyDescent="0.3">
      <c r="A8" s="6" t="s">
        <v>257</v>
      </c>
      <c r="B8" s="7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Gender</vt:lpstr>
      <vt:lpstr>Fruit</vt:lpstr>
      <vt:lpstr>Grain</vt:lpstr>
      <vt:lpstr>Dairy</vt:lpstr>
      <vt:lpstr>Veggies</vt:lpstr>
      <vt:lpstr>Protein</vt:lpstr>
      <vt:lpstr>Lactose Free</vt:lpstr>
      <vt:lpstr>MAA &amp; MS</vt:lpstr>
      <vt:lpstr>Tobacco</vt:lpstr>
      <vt:lpstr>BMI</vt:lpstr>
      <vt:lpstr>Body Fat</vt:lpstr>
      <vt:lpstr>Total Chol</vt:lpstr>
      <vt:lpstr>LDL</vt:lpstr>
      <vt:lpstr>HDL</vt:lpstr>
      <vt:lpstr>Triglycerides</vt:lpstr>
      <vt:lpstr>Glucose Fasting</vt:lpstr>
      <vt:lpstr>BP</vt:lpstr>
      <vt:lpstr>Waist Girth</vt:lpstr>
      <vt:lpstr>Low HDL or on Meds</vt:lpstr>
      <vt:lpstr>Trig &gt; 150</vt:lpstr>
      <vt:lpstr>Glucose above Caution</vt:lpstr>
      <vt:lpstr>BP Abovr 135</vt:lpstr>
      <vt:lpstr>Waist Girth Above</vt:lpstr>
      <vt:lpstr># of Risk Factors</vt:lpstr>
      <vt:lpstr>Sheet1</vt:lpstr>
      <vt:lpstr>Aggregate</vt:lpstr>
      <vt:lpstr>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Rembert</dc:creator>
  <cp:lastModifiedBy>Luke</cp:lastModifiedBy>
  <dcterms:created xsi:type="dcterms:W3CDTF">2016-08-17T17:14:53Z</dcterms:created>
  <dcterms:modified xsi:type="dcterms:W3CDTF">2016-09-15T23:46:27Z</dcterms:modified>
</cp:coreProperties>
</file>