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v\Documents\SOPalign_repo\SOPlijner\"/>
    </mc:Choice>
  </mc:AlternateContent>
  <xr:revisionPtr revIDLastSave="0" documentId="13_ncr:1_{35D410F7-2256-451F-96D0-DC43DB265411}" xr6:coauthVersionLast="47" xr6:coauthVersionMax="47" xr10:uidLastSave="{00000000-0000-0000-0000-000000000000}"/>
  <bookViews>
    <workbookView xWindow="-108" yWindow="-108" windowWidth="23256" windowHeight="12456" activeTab="1" xr2:uid="{70D0BE6E-C648-47E2-BE01-B78C6F84B69A}"/>
  </bookViews>
  <sheets>
    <sheet name="EA results" sheetId="1" r:id="rId1"/>
    <sheet name="Performance comparison" sheetId="2" r:id="rId2"/>
    <sheet name="Error typ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I46" i="1"/>
  <c r="H46" i="1"/>
  <c r="J46" i="1" s="1"/>
  <c r="C28" i="1"/>
  <c r="C47" i="1"/>
  <c r="J47" i="1"/>
  <c r="D47" i="1"/>
  <c r="B47" i="1"/>
  <c r="E29" i="1"/>
  <c r="D45" i="1"/>
  <c r="J48" i="1"/>
  <c r="N25" i="1"/>
  <c r="O25" i="1" s="1"/>
  <c r="J51" i="1"/>
  <c r="E33" i="1"/>
  <c r="E34" i="1"/>
  <c r="C52" i="1" s="1"/>
  <c r="C26" i="1"/>
  <c r="B44" i="1" s="1"/>
  <c r="B40" i="1"/>
  <c r="B43" i="1"/>
  <c r="C42" i="1"/>
  <c r="O17" i="1"/>
  <c r="P17" i="1"/>
  <c r="H17" i="1"/>
  <c r="E22" i="1"/>
  <c r="C40" i="1" s="1"/>
  <c r="E21" i="1"/>
  <c r="C22" i="1"/>
  <c r="B39" i="1"/>
  <c r="I39" i="1"/>
  <c r="H39" i="1"/>
  <c r="J39" i="1" s="1"/>
  <c r="I52" i="1"/>
  <c r="H52" i="1"/>
  <c r="I51" i="1"/>
  <c r="I50" i="1"/>
  <c r="H50" i="1"/>
  <c r="I49" i="1"/>
  <c r="H49" i="1"/>
  <c r="J49" i="1" s="1"/>
  <c r="I48" i="1"/>
  <c r="H48" i="1"/>
  <c r="I47" i="1"/>
  <c r="I44" i="1"/>
  <c r="H44" i="1"/>
  <c r="J44" i="1" s="1"/>
  <c r="I43" i="1"/>
  <c r="H43" i="1"/>
  <c r="I42" i="1"/>
  <c r="I41" i="1"/>
  <c r="H41" i="1"/>
  <c r="J41" i="1" s="1"/>
  <c r="I40" i="1"/>
  <c r="H40" i="1"/>
  <c r="I54" i="1"/>
  <c r="H54" i="1"/>
  <c r="J54" i="1" s="1"/>
  <c r="C39" i="1"/>
  <c r="C54" i="1"/>
  <c r="B54" i="1"/>
  <c r="D54" i="1"/>
  <c r="G111" i="1"/>
  <c r="F111" i="1"/>
  <c r="K35" i="1"/>
  <c r="J35" i="1"/>
  <c r="I35" i="1"/>
  <c r="D35" i="1"/>
  <c r="E23" i="1"/>
  <c r="C41" i="1" s="1"/>
  <c r="E24" i="1"/>
  <c r="E25" i="1"/>
  <c r="C43" i="1" s="1"/>
  <c r="E26" i="1"/>
  <c r="C44" i="1" s="1"/>
  <c r="E27" i="1"/>
  <c r="C45" i="1" s="1"/>
  <c r="E28" i="1"/>
  <c r="C46" i="1" s="1"/>
  <c r="E30" i="1"/>
  <c r="C48" i="1" s="1"/>
  <c r="E31" i="1"/>
  <c r="C49" i="1" s="1"/>
  <c r="E32" i="1"/>
  <c r="C50" i="1" s="1"/>
  <c r="C51" i="1"/>
  <c r="E20" i="1"/>
  <c r="C21" i="1"/>
  <c r="C23" i="1"/>
  <c r="B41" i="1" s="1"/>
  <c r="C24" i="1"/>
  <c r="C25" i="1"/>
  <c r="C27" i="1"/>
  <c r="B45" i="1" s="1"/>
  <c r="B46" i="1"/>
  <c r="C29" i="1"/>
  <c r="C30" i="1"/>
  <c r="B48" i="1" s="1"/>
  <c r="C31" i="1"/>
  <c r="B49" i="1" s="1"/>
  <c r="C32" i="1"/>
  <c r="B50" i="1" s="1"/>
  <c r="C33" i="1"/>
  <c r="B51" i="1" s="1"/>
  <c r="C34" i="1"/>
  <c r="B52" i="1" s="1"/>
  <c r="C20" i="1"/>
  <c r="J17" i="1"/>
  <c r="I17" i="1"/>
  <c r="D17" i="1"/>
  <c r="E17" i="1"/>
  <c r="F17" i="1"/>
  <c r="G17" i="1"/>
  <c r="C17" i="1"/>
  <c r="D39" i="1" l="1"/>
  <c r="D46" i="1"/>
  <c r="D48" i="1"/>
  <c r="J50" i="1"/>
  <c r="D51" i="1"/>
  <c r="J52" i="1"/>
  <c r="Q17" i="1"/>
  <c r="D52" i="1"/>
  <c r="J43" i="1"/>
  <c r="I53" i="1"/>
  <c r="H53" i="1"/>
  <c r="D43" i="1"/>
  <c r="D49" i="1"/>
  <c r="D50" i="1"/>
  <c r="D44" i="1"/>
  <c r="D41" i="1"/>
  <c r="J40" i="1"/>
  <c r="D40" i="1"/>
  <c r="C35" i="1"/>
  <c r="B53" i="1" s="1"/>
  <c r="E35" i="1"/>
  <c r="C53" i="1" s="1"/>
  <c r="J53" i="1" l="1"/>
  <c r="D53" i="1"/>
</calcChain>
</file>

<file path=xl/sharedStrings.xml><?xml version="1.0" encoding="utf-8"?>
<sst xmlns="http://schemas.openxmlformats.org/spreadsheetml/2006/main" count="67" uniqueCount="33">
  <si>
    <t>total</t>
  </si>
  <si>
    <t>NLI:</t>
  </si>
  <si>
    <t>STS:</t>
  </si>
  <si>
    <t>FP</t>
  </si>
  <si>
    <t>TP</t>
  </si>
  <si>
    <t>FN</t>
  </si>
  <si>
    <t>conform</t>
  </si>
  <si>
    <t>neutraal</t>
  </si>
  <si>
    <t>niet conform</t>
  </si>
  <si>
    <t>SOPalign:</t>
  </si>
  <si>
    <t>Friso:</t>
  </si>
  <si>
    <t>Precision</t>
  </si>
  <si>
    <t>Recall</t>
  </si>
  <si>
    <t>F1-score</t>
  </si>
  <si>
    <t>DOC_ID</t>
  </si>
  <si>
    <t>Aanvraagformulier</t>
  </si>
  <si>
    <t>Folder MRSA</t>
  </si>
  <si>
    <t>Strikte Isolatie</t>
  </si>
  <si>
    <t>Bijlage MRSA</t>
  </si>
  <si>
    <t>Communicate email</t>
  </si>
  <si>
    <t>Bloedafname RLD</t>
  </si>
  <si>
    <t>true label: | prediction:</t>
  </si>
  <si>
    <t>Infectie bij werknemers</t>
  </si>
  <si>
    <t>Contactisolatie</t>
  </si>
  <si>
    <t>MRSA/BRMO voorkomen verspreiding</t>
  </si>
  <si>
    <t>JCI handboek</t>
  </si>
  <si>
    <t>Instructieafspraken bacteriologie</t>
  </si>
  <si>
    <t>Isolatiebeleid</t>
  </si>
  <si>
    <t>MICU reader</t>
  </si>
  <si>
    <t>Inwerkprogramma</t>
  </si>
  <si>
    <t>Bijlage Contactonderzoek</t>
  </si>
  <si>
    <t>Nr. Annotations</t>
  </si>
  <si>
    <t>1 (no annotations)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</si>
</sst>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SOPalign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'EA results'!$D$39:$D$53</c:f>
              <c:numCache>
                <c:formatCode>General</c:formatCode>
                <c:ptCount val="15"/>
                <c:pt idx="0">
                  <c:v>0.58333333333333337</c:v>
                </c:pt>
                <c:pt idx="1">
                  <c:v>0.31952662721893493</c:v>
                </c:pt>
                <c:pt idx="2">
                  <c:v>0.33333333333333331</c:v>
                </c:pt>
                <c:pt idx="3">
                  <c:v>0</c:v>
                </c:pt>
                <c:pt idx="4">
                  <c:v>0.2696629213483146</c:v>
                </c:pt>
                <c:pt idx="5">
                  <c:v>0.28571428571428575</c:v>
                </c:pt>
                <c:pt idx="6">
                  <c:v>0</c:v>
                </c:pt>
                <c:pt idx="7">
                  <c:v>4.4444444444444439E-2</c:v>
                </c:pt>
                <c:pt idx="8">
                  <c:v>0</c:v>
                </c:pt>
                <c:pt idx="9">
                  <c:v>0.08</c:v>
                </c:pt>
                <c:pt idx="10">
                  <c:v>0.21276595744680848</c:v>
                </c:pt>
                <c:pt idx="11">
                  <c:v>0.28571428571428564</c:v>
                </c:pt>
                <c:pt idx="12">
                  <c:v>0.26666666666666666</c:v>
                </c:pt>
                <c:pt idx="13">
                  <c:v>0.31067961165048541</c:v>
                </c:pt>
                <c:pt idx="14">
                  <c:v>0.27687296416938112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DA-4A61-BC9A-BA460E85E2D9}"/>
            </c:ext>
          </c:extLst>
        </c:ser>
        <c:ser>
          <c:idx val="1"/>
          <c:order val="1"/>
          <c:tx>
            <c:v>Friso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'EA results'!$J$39:$J$53</c:f>
              <c:numCache>
                <c:formatCode>General</c:formatCode>
                <c:ptCount val="15"/>
                <c:pt idx="0">
                  <c:v>0.11764705882352941</c:v>
                </c:pt>
                <c:pt idx="1">
                  <c:v>6.8965517241379296E-2</c:v>
                </c:pt>
                <c:pt idx="2">
                  <c:v>0.339622641509434</c:v>
                </c:pt>
                <c:pt idx="3">
                  <c:v>0</c:v>
                </c:pt>
                <c:pt idx="4">
                  <c:v>0.35714285714285715</c:v>
                </c:pt>
                <c:pt idx="5">
                  <c:v>0.5</c:v>
                </c:pt>
                <c:pt idx="6">
                  <c:v>0</c:v>
                </c:pt>
                <c:pt idx="7">
                  <c:v>0.34042553191489361</c:v>
                </c:pt>
                <c:pt idx="8">
                  <c:v>0</c:v>
                </c:pt>
                <c:pt idx="9">
                  <c:v>0</c:v>
                </c:pt>
                <c:pt idx="10">
                  <c:v>7.407407407407407E-2</c:v>
                </c:pt>
                <c:pt idx="11">
                  <c:v>0.18181818181818182</c:v>
                </c:pt>
                <c:pt idx="12">
                  <c:v>0</c:v>
                </c:pt>
                <c:pt idx="13">
                  <c:v>4.1666666666666671E-2</c:v>
                </c:pt>
                <c:pt idx="14">
                  <c:v>0.16806722689075632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DA-4A61-BC9A-BA460E85E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82639"/>
        <c:axId val="1007180719"/>
      </c:scatterChart>
      <c:valAx>
        <c:axId val="1007182639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Documents</a:t>
                </a:r>
                <a:r>
                  <a:rPr lang="en-GB" baseline="0"/>
                  <a:t> sorted by number of annotations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07180719"/>
        <c:crosses val="autoZero"/>
        <c:crossBetween val="midCat"/>
        <c:majorUnit val="1"/>
      </c:valAx>
      <c:valAx>
        <c:axId val="10071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0718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SOPalign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'Performance comparison'!$A$3:$A$16</c:f>
              <c:numCache>
                <c:formatCode>@</c:formatCode>
                <c:ptCount val="14"/>
                <c:pt idx="0">
                  <c:v>3</c:v>
                </c:pt>
                <c:pt idx="1">
                  <c:v>15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4</c:v>
                </c:pt>
                <c:pt idx="6">
                  <c:v>14</c:v>
                </c:pt>
                <c:pt idx="7">
                  <c:v>11</c:v>
                </c:pt>
                <c:pt idx="8">
                  <c:v>13</c:v>
                </c:pt>
                <c:pt idx="9">
                  <c:v>2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10</c:v>
                </c:pt>
              </c:numCache>
            </c:numRef>
          </c:xVal>
          <c:yVal>
            <c:numRef>
              <c:f>'Performance comparison'!$B$3:$B$16</c:f>
              <c:numCache>
                <c:formatCode>General</c:formatCode>
                <c:ptCount val="14"/>
                <c:pt idx="0">
                  <c:v>0.31952662721893493</c:v>
                </c:pt>
                <c:pt idx="1">
                  <c:v>0.31067961165048541</c:v>
                </c:pt>
                <c:pt idx="2">
                  <c:v>0.2696629213483146</c:v>
                </c:pt>
                <c:pt idx="3">
                  <c:v>4.4444444444444439E-2</c:v>
                </c:pt>
                <c:pt idx="4">
                  <c:v>0.21276595744680848</c:v>
                </c:pt>
                <c:pt idx="5">
                  <c:v>0.33333333333333331</c:v>
                </c:pt>
                <c:pt idx="6">
                  <c:v>0.26666666666666666</c:v>
                </c:pt>
                <c:pt idx="7">
                  <c:v>0.08</c:v>
                </c:pt>
                <c:pt idx="8">
                  <c:v>0.28571428571428564</c:v>
                </c:pt>
                <c:pt idx="9">
                  <c:v>0.58333333333333337</c:v>
                </c:pt>
                <c:pt idx="10">
                  <c:v>0.28571428571428575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D0-4CF5-9EE1-6A96E7A46B1C}"/>
            </c:ext>
          </c:extLst>
        </c:ser>
        <c:ser>
          <c:idx val="1"/>
          <c:order val="1"/>
          <c:tx>
            <c:v>Medical student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'Performance comparison'!$A$3:$A$16</c:f>
              <c:numCache>
                <c:formatCode>@</c:formatCode>
                <c:ptCount val="14"/>
                <c:pt idx="0">
                  <c:v>3</c:v>
                </c:pt>
                <c:pt idx="1">
                  <c:v>15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4</c:v>
                </c:pt>
                <c:pt idx="6">
                  <c:v>14</c:v>
                </c:pt>
                <c:pt idx="7">
                  <c:v>11</c:v>
                </c:pt>
                <c:pt idx="8">
                  <c:v>13</c:v>
                </c:pt>
                <c:pt idx="9">
                  <c:v>2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10</c:v>
                </c:pt>
              </c:numCache>
            </c:numRef>
          </c:xVal>
          <c:yVal>
            <c:numRef>
              <c:f>'Performance comparison'!$H$3:$H$16</c:f>
              <c:numCache>
                <c:formatCode>General</c:formatCode>
                <c:ptCount val="14"/>
                <c:pt idx="0">
                  <c:v>6.8965517241379296E-2</c:v>
                </c:pt>
                <c:pt idx="1">
                  <c:v>4.1666666666666671E-2</c:v>
                </c:pt>
                <c:pt idx="2">
                  <c:v>0.35714285714285715</c:v>
                </c:pt>
                <c:pt idx="3">
                  <c:v>0.34042553191489361</c:v>
                </c:pt>
                <c:pt idx="4">
                  <c:v>7.407407407407407E-2</c:v>
                </c:pt>
                <c:pt idx="5">
                  <c:v>0.339622641509434</c:v>
                </c:pt>
                <c:pt idx="6">
                  <c:v>0</c:v>
                </c:pt>
                <c:pt idx="7">
                  <c:v>0</c:v>
                </c:pt>
                <c:pt idx="8">
                  <c:v>0.18181818181818182</c:v>
                </c:pt>
                <c:pt idx="9">
                  <c:v>0.11764705882352941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D0-4CF5-9EE1-6A96E7A4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82639"/>
        <c:axId val="1007180719"/>
      </c:scatterChart>
      <c:valAx>
        <c:axId val="1007182639"/>
        <c:scaling>
          <c:orientation val="minMax"/>
          <c:max val="16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Documents results</a:t>
                </a:r>
                <a:r>
                  <a:rPr lang="en-GB" baseline="0"/>
                  <a:t> comparison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0"/>
        <c:majorTickMark val="none"/>
        <c:minorTickMark val="none"/>
        <c:tickLblPos val="nextTo"/>
        <c:crossAx val="1007180719"/>
        <c:crosses val="autoZero"/>
        <c:crossBetween val="midCat"/>
        <c:majorUnit val="1"/>
      </c:valAx>
      <c:valAx>
        <c:axId val="10071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07182639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SOPalign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'Performance comparison'!$B$1:$D$1</c:f>
              <c:strCache>
                <c:ptCount val="3"/>
                <c:pt idx="0">
                  <c:v>F1-score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'Performance comparison'!$B$2:$D$2</c:f>
              <c:numCache>
                <c:formatCode>General</c:formatCode>
                <c:ptCount val="3"/>
                <c:pt idx="0">
                  <c:v>0.27687296416938112</c:v>
                </c:pt>
                <c:pt idx="1">
                  <c:v>0.25679758308157102</c:v>
                </c:pt>
                <c:pt idx="2">
                  <c:v>0.30035335689045939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9-443D-B60E-9CE29A8F638C}"/>
            </c:ext>
          </c:extLst>
        </c:ser>
        <c:ser>
          <c:idx val="0"/>
          <c:order val="1"/>
          <c:tx>
            <c:v>Medical student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'Performance comparison'!$B$1:$D$1</c:f>
              <c:strCache>
                <c:ptCount val="3"/>
                <c:pt idx="0">
                  <c:v>F1-score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'Performance comparison'!$H$2:$J$2</c:f>
              <c:numCache>
                <c:formatCode>General</c:formatCode>
                <c:ptCount val="3"/>
                <c:pt idx="0">
                  <c:v>0.16806722689075632</c:v>
                </c:pt>
                <c:pt idx="1">
                  <c:v>0.49180327868852458</c:v>
                </c:pt>
                <c:pt idx="2">
                  <c:v>0.10135135135135136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89-443D-B60E-9CE29A8F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1582095"/>
        <c:axId val="1011583055"/>
      </c:barChart>
      <c:catAx>
        <c:axId val="101158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1583055"/>
        <c:crosses val="autoZero"/>
        <c:auto val="0"/>
        <c:lblAlgn val="ctr"/>
        <c:lblOffset val="50"/>
        <c:noMultiLvlLbl val="0"/>
      </c:catAx>
      <c:valAx>
        <c:axId val="10115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158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False Positives</a:t>
            </a:r>
            <a:r>
              <a:rPr lang="en-GB" baseline="0"/>
              <a:t> error types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'Error types'!$B$1:$D$1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</c:numCache>
            </c:numRef>
          </c:cat>
          <c:val>
            <c:numRef>
              <c:f>'Error types'!$B$17:$D$17</c:f>
              <c:numCache>
                <c:formatCode>General</c:formatCode>
                <c:ptCount val="3"/>
                <c:pt idx="0">
                  <c:v>17</c:v>
                </c:pt>
                <c:pt idx="1">
                  <c:v>73</c:v>
                </c:pt>
                <c:pt idx="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C-4461-8503-6D2C20D42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4045295"/>
        <c:axId val="1114043855"/>
      </c:barChart>
      <c:catAx>
        <c:axId val="111404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14043855"/>
        <c:crosses val="autoZero"/>
        <c:auto val="1"/>
        <c:lblAlgn val="ctr"/>
        <c:lblOffset val="100"/>
        <c:noMultiLvlLbl val="0"/>
      </c:catAx>
      <c:valAx>
        <c:axId val="11140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1404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False Negatives</a:t>
            </a:r>
            <a:r>
              <a:rPr lang="en-GB" baseline="0"/>
              <a:t> error types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'Error types'!$E$1:$I$1</c:f>
              <c:numCache>
                <c:formatCode>General</c:formatCode>
                <c:ptCount val="5"/>
                <c:pt idx="0">
                  <c:v>2.1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</c:numCache>
            </c:numRef>
          </c:cat>
          <c:val>
            <c:numRef>
              <c:f>'Error types'!$E$17:$I$17</c:f>
              <c:numCache>
                <c:formatCode>General</c:formatCode>
                <c:ptCount val="5"/>
                <c:pt idx="0">
                  <c:v>14</c:v>
                </c:pt>
                <c:pt idx="1">
                  <c:v>2</c:v>
                </c:pt>
                <c:pt idx="2">
                  <c:v>110</c:v>
                </c:pt>
                <c:pt idx="3">
                  <c:v>8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A-4CFB-89B9-7516FB06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188703"/>
        <c:axId val="1102188223"/>
      </c:barChart>
      <c:catAx>
        <c:axId val="110218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02188223"/>
        <c:crosses val="autoZero"/>
        <c:auto val="1"/>
        <c:lblAlgn val="ctr"/>
        <c:lblOffset val="100"/>
        <c:noMultiLvlLbl val="0"/>
      </c:catAx>
      <c:valAx>
        <c:axId val="110218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0218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38</xdr:row>
      <xdr:rowOff>110490</xdr:rowOff>
    </xdr:from>
    <xdr:to>
      <xdr:col>17</xdr:col>
      <xdr:colOff>1196340</xdr:colOff>
      <xdr:row>53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D06C5-80F1-62C5-7A57-52F2AFC3C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16</xdr:row>
      <xdr:rowOff>137160</xdr:rowOff>
    </xdr:from>
    <xdr:to>
      <xdr:col>7</xdr:col>
      <xdr:colOff>350520</xdr:colOff>
      <xdr:row>31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AC149-064F-4F22-8DED-38A2CF0D9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297180</xdr:colOff>
      <xdr:row>1</xdr:row>
      <xdr:rowOff>34290</xdr:rowOff>
    </xdr:from>
    <xdr:to>
      <xdr:col>17</xdr:col>
      <xdr:colOff>601980</xdr:colOff>
      <xdr:row>16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B5C058-4685-67B0-F18E-CC5EFAA38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</xdr:row>
      <xdr:rowOff>110490</xdr:rowOff>
    </xdr:from>
    <xdr:to>
      <xdr:col>17</xdr:col>
      <xdr:colOff>342900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29B46-5671-5084-1698-0F2B5D711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525780</xdr:colOff>
      <xdr:row>17</xdr:row>
      <xdr:rowOff>156210</xdr:rowOff>
    </xdr:from>
    <xdr:to>
      <xdr:col>8</xdr:col>
      <xdr:colOff>220980</xdr:colOff>
      <xdr:row>32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88BFE1-2DFC-FB59-5C16-52B748B18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82E4-1BE7-461B-A3CC-858005480773}">
  <dimension ref="A1:T111"/>
  <sheetViews>
    <sheetView topLeftCell="E34" workbookViewId="0">
      <selection activeCell="B1" sqref="B1:J17"/>
    </sheetView>
  </sheetViews>
  <sheetFormatPr defaultRowHeight="14.4" x14ac:dyDescent="0.3"/>
  <cols>
    <col min="1" max="1" width="16" bestFit="1" customWidth="1"/>
    <col min="13" max="13" width="20" bestFit="1" customWidth="1"/>
    <col min="17" max="17" width="9.21875" customWidth="1"/>
    <col min="18" max="18" width="18.88671875" bestFit="1" customWidth="1"/>
    <col min="20" max="20" width="16.21875" bestFit="1" customWidth="1"/>
  </cols>
  <sheetData>
    <row r="1" spans="1:20" x14ac:dyDescent="0.3">
      <c r="A1" t="s">
        <v>2</v>
      </c>
      <c r="B1" t="s">
        <v>14</v>
      </c>
      <c r="C1">
        <v>1.1000000000000001</v>
      </c>
      <c r="D1">
        <v>1.2</v>
      </c>
      <c r="E1">
        <v>1.3</v>
      </c>
      <c r="F1">
        <v>2.1</v>
      </c>
      <c r="G1">
        <v>2.2000000000000002</v>
      </c>
      <c r="H1">
        <v>2.2999999999999998</v>
      </c>
      <c r="I1">
        <v>2.4</v>
      </c>
      <c r="J1">
        <v>2.5</v>
      </c>
      <c r="M1" t="s">
        <v>9</v>
      </c>
      <c r="N1" t="s">
        <v>1</v>
      </c>
      <c r="O1">
        <v>3.1</v>
      </c>
      <c r="P1">
        <v>3.2</v>
      </c>
      <c r="S1" t="s">
        <v>14</v>
      </c>
    </row>
    <row r="2" spans="1:20" x14ac:dyDescent="0.3"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N2">
        <v>1</v>
      </c>
      <c r="O2">
        <v>0</v>
      </c>
      <c r="P2">
        <v>0</v>
      </c>
      <c r="S2">
        <v>1</v>
      </c>
      <c r="T2" t="s">
        <v>15</v>
      </c>
    </row>
    <row r="3" spans="1:20" x14ac:dyDescent="0.3">
      <c r="B3">
        <v>2</v>
      </c>
      <c r="C3">
        <v>2</v>
      </c>
      <c r="D3">
        <v>1</v>
      </c>
      <c r="E3">
        <v>0</v>
      </c>
      <c r="F3">
        <v>0</v>
      </c>
      <c r="G3">
        <v>0</v>
      </c>
      <c r="H3">
        <v>2</v>
      </c>
      <c r="I3">
        <v>1</v>
      </c>
      <c r="J3">
        <v>4</v>
      </c>
      <c r="N3">
        <v>2</v>
      </c>
      <c r="O3">
        <v>1</v>
      </c>
      <c r="P3">
        <v>3</v>
      </c>
      <c r="S3">
        <v>2</v>
      </c>
      <c r="T3" t="s">
        <v>16</v>
      </c>
    </row>
    <row r="4" spans="1:20" x14ac:dyDescent="0.3">
      <c r="B4">
        <v>3</v>
      </c>
      <c r="C4">
        <v>3</v>
      </c>
      <c r="D4">
        <v>19</v>
      </c>
      <c r="E4">
        <v>47</v>
      </c>
      <c r="F4">
        <v>1</v>
      </c>
      <c r="G4">
        <v>1</v>
      </c>
      <c r="H4">
        <v>32</v>
      </c>
      <c r="I4">
        <v>1</v>
      </c>
      <c r="J4">
        <v>11</v>
      </c>
      <c r="N4">
        <v>3</v>
      </c>
      <c r="O4">
        <v>19</v>
      </c>
      <c r="P4">
        <v>32</v>
      </c>
      <c r="S4">
        <v>3</v>
      </c>
      <c r="T4" t="s">
        <v>17</v>
      </c>
    </row>
    <row r="5" spans="1:20" x14ac:dyDescent="0.3">
      <c r="B5">
        <v>4</v>
      </c>
      <c r="C5">
        <v>1</v>
      </c>
      <c r="D5">
        <v>0</v>
      </c>
      <c r="E5">
        <v>12</v>
      </c>
      <c r="F5">
        <v>6</v>
      </c>
      <c r="G5">
        <v>0</v>
      </c>
      <c r="H5">
        <v>5</v>
      </c>
      <c r="I5">
        <v>3</v>
      </c>
      <c r="J5">
        <v>5</v>
      </c>
      <c r="N5">
        <v>4</v>
      </c>
      <c r="O5">
        <v>2</v>
      </c>
      <c r="P5">
        <v>9</v>
      </c>
      <c r="S5">
        <v>4</v>
      </c>
      <c r="T5" t="s">
        <v>18</v>
      </c>
    </row>
    <row r="6" spans="1:20" x14ac:dyDescent="0.3"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N6">
        <v>5</v>
      </c>
      <c r="O6">
        <v>0</v>
      </c>
      <c r="P6">
        <v>0</v>
      </c>
      <c r="S6">
        <v>5</v>
      </c>
      <c r="T6" t="s">
        <v>19</v>
      </c>
    </row>
    <row r="7" spans="1:20" x14ac:dyDescent="0.3">
      <c r="B7">
        <v>6</v>
      </c>
      <c r="C7">
        <v>1</v>
      </c>
      <c r="D7">
        <v>24</v>
      </c>
      <c r="E7">
        <v>29</v>
      </c>
      <c r="F7">
        <v>0</v>
      </c>
      <c r="G7">
        <v>1</v>
      </c>
      <c r="H7">
        <v>7</v>
      </c>
      <c r="I7">
        <v>1</v>
      </c>
      <c r="J7">
        <v>2</v>
      </c>
      <c r="N7">
        <v>6</v>
      </c>
      <c r="O7">
        <v>26</v>
      </c>
      <c r="P7">
        <v>16</v>
      </c>
      <c r="S7">
        <v>6</v>
      </c>
      <c r="T7" t="s">
        <v>20</v>
      </c>
    </row>
    <row r="8" spans="1:20" x14ac:dyDescent="0.3">
      <c r="B8">
        <v>7</v>
      </c>
      <c r="C8">
        <v>1</v>
      </c>
      <c r="D8">
        <v>1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N8">
        <v>7</v>
      </c>
      <c r="O8">
        <v>1</v>
      </c>
      <c r="P8">
        <v>2</v>
      </c>
      <c r="S8">
        <v>7</v>
      </c>
      <c r="T8" t="s">
        <v>22</v>
      </c>
    </row>
    <row r="9" spans="1:20" x14ac:dyDescent="0.3">
      <c r="B9">
        <v>8</v>
      </c>
      <c r="C9">
        <v>0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  <c r="J9">
        <v>1</v>
      </c>
      <c r="N9">
        <v>8</v>
      </c>
      <c r="O9">
        <v>0</v>
      </c>
      <c r="P9">
        <v>2</v>
      </c>
      <c r="S9">
        <v>8</v>
      </c>
      <c r="T9" t="s">
        <v>26</v>
      </c>
    </row>
    <row r="10" spans="1:20" x14ac:dyDescent="0.3">
      <c r="B10">
        <v>9</v>
      </c>
      <c r="C10">
        <v>1</v>
      </c>
      <c r="D10">
        <v>0</v>
      </c>
      <c r="E10">
        <v>8</v>
      </c>
      <c r="F10">
        <v>2</v>
      </c>
      <c r="G10">
        <v>0</v>
      </c>
      <c r="H10">
        <v>24</v>
      </c>
      <c r="I10">
        <v>0</v>
      </c>
      <c r="J10">
        <v>8</v>
      </c>
      <c r="N10">
        <v>9</v>
      </c>
      <c r="O10">
        <v>0</v>
      </c>
      <c r="P10">
        <v>8</v>
      </c>
      <c r="S10">
        <v>9</v>
      </c>
      <c r="T10" t="s">
        <v>30</v>
      </c>
    </row>
    <row r="11" spans="1:20" x14ac:dyDescent="0.3"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N11">
        <v>10</v>
      </c>
      <c r="O11">
        <v>0</v>
      </c>
      <c r="P11">
        <v>0</v>
      </c>
      <c r="S11">
        <v>10</v>
      </c>
      <c r="T11" t="s">
        <v>29</v>
      </c>
    </row>
    <row r="12" spans="1:20" x14ac:dyDescent="0.3">
      <c r="B12">
        <v>11</v>
      </c>
      <c r="C12">
        <v>2</v>
      </c>
      <c r="D12">
        <v>3</v>
      </c>
      <c r="E12">
        <v>10</v>
      </c>
      <c r="F12">
        <v>0</v>
      </c>
      <c r="G12">
        <v>0</v>
      </c>
      <c r="H12">
        <v>4</v>
      </c>
      <c r="I12">
        <v>0</v>
      </c>
      <c r="J12">
        <v>4</v>
      </c>
      <c r="N12">
        <v>11</v>
      </c>
      <c r="O12">
        <v>3</v>
      </c>
      <c r="P12">
        <v>7</v>
      </c>
      <c r="S12">
        <v>11</v>
      </c>
      <c r="T12" t="s">
        <v>28</v>
      </c>
    </row>
    <row r="13" spans="1:20" x14ac:dyDescent="0.3">
      <c r="B13">
        <v>12</v>
      </c>
      <c r="C13">
        <v>0</v>
      </c>
      <c r="D13">
        <v>5</v>
      </c>
      <c r="E13">
        <v>11</v>
      </c>
      <c r="F13">
        <v>1</v>
      </c>
      <c r="G13">
        <v>0</v>
      </c>
      <c r="H13">
        <v>8</v>
      </c>
      <c r="I13">
        <v>0</v>
      </c>
      <c r="J13">
        <v>12</v>
      </c>
      <c r="N13">
        <v>12</v>
      </c>
      <c r="O13">
        <v>5</v>
      </c>
      <c r="P13">
        <v>14</v>
      </c>
      <c r="S13">
        <v>12</v>
      </c>
      <c r="T13" t="s">
        <v>27</v>
      </c>
    </row>
    <row r="14" spans="1:20" x14ac:dyDescent="0.3">
      <c r="B14">
        <v>13</v>
      </c>
      <c r="C14">
        <v>1</v>
      </c>
      <c r="D14">
        <v>3</v>
      </c>
      <c r="E14">
        <v>3</v>
      </c>
      <c r="F14">
        <v>0</v>
      </c>
      <c r="G14">
        <v>0</v>
      </c>
      <c r="H14">
        <v>3</v>
      </c>
      <c r="I14">
        <v>0</v>
      </c>
      <c r="J14">
        <v>5</v>
      </c>
      <c r="N14">
        <v>13</v>
      </c>
      <c r="O14">
        <v>4</v>
      </c>
      <c r="P14">
        <v>3</v>
      </c>
      <c r="S14">
        <v>13</v>
      </c>
      <c r="T14" t="s">
        <v>25</v>
      </c>
    </row>
    <row r="15" spans="1:20" x14ac:dyDescent="0.3">
      <c r="B15">
        <v>14</v>
      </c>
      <c r="C15">
        <v>3</v>
      </c>
      <c r="D15">
        <v>1</v>
      </c>
      <c r="E15">
        <v>5</v>
      </c>
      <c r="F15">
        <v>0</v>
      </c>
      <c r="G15">
        <v>0</v>
      </c>
      <c r="H15">
        <v>10</v>
      </c>
      <c r="I15">
        <v>0</v>
      </c>
      <c r="J15">
        <v>3</v>
      </c>
      <c r="N15">
        <v>14</v>
      </c>
      <c r="O15">
        <v>1</v>
      </c>
      <c r="P15">
        <v>6</v>
      </c>
      <c r="S15">
        <v>14</v>
      </c>
      <c r="T15" t="s">
        <v>24</v>
      </c>
    </row>
    <row r="16" spans="1:20" x14ac:dyDescent="0.3">
      <c r="B16">
        <v>15</v>
      </c>
      <c r="C16">
        <v>2</v>
      </c>
      <c r="D16">
        <v>16</v>
      </c>
      <c r="E16">
        <v>27</v>
      </c>
      <c r="F16">
        <v>4</v>
      </c>
      <c r="G16">
        <v>0</v>
      </c>
      <c r="H16">
        <v>13</v>
      </c>
      <c r="I16">
        <v>2</v>
      </c>
      <c r="J16">
        <v>7</v>
      </c>
      <c r="N16">
        <v>15</v>
      </c>
      <c r="O16">
        <v>14</v>
      </c>
      <c r="P16">
        <v>19</v>
      </c>
      <c r="S16">
        <v>15</v>
      </c>
      <c r="T16" t="s">
        <v>23</v>
      </c>
    </row>
    <row r="17" spans="1:17" x14ac:dyDescent="0.3">
      <c r="B17" t="s">
        <v>0</v>
      </c>
      <c r="C17">
        <f t="shared" ref="C17:J17" si="0">SUM(C2:C16)</f>
        <v>17</v>
      </c>
      <c r="D17">
        <f t="shared" si="0"/>
        <v>73</v>
      </c>
      <c r="E17">
        <f t="shared" si="0"/>
        <v>156</v>
      </c>
      <c r="F17">
        <f t="shared" si="0"/>
        <v>14</v>
      </c>
      <c r="G17">
        <f t="shared" si="0"/>
        <v>2</v>
      </c>
      <c r="H17">
        <f t="shared" si="0"/>
        <v>110</v>
      </c>
      <c r="I17">
        <f t="shared" si="0"/>
        <v>8</v>
      </c>
      <c r="J17">
        <f t="shared" si="0"/>
        <v>64</v>
      </c>
      <c r="N17" t="s">
        <v>0</v>
      </c>
      <c r="O17">
        <f>SUM(O2:O16)</f>
        <v>76</v>
      </c>
      <c r="P17">
        <f>SUM(P2:P16)</f>
        <v>121</v>
      </c>
      <c r="Q17">
        <f>P17+O17</f>
        <v>197</v>
      </c>
    </row>
    <row r="19" spans="1:17" x14ac:dyDescent="0.3">
      <c r="A19" t="s">
        <v>9</v>
      </c>
      <c r="B19" t="s">
        <v>14</v>
      </c>
      <c r="C19" t="s">
        <v>3</v>
      </c>
      <c r="D19" t="s">
        <v>4</v>
      </c>
      <c r="E19" t="s">
        <v>5</v>
      </c>
      <c r="G19" t="s">
        <v>10</v>
      </c>
      <c r="H19" t="s">
        <v>14</v>
      </c>
      <c r="I19" t="s">
        <v>3</v>
      </c>
      <c r="J19" t="s">
        <v>4</v>
      </c>
      <c r="K19" t="s">
        <v>5</v>
      </c>
      <c r="M19" t="s">
        <v>9</v>
      </c>
    </row>
    <row r="20" spans="1:17" x14ac:dyDescent="0.3">
      <c r="B20">
        <v>1</v>
      </c>
      <c r="C20">
        <f>SUM(C2:E2)</f>
        <v>0</v>
      </c>
      <c r="D20">
        <v>0</v>
      </c>
      <c r="E20">
        <f>SUM(F2:J2)</f>
        <v>0</v>
      </c>
      <c r="H20">
        <v>1</v>
      </c>
      <c r="I20">
        <v>0</v>
      </c>
      <c r="J20">
        <v>0</v>
      </c>
      <c r="K20">
        <v>0</v>
      </c>
      <c r="M20" t="s">
        <v>21</v>
      </c>
      <c r="N20" t="s">
        <v>6</v>
      </c>
      <c r="O20" t="s">
        <v>7</v>
      </c>
      <c r="P20" t="s">
        <v>8</v>
      </c>
    </row>
    <row r="21" spans="1:17" x14ac:dyDescent="0.3">
      <c r="B21">
        <v>2</v>
      </c>
      <c r="C21">
        <f t="shared" ref="C21:C34" si="1">SUM(C3:E3)</f>
        <v>3</v>
      </c>
      <c r="D21">
        <v>7</v>
      </c>
      <c r="E21">
        <f>SUM(F3:J3)</f>
        <v>7</v>
      </c>
      <c r="H21">
        <v>2</v>
      </c>
      <c r="I21">
        <v>0</v>
      </c>
      <c r="J21">
        <v>1</v>
      </c>
      <c r="K21">
        <v>15</v>
      </c>
      <c r="M21" t="s">
        <v>6</v>
      </c>
      <c r="N21">
        <v>90</v>
      </c>
      <c r="O21">
        <v>6</v>
      </c>
      <c r="P21">
        <v>2</v>
      </c>
    </row>
    <row r="22" spans="1:17" x14ac:dyDescent="0.3">
      <c r="B22">
        <v>3</v>
      </c>
      <c r="C22">
        <f>SUM(C4:E4)</f>
        <v>69</v>
      </c>
      <c r="D22">
        <v>27</v>
      </c>
      <c r="E22">
        <f>SUM(F4:J4)</f>
        <v>46</v>
      </c>
      <c r="H22">
        <v>3</v>
      </c>
      <c r="I22">
        <v>1</v>
      </c>
      <c r="J22">
        <v>3</v>
      </c>
      <c r="K22">
        <v>80</v>
      </c>
      <c r="M22" t="s">
        <v>7</v>
      </c>
      <c r="N22">
        <v>159</v>
      </c>
      <c r="O22">
        <v>41</v>
      </c>
      <c r="P22">
        <v>28</v>
      </c>
    </row>
    <row r="23" spans="1:17" x14ac:dyDescent="0.3">
      <c r="B23">
        <v>4</v>
      </c>
      <c r="C23">
        <f t="shared" si="1"/>
        <v>13</v>
      </c>
      <c r="D23">
        <v>8</v>
      </c>
      <c r="E23">
        <f t="shared" ref="E23:E32" si="2">SUM(F5:J5)</f>
        <v>19</v>
      </c>
      <c r="H23">
        <v>4</v>
      </c>
      <c r="I23">
        <v>15</v>
      </c>
      <c r="J23">
        <v>9</v>
      </c>
      <c r="K23">
        <v>20</v>
      </c>
      <c r="M23" t="s">
        <v>8</v>
      </c>
      <c r="N23">
        <v>2</v>
      </c>
      <c r="O23">
        <v>0</v>
      </c>
      <c r="P23">
        <v>3</v>
      </c>
    </row>
    <row r="24" spans="1:17" x14ac:dyDescent="0.3">
      <c r="B24">
        <v>5</v>
      </c>
      <c r="C24">
        <f t="shared" si="1"/>
        <v>0</v>
      </c>
      <c r="D24">
        <v>0</v>
      </c>
      <c r="E24">
        <f t="shared" si="2"/>
        <v>2</v>
      </c>
      <c r="H24">
        <v>5</v>
      </c>
      <c r="I24">
        <v>0</v>
      </c>
      <c r="J24">
        <v>0</v>
      </c>
      <c r="K24">
        <v>2</v>
      </c>
    </row>
    <row r="25" spans="1:17" x14ac:dyDescent="0.3">
      <c r="B25">
        <v>6</v>
      </c>
      <c r="C25">
        <f t="shared" si="1"/>
        <v>54</v>
      </c>
      <c r="D25">
        <v>12</v>
      </c>
      <c r="E25">
        <f t="shared" si="2"/>
        <v>11</v>
      </c>
      <c r="H25">
        <v>6</v>
      </c>
      <c r="I25">
        <v>7</v>
      </c>
      <c r="J25">
        <v>5</v>
      </c>
      <c r="K25">
        <v>11</v>
      </c>
      <c r="N25">
        <f>N22+N23+O23+O21+P21+P22</f>
        <v>197</v>
      </c>
      <c r="O25">
        <f>N25+N21+O22+P23</f>
        <v>331</v>
      </c>
    </row>
    <row r="26" spans="1:17" x14ac:dyDescent="0.3">
      <c r="B26">
        <v>7</v>
      </c>
      <c r="C26">
        <f>SUM(C8:E8)</f>
        <v>4</v>
      </c>
      <c r="D26">
        <v>1</v>
      </c>
      <c r="E26">
        <f t="shared" si="2"/>
        <v>1</v>
      </c>
      <c r="H26">
        <v>7</v>
      </c>
      <c r="I26">
        <v>2</v>
      </c>
      <c r="J26">
        <v>1</v>
      </c>
      <c r="K26">
        <v>0</v>
      </c>
    </row>
    <row r="27" spans="1:17" x14ac:dyDescent="0.3">
      <c r="B27">
        <v>8</v>
      </c>
      <c r="C27">
        <f t="shared" si="1"/>
        <v>2</v>
      </c>
      <c r="D27">
        <v>0</v>
      </c>
      <c r="E27">
        <f t="shared" si="2"/>
        <v>1</v>
      </c>
      <c r="H27">
        <v>8</v>
      </c>
      <c r="I27">
        <v>0</v>
      </c>
      <c r="J27">
        <v>0</v>
      </c>
      <c r="K27">
        <v>0</v>
      </c>
    </row>
    <row r="28" spans="1:17" x14ac:dyDescent="0.3">
      <c r="B28">
        <v>9</v>
      </c>
      <c r="C28">
        <f>SUM(C10:E10)</f>
        <v>9</v>
      </c>
      <c r="D28">
        <v>1</v>
      </c>
      <c r="E28">
        <f t="shared" si="2"/>
        <v>34</v>
      </c>
      <c r="H28">
        <v>9</v>
      </c>
      <c r="I28">
        <v>3</v>
      </c>
      <c r="J28">
        <v>8</v>
      </c>
      <c r="K28">
        <v>28</v>
      </c>
    </row>
    <row r="29" spans="1:17" x14ac:dyDescent="0.3">
      <c r="B29">
        <v>10</v>
      </c>
      <c r="C29">
        <f t="shared" si="1"/>
        <v>0</v>
      </c>
      <c r="D29">
        <v>0</v>
      </c>
      <c r="E29">
        <f>SUM(F11:J11)</f>
        <v>1</v>
      </c>
      <c r="H29">
        <v>10</v>
      </c>
      <c r="I29">
        <v>0</v>
      </c>
      <c r="J29">
        <v>0</v>
      </c>
      <c r="K29">
        <v>1</v>
      </c>
    </row>
    <row r="30" spans="1:17" x14ac:dyDescent="0.3">
      <c r="B30">
        <v>11</v>
      </c>
      <c r="C30">
        <f t="shared" si="1"/>
        <v>15</v>
      </c>
      <c r="D30">
        <v>1</v>
      </c>
      <c r="E30">
        <f t="shared" si="2"/>
        <v>8</v>
      </c>
      <c r="H30">
        <v>11</v>
      </c>
      <c r="I30">
        <v>3</v>
      </c>
      <c r="J30">
        <v>0</v>
      </c>
      <c r="K30">
        <v>9</v>
      </c>
    </row>
    <row r="31" spans="1:17" x14ac:dyDescent="0.3">
      <c r="B31">
        <v>12</v>
      </c>
      <c r="C31">
        <f t="shared" si="1"/>
        <v>16</v>
      </c>
      <c r="D31">
        <v>5</v>
      </c>
      <c r="E31">
        <f t="shared" si="2"/>
        <v>21</v>
      </c>
      <c r="H31">
        <v>12</v>
      </c>
      <c r="I31">
        <v>0</v>
      </c>
      <c r="J31">
        <v>1</v>
      </c>
      <c r="K31">
        <v>25</v>
      </c>
    </row>
    <row r="32" spans="1:17" x14ac:dyDescent="0.3">
      <c r="B32">
        <v>13</v>
      </c>
      <c r="C32">
        <f t="shared" si="1"/>
        <v>7</v>
      </c>
      <c r="D32">
        <v>3</v>
      </c>
      <c r="E32">
        <f t="shared" si="2"/>
        <v>8</v>
      </c>
      <c r="H32">
        <v>13</v>
      </c>
      <c r="I32">
        <v>0</v>
      </c>
      <c r="J32">
        <v>1</v>
      </c>
      <c r="K32">
        <v>9</v>
      </c>
    </row>
    <row r="33" spans="1:11" x14ac:dyDescent="0.3">
      <c r="B33">
        <v>14</v>
      </c>
      <c r="C33">
        <f t="shared" si="1"/>
        <v>9</v>
      </c>
      <c r="D33">
        <v>4</v>
      </c>
      <c r="E33">
        <f>SUM(F15:J15)</f>
        <v>13</v>
      </c>
      <c r="H33">
        <v>14</v>
      </c>
      <c r="I33">
        <v>0</v>
      </c>
      <c r="J33">
        <v>0</v>
      </c>
      <c r="K33">
        <v>20</v>
      </c>
    </row>
    <row r="34" spans="1:11" x14ac:dyDescent="0.3">
      <c r="B34">
        <v>15</v>
      </c>
      <c r="C34">
        <f t="shared" si="1"/>
        <v>45</v>
      </c>
      <c r="D34">
        <v>16</v>
      </c>
      <c r="E34">
        <f>SUM(F16:J16)</f>
        <v>26</v>
      </c>
      <c r="H34">
        <v>15</v>
      </c>
      <c r="I34">
        <v>0</v>
      </c>
      <c r="J34">
        <v>1</v>
      </c>
      <c r="K34">
        <v>46</v>
      </c>
    </row>
    <row r="35" spans="1:11" x14ac:dyDescent="0.3">
      <c r="B35" t="s">
        <v>0</v>
      </c>
      <c r="C35">
        <f>SUM(C20:C34)</f>
        <v>246</v>
      </c>
      <c r="D35">
        <f>SUM(D20:D34)</f>
        <v>85</v>
      </c>
      <c r="E35">
        <f>SUM(E20:E34)</f>
        <v>198</v>
      </c>
      <c r="H35" t="s">
        <v>0</v>
      </c>
      <c r="I35">
        <f>SUM(I20:I34)</f>
        <v>31</v>
      </c>
      <c r="J35">
        <f>SUM(J20:J34)</f>
        <v>30</v>
      </c>
      <c r="K35">
        <f>SUM(K20:K34)</f>
        <v>266</v>
      </c>
    </row>
    <row r="38" spans="1:11" x14ac:dyDescent="0.3">
      <c r="A38" t="s">
        <v>14</v>
      </c>
      <c r="B38" t="s">
        <v>11</v>
      </c>
      <c r="C38" t="s">
        <v>12</v>
      </c>
      <c r="D38" t="s">
        <v>13</v>
      </c>
      <c r="E38" t="s">
        <v>31</v>
      </c>
      <c r="G38" t="s">
        <v>14</v>
      </c>
      <c r="H38" t="s">
        <v>11</v>
      </c>
      <c r="I38" t="s">
        <v>12</v>
      </c>
      <c r="J38" t="s">
        <v>13</v>
      </c>
    </row>
    <row r="39" spans="1:11" x14ac:dyDescent="0.3">
      <c r="A39">
        <v>2</v>
      </c>
      <c r="B39">
        <f>D21/(D21+C21)</f>
        <v>0.7</v>
      </c>
      <c r="C39">
        <f t="shared" ref="C39:C53" si="3">D21/(D21+E21)</f>
        <v>0.5</v>
      </c>
      <c r="D39">
        <f>(2*B39*C39)/(B39+C39)</f>
        <v>0.58333333333333337</v>
      </c>
      <c r="E39">
        <f t="shared" ref="E39:E52" si="4">C21+D21+E21</f>
        <v>17</v>
      </c>
      <c r="G39">
        <v>2</v>
      </c>
      <c r="H39">
        <f>J21/(J21+I21)</f>
        <v>1</v>
      </c>
      <c r="I39">
        <f t="shared" ref="I39:I44" si="5">J21/(J21+K21)</f>
        <v>6.25E-2</v>
      </c>
      <c r="J39">
        <f>(2*H39*I39)/(H39+I39)</f>
        <v>0.11764705882352941</v>
      </c>
    </row>
    <row r="40" spans="1:11" x14ac:dyDescent="0.3">
      <c r="A40">
        <v>3</v>
      </c>
      <c r="B40">
        <f>D22/(D22+C22)</f>
        <v>0.28125</v>
      </c>
      <c r="C40">
        <f t="shared" si="3"/>
        <v>0.36986301369863012</v>
      </c>
      <c r="D40">
        <f>(2*B40*C40)/(B40+C40)</f>
        <v>0.31952662721893493</v>
      </c>
      <c r="E40">
        <f t="shared" si="4"/>
        <v>142</v>
      </c>
      <c r="G40">
        <v>3</v>
      </c>
      <c r="H40">
        <f>J22/(J22+I22)</f>
        <v>0.75</v>
      </c>
      <c r="I40">
        <f t="shared" si="5"/>
        <v>3.614457831325301E-2</v>
      </c>
      <c r="J40">
        <f>(2*H40*I40)/(H40+I40)</f>
        <v>6.8965517241379296E-2</v>
      </c>
    </row>
    <row r="41" spans="1:11" x14ac:dyDescent="0.3">
      <c r="A41">
        <v>4</v>
      </c>
      <c r="B41">
        <f>D23/(D23+C23)</f>
        <v>0.38095238095238093</v>
      </c>
      <c r="C41">
        <f t="shared" si="3"/>
        <v>0.29629629629629628</v>
      </c>
      <c r="D41">
        <f>(2*B41*C41)/(B41+C41)</f>
        <v>0.33333333333333331</v>
      </c>
      <c r="E41">
        <f t="shared" si="4"/>
        <v>40</v>
      </c>
      <c r="G41">
        <v>4</v>
      </c>
      <c r="H41">
        <f>J23/(J23+I23)</f>
        <v>0.375</v>
      </c>
      <c r="I41">
        <f t="shared" si="5"/>
        <v>0.31034482758620691</v>
      </c>
      <c r="J41">
        <f>(2*H41*I41)/(H41+I41)</f>
        <v>0.339622641509434</v>
      </c>
    </row>
    <row r="42" spans="1:11" x14ac:dyDescent="0.3">
      <c r="A42">
        <v>5</v>
      </c>
      <c r="B42">
        <v>0</v>
      </c>
      <c r="C42">
        <f t="shared" si="3"/>
        <v>0</v>
      </c>
      <c r="D42">
        <v>0</v>
      </c>
      <c r="E42">
        <f t="shared" si="4"/>
        <v>2</v>
      </c>
      <c r="G42">
        <v>5</v>
      </c>
      <c r="H42">
        <v>0</v>
      </c>
      <c r="I42">
        <f t="shared" si="5"/>
        <v>0</v>
      </c>
      <c r="J42">
        <v>0</v>
      </c>
    </row>
    <row r="43" spans="1:11" x14ac:dyDescent="0.3">
      <c r="A43">
        <v>6</v>
      </c>
      <c r="B43">
        <f>D25/(D25+C25)</f>
        <v>0.18181818181818182</v>
      </c>
      <c r="C43">
        <f t="shared" si="3"/>
        <v>0.52173913043478259</v>
      </c>
      <c r="D43">
        <f>(2*B43*C43)/(B43+C43)</f>
        <v>0.2696629213483146</v>
      </c>
      <c r="E43">
        <f t="shared" si="4"/>
        <v>77</v>
      </c>
      <c r="G43">
        <v>6</v>
      </c>
      <c r="H43">
        <f>J25/(J25+I25)</f>
        <v>0.41666666666666669</v>
      </c>
      <c r="I43">
        <f t="shared" si="5"/>
        <v>0.3125</v>
      </c>
      <c r="J43">
        <f>(2*H43*I43)/(H43+I43)</f>
        <v>0.35714285714285715</v>
      </c>
    </row>
    <row r="44" spans="1:11" x14ac:dyDescent="0.3">
      <c r="A44">
        <v>7</v>
      </c>
      <c r="B44">
        <f>D26/(D26+C26)</f>
        <v>0.2</v>
      </c>
      <c r="C44">
        <f t="shared" si="3"/>
        <v>0.5</v>
      </c>
      <c r="D44">
        <f>(2*B44*C44)/(B44+C44)</f>
        <v>0.28571428571428575</v>
      </c>
      <c r="E44">
        <f t="shared" si="4"/>
        <v>6</v>
      </c>
      <c r="G44">
        <v>7</v>
      </c>
      <c r="H44">
        <f>J26/(J26+I26)</f>
        <v>0.33333333333333331</v>
      </c>
      <c r="I44">
        <f t="shared" si="5"/>
        <v>1</v>
      </c>
      <c r="J44">
        <f>(2*H44*I44)/(H44+I44)</f>
        <v>0.5</v>
      </c>
    </row>
    <row r="45" spans="1:11" x14ac:dyDescent="0.3">
      <c r="A45">
        <v>8</v>
      </c>
      <c r="B45">
        <f>D27/(D27+C27)</f>
        <v>0</v>
      </c>
      <c r="C45">
        <f t="shared" si="3"/>
        <v>0</v>
      </c>
      <c r="D45">
        <f>0</f>
        <v>0</v>
      </c>
      <c r="E45">
        <f t="shared" si="4"/>
        <v>3</v>
      </c>
      <c r="G45">
        <v>8</v>
      </c>
      <c r="H45">
        <v>0</v>
      </c>
      <c r="I45">
        <v>0</v>
      </c>
      <c r="J45">
        <v>0</v>
      </c>
    </row>
    <row r="46" spans="1:11" x14ac:dyDescent="0.3">
      <c r="A46">
        <v>9</v>
      </c>
      <c r="B46">
        <f>D28/(D28+C28)</f>
        <v>0.1</v>
      </c>
      <c r="C46">
        <f t="shared" si="3"/>
        <v>2.8571428571428571E-2</v>
      </c>
      <c r="D46">
        <f>(2*B46*C46)/(B46+C46)</f>
        <v>4.4444444444444439E-2</v>
      </c>
      <c r="E46">
        <f t="shared" si="4"/>
        <v>44</v>
      </c>
      <c r="G46">
        <v>9</v>
      </c>
      <c r="H46">
        <f>J28/(J28+I28)</f>
        <v>0.72727272727272729</v>
      </c>
      <c r="I46">
        <f t="shared" ref="I46:I53" si="6">J28/(J28+K28)</f>
        <v>0.22222222222222221</v>
      </c>
      <c r="J46">
        <f>(2*H46*I46)/(H46+I46)</f>
        <v>0.34042553191489361</v>
      </c>
    </row>
    <row r="47" spans="1:11" x14ac:dyDescent="0.3">
      <c r="A47">
        <v>10</v>
      </c>
      <c r="B47">
        <f>0</f>
        <v>0</v>
      </c>
      <c r="C47">
        <f t="shared" si="3"/>
        <v>0</v>
      </c>
      <c r="D47">
        <f>0</f>
        <v>0</v>
      </c>
      <c r="E47">
        <f t="shared" si="4"/>
        <v>1</v>
      </c>
      <c r="G47">
        <v>10</v>
      </c>
      <c r="H47">
        <f>0</f>
        <v>0</v>
      </c>
      <c r="I47">
        <f t="shared" si="6"/>
        <v>0</v>
      </c>
      <c r="J47">
        <f>0</f>
        <v>0</v>
      </c>
    </row>
    <row r="48" spans="1:11" x14ac:dyDescent="0.3">
      <c r="A48">
        <v>11</v>
      </c>
      <c r="B48">
        <f t="shared" ref="B48:B53" si="7">D30/(D30+C30)</f>
        <v>6.25E-2</v>
      </c>
      <c r="C48">
        <f t="shared" si="3"/>
        <v>0.1111111111111111</v>
      </c>
      <c r="D48">
        <f>(2*B48*C48)/(B48+C48)</f>
        <v>0.08</v>
      </c>
      <c r="E48">
        <f t="shared" si="4"/>
        <v>24</v>
      </c>
      <c r="G48">
        <v>11</v>
      </c>
      <c r="H48">
        <f>J30/(J30+I30)</f>
        <v>0</v>
      </c>
      <c r="I48">
        <f t="shared" si="6"/>
        <v>0</v>
      </c>
      <c r="J48">
        <f>0</f>
        <v>0</v>
      </c>
    </row>
    <row r="49" spans="1:10" x14ac:dyDescent="0.3">
      <c r="A49">
        <v>12</v>
      </c>
      <c r="B49">
        <f t="shared" si="7"/>
        <v>0.23809523809523808</v>
      </c>
      <c r="C49">
        <f t="shared" si="3"/>
        <v>0.19230769230769232</v>
      </c>
      <c r="D49">
        <f>(2*B49*C49)/(B49+C49)</f>
        <v>0.21276595744680848</v>
      </c>
      <c r="E49">
        <f t="shared" si="4"/>
        <v>42</v>
      </c>
      <c r="G49">
        <v>12</v>
      </c>
      <c r="H49">
        <f>J31/(J31+I31)</f>
        <v>1</v>
      </c>
      <c r="I49">
        <f t="shared" si="6"/>
        <v>3.8461538461538464E-2</v>
      </c>
      <c r="J49">
        <f>(2*H49*I49)/(H49+I49)</f>
        <v>7.407407407407407E-2</v>
      </c>
    </row>
    <row r="50" spans="1:10" x14ac:dyDescent="0.3">
      <c r="A50">
        <v>13</v>
      </c>
      <c r="B50">
        <f t="shared" si="7"/>
        <v>0.3</v>
      </c>
      <c r="C50">
        <f t="shared" si="3"/>
        <v>0.27272727272727271</v>
      </c>
      <c r="D50">
        <f>(2*B50*C50)/(B50+C50)</f>
        <v>0.28571428571428564</v>
      </c>
      <c r="E50">
        <f t="shared" si="4"/>
        <v>18</v>
      </c>
      <c r="G50">
        <v>13</v>
      </c>
      <c r="H50">
        <f>J32/(J32+I32)</f>
        <v>1</v>
      </c>
      <c r="I50">
        <f t="shared" si="6"/>
        <v>0.1</v>
      </c>
      <c r="J50">
        <f>(2*H50*I50)/(H50+I50)</f>
        <v>0.18181818181818182</v>
      </c>
    </row>
    <row r="51" spans="1:10" x14ac:dyDescent="0.3">
      <c r="A51">
        <v>14</v>
      </c>
      <c r="B51">
        <f t="shared" si="7"/>
        <v>0.30769230769230771</v>
      </c>
      <c r="C51">
        <f t="shared" si="3"/>
        <v>0.23529411764705882</v>
      </c>
      <c r="D51">
        <f>(2*B51*C51)/(B51+C51)</f>
        <v>0.26666666666666666</v>
      </c>
      <c r="E51">
        <f t="shared" si="4"/>
        <v>26</v>
      </c>
      <c r="G51">
        <v>14</v>
      </c>
      <c r="H51">
        <v>0</v>
      </c>
      <c r="I51">
        <f t="shared" si="6"/>
        <v>0</v>
      </c>
      <c r="J51">
        <f>0</f>
        <v>0</v>
      </c>
    </row>
    <row r="52" spans="1:10" x14ac:dyDescent="0.3">
      <c r="A52">
        <v>15</v>
      </c>
      <c r="B52">
        <f t="shared" si="7"/>
        <v>0.26229508196721313</v>
      </c>
      <c r="C52">
        <f t="shared" si="3"/>
        <v>0.38095238095238093</v>
      </c>
      <c r="D52">
        <f>(2*B52*C52)/(B52+C52)</f>
        <v>0.31067961165048541</v>
      </c>
      <c r="E52">
        <f t="shared" si="4"/>
        <v>87</v>
      </c>
      <c r="G52">
        <v>15</v>
      </c>
      <c r="H52">
        <f>J34/(J34+I34)</f>
        <v>1</v>
      </c>
      <c r="I52">
        <f t="shared" si="6"/>
        <v>2.1276595744680851E-2</v>
      </c>
      <c r="J52">
        <f>(2*H52*I52)/(H52+I52)</f>
        <v>4.1666666666666671E-2</v>
      </c>
    </row>
    <row r="53" spans="1:10" x14ac:dyDescent="0.3">
      <c r="A53" t="s">
        <v>0</v>
      </c>
      <c r="B53">
        <f t="shared" si="7"/>
        <v>0.25679758308157102</v>
      </c>
      <c r="C53">
        <f t="shared" si="3"/>
        <v>0.30035335689045939</v>
      </c>
      <c r="D53">
        <f t="shared" ref="D53" si="8">(2*B53*C53)/(B53+C53)</f>
        <v>0.27687296416938112</v>
      </c>
      <c r="E53">
        <f t="shared" ref="E53" si="9">C35+D35+E35</f>
        <v>529</v>
      </c>
      <c r="H53">
        <f>J35/(J35+I35)</f>
        <v>0.49180327868852458</v>
      </c>
      <c r="I53">
        <f t="shared" si="6"/>
        <v>0.10135135135135136</v>
      </c>
      <c r="J53">
        <f t="shared" ref="J53" si="10">(2*H53*I53)/(H53+I53)</f>
        <v>0.16806722689075632</v>
      </c>
    </row>
    <row r="54" spans="1:10" x14ac:dyDescent="0.3">
      <c r="A54" t="s">
        <v>32</v>
      </c>
      <c r="B54" t="e">
        <f>D20/(D20+C20)</f>
        <v>#DIV/0!</v>
      </c>
      <c r="C54" t="e">
        <f>D20/(D20+E20)</f>
        <v>#DIV/0!</v>
      </c>
      <c r="D54" t="e">
        <f>(2*B54*C54)/(B54+C54)</f>
        <v>#DIV/0!</v>
      </c>
      <c r="E54">
        <f>C20+D20+E20</f>
        <v>0</v>
      </c>
      <c r="G54">
        <v>1</v>
      </c>
      <c r="H54" t="e">
        <f>J20/(J20+I20)</f>
        <v>#DIV/0!</v>
      </c>
      <c r="I54" t="e">
        <f>J20/(J20+K20)</f>
        <v>#DIV/0!</v>
      </c>
      <c r="J54" t="e">
        <f>(2*H54*I54)/(H54+I54)</f>
        <v>#DIV/0!</v>
      </c>
    </row>
    <row r="95" spans="5:7" x14ac:dyDescent="0.3">
      <c r="E95" t="s">
        <v>1</v>
      </c>
      <c r="F95">
        <v>3.1</v>
      </c>
      <c r="G95">
        <v>3.2</v>
      </c>
    </row>
    <row r="96" spans="5:7" x14ac:dyDescent="0.3">
      <c r="E96">
        <v>1</v>
      </c>
      <c r="F96">
        <v>0</v>
      </c>
      <c r="G96">
        <v>0</v>
      </c>
    </row>
    <row r="97" spans="5:7" x14ac:dyDescent="0.3">
      <c r="E97">
        <v>2</v>
      </c>
      <c r="F97">
        <v>0</v>
      </c>
      <c r="G97">
        <v>0</v>
      </c>
    </row>
    <row r="98" spans="5:7" x14ac:dyDescent="0.3">
      <c r="E98">
        <v>3</v>
      </c>
      <c r="F98">
        <v>0</v>
      </c>
      <c r="G98">
        <v>0</v>
      </c>
    </row>
    <row r="99" spans="5:7" x14ac:dyDescent="0.3">
      <c r="E99">
        <v>4</v>
      </c>
      <c r="F99">
        <v>0</v>
      </c>
      <c r="G99">
        <v>0</v>
      </c>
    </row>
    <row r="100" spans="5:7" x14ac:dyDescent="0.3">
      <c r="E100">
        <v>5</v>
      </c>
      <c r="F100">
        <v>0</v>
      </c>
      <c r="G100">
        <v>0</v>
      </c>
    </row>
    <row r="101" spans="5:7" x14ac:dyDescent="0.3">
      <c r="E101">
        <v>6</v>
      </c>
      <c r="F101">
        <v>0</v>
      </c>
      <c r="G101">
        <v>0</v>
      </c>
    </row>
    <row r="102" spans="5:7" x14ac:dyDescent="0.3">
      <c r="E102">
        <v>7</v>
      </c>
      <c r="F102">
        <v>0</v>
      </c>
      <c r="G102">
        <v>0</v>
      </c>
    </row>
    <row r="103" spans="5:7" x14ac:dyDescent="0.3">
      <c r="E103">
        <v>8</v>
      </c>
      <c r="F103">
        <v>0</v>
      </c>
      <c r="G103">
        <v>0</v>
      </c>
    </row>
    <row r="104" spans="5:7" x14ac:dyDescent="0.3">
      <c r="E104">
        <v>9</v>
      </c>
      <c r="F104">
        <v>0</v>
      </c>
      <c r="G104">
        <v>0</v>
      </c>
    </row>
    <row r="105" spans="5:7" x14ac:dyDescent="0.3">
      <c r="E105">
        <v>10</v>
      </c>
      <c r="F105">
        <v>0</v>
      </c>
      <c r="G105">
        <v>0</v>
      </c>
    </row>
    <row r="106" spans="5:7" x14ac:dyDescent="0.3">
      <c r="E106">
        <v>11</v>
      </c>
      <c r="F106">
        <v>0</v>
      </c>
      <c r="G106">
        <v>0</v>
      </c>
    </row>
    <row r="107" spans="5:7" x14ac:dyDescent="0.3">
      <c r="E107">
        <v>12</v>
      </c>
      <c r="F107">
        <v>0</v>
      </c>
      <c r="G107">
        <v>0</v>
      </c>
    </row>
    <row r="108" spans="5:7" x14ac:dyDescent="0.3">
      <c r="E108">
        <v>13</v>
      </c>
      <c r="F108">
        <v>0</v>
      </c>
      <c r="G108">
        <v>0</v>
      </c>
    </row>
    <row r="109" spans="5:7" x14ac:dyDescent="0.3">
      <c r="E109">
        <v>14</v>
      </c>
      <c r="F109">
        <v>0</v>
      </c>
      <c r="G109">
        <v>0</v>
      </c>
    </row>
    <row r="110" spans="5:7" x14ac:dyDescent="0.3">
      <c r="E110">
        <v>15</v>
      </c>
      <c r="F110">
        <v>0</v>
      </c>
      <c r="G110">
        <v>0</v>
      </c>
    </row>
    <row r="111" spans="5:7" x14ac:dyDescent="0.3">
      <c r="E111" t="s">
        <v>0</v>
      </c>
      <c r="F111">
        <f>SUM(F96:F110)</f>
        <v>0</v>
      </c>
      <c r="G111">
        <f>SUM(G96:G110)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F580-9E8B-407A-9EC7-2EF8788CC5C6}">
  <dimension ref="A1:J16"/>
  <sheetViews>
    <sheetView tabSelected="1" workbookViewId="0">
      <selection activeCell="P21" sqref="P21"/>
    </sheetView>
  </sheetViews>
  <sheetFormatPr defaultRowHeight="14.4" x14ac:dyDescent="0.3"/>
  <sheetData>
    <row r="1" spans="1:10" x14ac:dyDescent="0.3">
      <c r="A1" t="s">
        <v>14</v>
      </c>
      <c r="B1" t="s">
        <v>13</v>
      </c>
      <c r="C1" t="s">
        <v>11</v>
      </c>
      <c r="D1" t="s">
        <v>12</v>
      </c>
      <c r="E1" t="s">
        <v>31</v>
      </c>
      <c r="G1" t="s">
        <v>14</v>
      </c>
      <c r="H1" t="s">
        <v>13</v>
      </c>
      <c r="I1" t="s">
        <v>11</v>
      </c>
      <c r="J1" t="s">
        <v>12</v>
      </c>
    </row>
    <row r="2" spans="1:10" x14ac:dyDescent="0.3">
      <c r="A2" s="1" t="s">
        <v>0</v>
      </c>
      <c r="B2">
        <v>0.27687296416938112</v>
      </c>
      <c r="C2">
        <v>0.25679758308157102</v>
      </c>
      <c r="D2">
        <v>0.30035335689045939</v>
      </c>
      <c r="E2">
        <v>529</v>
      </c>
      <c r="H2">
        <v>0.16806722689075632</v>
      </c>
      <c r="I2">
        <v>0.49180327868852458</v>
      </c>
      <c r="J2">
        <v>0.10135135135135136</v>
      </c>
    </row>
    <row r="3" spans="1:10" x14ac:dyDescent="0.3">
      <c r="A3" s="1">
        <v>3</v>
      </c>
      <c r="B3">
        <v>0.31952662721893493</v>
      </c>
      <c r="C3">
        <v>0.28125</v>
      </c>
      <c r="D3">
        <v>0.36986301369863012</v>
      </c>
      <c r="E3">
        <v>142</v>
      </c>
      <c r="G3">
        <v>3</v>
      </c>
      <c r="H3">
        <v>6.8965517241379296E-2</v>
      </c>
      <c r="I3">
        <v>0.75</v>
      </c>
      <c r="J3">
        <v>3.614457831325301E-2</v>
      </c>
    </row>
    <row r="4" spans="1:10" x14ac:dyDescent="0.3">
      <c r="A4" s="1">
        <v>15</v>
      </c>
      <c r="B4">
        <v>0.31067961165048541</v>
      </c>
      <c r="C4">
        <v>0.26229508196721313</v>
      </c>
      <c r="D4">
        <v>0.38095238095238093</v>
      </c>
      <c r="E4">
        <v>87</v>
      </c>
      <c r="G4">
        <v>15</v>
      </c>
      <c r="H4">
        <v>4.1666666666666671E-2</v>
      </c>
      <c r="I4">
        <v>1</v>
      </c>
      <c r="J4">
        <v>2.1276595744680851E-2</v>
      </c>
    </row>
    <row r="5" spans="1:10" x14ac:dyDescent="0.3">
      <c r="A5" s="1">
        <v>6</v>
      </c>
      <c r="B5">
        <v>0.2696629213483146</v>
      </c>
      <c r="C5">
        <v>0.18181818181818182</v>
      </c>
      <c r="D5">
        <v>0.52173913043478259</v>
      </c>
      <c r="E5">
        <v>77</v>
      </c>
      <c r="G5">
        <v>6</v>
      </c>
      <c r="H5">
        <v>0.35714285714285715</v>
      </c>
      <c r="I5">
        <v>0.41666666666666669</v>
      </c>
      <c r="J5">
        <v>0.3125</v>
      </c>
    </row>
    <row r="6" spans="1:10" x14ac:dyDescent="0.3">
      <c r="A6" s="1">
        <v>9</v>
      </c>
      <c r="B6">
        <v>4.4444444444444439E-2</v>
      </c>
      <c r="C6">
        <v>0.1</v>
      </c>
      <c r="D6">
        <v>2.8571428571428571E-2</v>
      </c>
      <c r="E6">
        <v>44</v>
      </c>
      <c r="G6">
        <v>9</v>
      </c>
      <c r="H6">
        <v>0.34042553191489361</v>
      </c>
      <c r="I6">
        <v>0.72727272727272729</v>
      </c>
      <c r="J6">
        <v>0.22222222222222221</v>
      </c>
    </row>
    <row r="7" spans="1:10" x14ac:dyDescent="0.3">
      <c r="A7" s="1">
        <v>12</v>
      </c>
      <c r="B7">
        <v>0.21276595744680848</v>
      </c>
      <c r="C7">
        <v>0.23809523809523808</v>
      </c>
      <c r="D7">
        <v>0.19230769230769232</v>
      </c>
      <c r="E7">
        <v>42</v>
      </c>
      <c r="G7">
        <v>12</v>
      </c>
      <c r="H7">
        <v>7.407407407407407E-2</v>
      </c>
      <c r="I7">
        <v>1</v>
      </c>
      <c r="J7">
        <v>3.8461538461538464E-2</v>
      </c>
    </row>
    <row r="8" spans="1:10" x14ac:dyDescent="0.3">
      <c r="A8" s="1">
        <v>4</v>
      </c>
      <c r="B8">
        <v>0.33333333333333331</v>
      </c>
      <c r="C8">
        <v>0.38095238095238093</v>
      </c>
      <c r="D8">
        <v>0.29629629629629628</v>
      </c>
      <c r="E8">
        <v>40</v>
      </c>
      <c r="G8">
        <v>4</v>
      </c>
      <c r="H8">
        <v>0.339622641509434</v>
      </c>
      <c r="I8">
        <v>0.375</v>
      </c>
      <c r="J8">
        <v>0.31034482758620691</v>
      </c>
    </row>
    <row r="9" spans="1:10" x14ac:dyDescent="0.3">
      <c r="A9" s="1">
        <v>14</v>
      </c>
      <c r="B9">
        <v>0.26666666666666666</v>
      </c>
      <c r="C9">
        <v>0.30769230769230771</v>
      </c>
      <c r="D9">
        <v>0.23529411764705882</v>
      </c>
      <c r="E9">
        <v>26</v>
      </c>
      <c r="G9">
        <v>14</v>
      </c>
      <c r="H9">
        <v>0</v>
      </c>
      <c r="I9">
        <v>0</v>
      </c>
      <c r="J9">
        <v>0</v>
      </c>
    </row>
    <row r="10" spans="1:10" x14ac:dyDescent="0.3">
      <c r="A10" s="1">
        <v>11</v>
      </c>
      <c r="B10">
        <v>0.08</v>
      </c>
      <c r="C10">
        <v>6.25E-2</v>
      </c>
      <c r="D10">
        <v>0.1111111111111111</v>
      </c>
      <c r="E10">
        <v>24</v>
      </c>
      <c r="G10">
        <v>11</v>
      </c>
      <c r="H10">
        <v>0</v>
      </c>
      <c r="I10">
        <v>0</v>
      </c>
      <c r="J10">
        <v>0</v>
      </c>
    </row>
    <row r="11" spans="1:10" x14ac:dyDescent="0.3">
      <c r="A11" s="1">
        <v>13</v>
      </c>
      <c r="B11">
        <v>0.28571428571428564</v>
      </c>
      <c r="C11">
        <v>0.3</v>
      </c>
      <c r="D11">
        <v>0.27272727272727271</v>
      </c>
      <c r="E11">
        <v>18</v>
      </c>
      <c r="G11">
        <v>13</v>
      </c>
      <c r="H11">
        <v>0.18181818181818182</v>
      </c>
      <c r="I11">
        <v>1</v>
      </c>
      <c r="J11">
        <v>0.1</v>
      </c>
    </row>
    <row r="12" spans="1:10" x14ac:dyDescent="0.3">
      <c r="A12" s="1">
        <v>2</v>
      </c>
      <c r="B12">
        <v>0.58333333333333337</v>
      </c>
      <c r="C12">
        <v>0.7</v>
      </c>
      <c r="D12">
        <v>0.5</v>
      </c>
      <c r="E12">
        <v>17</v>
      </c>
      <c r="G12">
        <v>2</v>
      </c>
      <c r="H12">
        <v>0.11764705882352941</v>
      </c>
      <c r="I12">
        <v>1</v>
      </c>
      <c r="J12">
        <v>6.25E-2</v>
      </c>
    </row>
    <row r="13" spans="1:10" x14ac:dyDescent="0.3">
      <c r="A13" s="1">
        <v>7</v>
      </c>
      <c r="B13">
        <v>0.28571428571428575</v>
      </c>
      <c r="C13">
        <v>0.2</v>
      </c>
      <c r="D13">
        <v>0.5</v>
      </c>
      <c r="E13">
        <v>6</v>
      </c>
      <c r="G13">
        <v>7</v>
      </c>
      <c r="H13">
        <v>0.5</v>
      </c>
      <c r="I13">
        <v>0.33333333333333331</v>
      </c>
      <c r="J13">
        <v>1</v>
      </c>
    </row>
    <row r="14" spans="1:10" x14ac:dyDescent="0.3">
      <c r="A14" s="1">
        <v>8</v>
      </c>
      <c r="B14">
        <v>0</v>
      </c>
      <c r="C14">
        <v>0</v>
      </c>
      <c r="D14">
        <v>0</v>
      </c>
      <c r="E14">
        <v>3</v>
      </c>
      <c r="G14">
        <v>8</v>
      </c>
      <c r="H14">
        <v>0</v>
      </c>
      <c r="I14">
        <v>0</v>
      </c>
      <c r="J14">
        <v>0</v>
      </c>
    </row>
    <row r="15" spans="1:10" x14ac:dyDescent="0.3">
      <c r="A15" s="1">
        <v>5</v>
      </c>
      <c r="B15">
        <v>0</v>
      </c>
      <c r="C15">
        <v>0</v>
      </c>
      <c r="D15">
        <v>0</v>
      </c>
      <c r="E15">
        <v>2</v>
      </c>
      <c r="G15">
        <v>5</v>
      </c>
      <c r="H15">
        <v>0</v>
      </c>
      <c r="I15">
        <v>0</v>
      </c>
      <c r="J15">
        <v>0</v>
      </c>
    </row>
    <row r="16" spans="1:10" x14ac:dyDescent="0.3">
      <c r="A16" s="1">
        <v>10</v>
      </c>
      <c r="B16">
        <v>0</v>
      </c>
      <c r="C16">
        <v>0</v>
      </c>
      <c r="D16">
        <v>0</v>
      </c>
      <c r="E16">
        <v>1</v>
      </c>
      <c r="G16">
        <v>10</v>
      </c>
      <c r="H16">
        <v>0</v>
      </c>
      <c r="I16">
        <v>0</v>
      </c>
      <c r="J16">
        <v>0</v>
      </c>
    </row>
  </sheetData>
  <sortState xmlns:xlrd2="http://schemas.microsoft.com/office/spreadsheetml/2017/richdata2" ref="A1:J16">
    <sortCondition descending="1" ref="E1:E16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B7E46-B234-4252-A735-01CC0701FEDC}">
  <dimension ref="A1:I17"/>
  <sheetViews>
    <sheetView workbookViewId="0">
      <selection activeCell="E17" sqref="E17:I17"/>
    </sheetView>
  </sheetViews>
  <sheetFormatPr defaultRowHeight="14.4" x14ac:dyDescent="0.3"/>
  <sheetData>
    <row r="1" spans="1:9" x14ac:dyDescent="0.3">
      <c r="A1" t="s">
        <v>14</v>
      </c>
      <c r="B1">
        <v>1.1000000000000001</v>
      </c>
      <c r="C1">
        <v>1.2</v>
      </c>
      <c r="D1">
        <v>1.3</v>
      </c>
      <c r="E1">
        <v>2.1</v>
      </c>
      <c r="F1">
        <v>2.2000000000000002</v>
      </c>
      <c r="G1">
        <v>2.2999999999999998</v>
      </c>
      <c r="H1">
        <v>2.4</v>
      </c>
      <c r="I1">
        <v>2.5</v>
      </c>
    </row>
    <row r="2" spans="1:9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2</v>
      </c>
      <c r="B3">
        <v>2</v>
      </c>
      <c r="C3">
        <v>1</v>
      </c>
      <c r="D3">
        <v>0</v>
      </c>
      <c r="E3">
        <v>0</v>
      </c>
      <c r="F3">
        <v>0</v>
      </c>
      <c r="G3">
        <v>2</v>
      </c>
      <c r="H3">
        <v>1</v>
      </c>
      <c r="I3">
        <v>4</v>
      </c>
    </row>
    <row r="4" spans="1:9" x14ac:dyDescent="0.3">
      <c r="A4">
        <v>3</v>
      </c>
      <c r="B4">
        <v>3</v>
      </c>
      <c r="C4">
        <v>19</v>
      </c>
      <c r="D4">
        <v>47</v>
      </c>
      <c r="E4">
        <v>1</v>
      </c>
      <c r="F4">
        <v>1</v>
      </c>
      <c r="G4">
        <v>32</v>
      </c>
      <c r="H4">
        <v>1</v>
      </c>
      <c r="I4">
        <v>11</v>
      </c>
    </row>
    <row r="5" spans="1:9" x14ac:dyDescent="0.3">
      <c r="A5">
        <v>4</v>
      </c>
      <c r="B5">
        <v>1</v>
      </c>
      <c r="C5">
        <v>0</v>
      </c>
      <c r="D5">
        <v>12</v>
      </c>
      <c r="E5">
        <v>6</v>
      </c>
      <c r="F5">
        <v>0</v>
      </c>
      <c r="G5">
        <v>5</v>
      </c>
      <c r="H5">
        <v>3</v>
      </c>
      <c r="I5">
        <v>5</v>
      </c>
    </row>
    <row r="6" spans="1:9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2</v>
      </c>
      <c r="H6">
        <v>0</v>
      </c>
      <c r="I6">
        <v>0</v>
      </c>
    </row>
    <row r="7" spans="1:9" x14ac:dyDescent="0.3">
      <c r="A7">
        <v>6</v>
      </c>
      <c r="B7">
        <v>1</v>
      </c>
      <c r="C7">
        <v>24</v>
      </c>
      <c r="D7">
        <v>29</v>
      </c>
      <c r="E7">
        <v>0</v>
      </c>
      <c r="F7">
        <v>1</v>
      </c>
      <c r="G7">
        <v>7</v>
      </c>
      <c r="H7">
        <v>1</v>
      </c>
      <c r="I7">
        <v>2</v>
      </c>
    </row>
    <row r="8" spans="1:9" x14ac:dyDescent="0.3">
      <c r="A8">
        <v>7</v>
      </c>
      <c r="B8">
        <v>1</v>
      </c>
      <c r="C8">
        <v>1</v>
      </c>
      <c r="D8">
        <v>2</v>
      </c>
      <c r="E8">
        <v>0</v>
      </c>
      <c r="F8">
        <v>0</v>
      </c>
      <c r="G8">
        <v>0</v>
      </c>
      <c r="H8">
        <v>0</v>
      </c>
      <c r="I8">
        <v>1</v>
      </c>
    </row>
    <row r="9" spans="1:9" x14ac:dyDescent="0.3">
      <c r="A9">
        <v>8</v>
      </c>
      <c r="B9">
        <v>0</v>
      </c>
      <c r="C9">
        <v>0</v>
      </c>
      <c r="D9">
        <v>2</v>
      </c>
      <c r="E9">
        <v>0</v>
      </c>
      <c r="F9">
        <v>0</v>
      </c>
      <c r="G9">
        <v>0</v>
      </c>
      <c r="H9">
        <v>0</v>
      </c>
      <c r="I9">
        <v>1</v>
      </c>
    </row>
    <row r="10" spans="1:9" x14ac:dyDescent="0.3">
      <c r="A10">
        <v>9</v>
      </c>
      <c r="B10">
        <v>1</v>
      </c>
      <c r="C10">
        <v>0</v>
      </c>
      <c r="D10">
        <v>8</v>
      </c>
      <c r="E10">
        <v>2</v>
      </c>
      <c r="F10">
        <v>0</v>
      </c>
      <c r="G10">
        <v>24</v>
      </c>
      <c r="H10">
        <v>0</v>
      </c>
      <c r="I10">
        <v>8</v>
      </c>
    </row>
    <row r="11" spans="1:9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</row>
    <row r="12" spans="1:9" x14ac:dyDescent="0.3">
      <c r="A12">
        <v>11</v>
      </c>
      <c r="B12">
        <v>2</v>
      </c>
      <c r="C12">
        <v>3</v>
      </c>
      <c r="D12">
        <v>10</v>
      </c>
      <c r="E12">
        <v>0</v>
      </c>
      <c r="F12">
        <v>0</v>
      </c>
      <c r="G12">
        <v>4</v>
      </c>
      <c r="H12">
        <v>0</v>
      </c>
      <c r="I12">
        <v>4</v>
      </c>
    </row>
    <row r="13" spans="1:9" x14ac:dyDescent="0.3">
      <c r="A13">
        <v>12</v>
      </c>
      <c r="B13">
        <v>0</v>
      </c>
      <c r="C13">
        <v>5</v>
      </c>
      <c r="D13">
        <v>11</v>
      </c>
      <c r="E13">
        <v>1</v>
      </c>
      <c r="F13">
        <v>0</v>
      </c>
      <c r="G13">
        <v>8</v>
      </c>
      <c r="H13">
        <v>0</v>
      </c>
      <c r="I13">
        <v>12</v>
      </c>
    </row>
    <row r="14" spans="1:9" x14ac:dyDescent="0.3">
      <c r="A14">
        <v>13</v>
      </c>
      <c r="B14">
        <v>1</v>
      </c>
      <c r="C14">
        <v>3</v>
      </c>
      <c r="D14">
        <v>3</v>
      </c>
      <c r="E14">
        <v>0</v>
      </c>
      <c r="F14">
        <v>0</v>
      </c>
      <c r="G14">
        <v>3</v>
      </c>
      <c r="H14">
        <v>0</v>
      </c>
      <c r="I14">
        <v>5</v>
      </c>
    </row>
    <row r="15" spans="1:9" x14ac:dyDescent="0.3">
      <c r="A15">
        <v>14</v>
      </c>
      <c r="B15">
        <v>3</v>
      </c>
      <c r="C15">
        <v>1</v>
      </c>
      <c r="D15">
        <v>5</v>
      </c>
      <c r="E15">
        <v>0</v>
      </c>
      <c r="F15">
        <v>0</v>
      </c>
      <c r="G15">
        <v>10</v>
      </c>
      <c r="H15">
        <v>0</v>
      </c>
      <c r="I15">
        <v>3</v>
      </c>
    </row>
    <row r="16" spans="1:9" x14ac:dyDescent="0.3">
      <c r="A16">
        <v>15</v>
      </c>
      <c r="B16">
        <v>2</v>
      </c>
      <c r="C16">
        <v>16</v>
      </c>
      <c r="D16">
        <v>27</v>
      </c>
      <c r="E16">
        <v>4</v>
      </c>
      <c r="F16">
        <v>0</v>
      </c>
      <c r="G16">
        <v>13</v>
      </c>
      <c r="H16">
        <v>2</v>
      </c>
      <c r="I16">
        <v>7</v>
      </c>
    </row>
    <row r="17" spans="1:9" x14ac:dyDescent="0.3">
      <c r="A17" t="s">
        <v>0</v>
      </c>
      <c r="B17">
        <v>17</v>
      </c>
      <c r="C17">
        <v>73</v>
      </c>
      <c r="D17">
        <v>156</v>
      </c>
      <c r="E17">
        <v>14</v>
      </c>
      <c r="F17">
        <v>2</v>
      </c>
      <c r="G17">
        <v>110</v>
      </c>
      <c r="H17">
        <v>8</v>
      </c>
      <c r="I17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 results</vt:lpstr>
      <vt:lpstr>Performance comparison</vt:lpstr>
      <vt:lpstr>Error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van Leijenhorst</dc:creator>
  <cp:lastModifiedBy>Luke van Leijenhorst</cp:lastModifiedBy>
  <dcterms:created xsi:type="dcterms:W3CDTF">2022-11-30T07:46:03Z</dcterms:created>
  <dcterms:modified xsi:type="dcterms:W3CDTF">2023-07-06T12:35:46Z</dcterms:modified>
</cp:coreProperties>
</file>