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5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<sst xmlns="http://schemas.openxmlformats.org/spreadsheetml/2006/main" uniqueCount="128" count="128">
  <si>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</si>
  <si>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</si>
  <si>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</si>
  <si>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</si>
  <si>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</si>
  <si>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</si>
  <si>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</si>
  <si>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</si>
  <si>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</si>
  <si>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</si>
  <si>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</si>
  <si>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</si>
  <si>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</si>
  <si>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</si>
  <si>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</si>
  <si>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</si>
  <si>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</si>
  <si>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</si>
  <si>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</si>
  <si>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</si>
  <si>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</si>
  <si>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</si>
  <si>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</si>
  <si>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</si>
  <si>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</si>
  <si>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</si>
  <si>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</si>
  <si>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</si>
  <si>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</si>
  <si>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</si>
  <si>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</si>
  <si>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</si>
  <si>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</si>
  <si>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</si>
  <si>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</si>
  <si>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</si>
  <si>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</si>
  <si>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</si>
  <si>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</si>
  <si>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</si>
  <si>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</si>
  <si>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</si>
  <si>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</si>
  <si>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</si>
  <si>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</si>
  <si>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</si>
  <si>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</si>
  <si>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</si>
  <si>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</si>
  <si>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</si>
  <si>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</si>
  <si>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</si>
  <si>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</si>
  <si>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</si>
  <si>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</si>
  <si>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</si>
  <si>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</si>
  <si>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</si>
  <si>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</si>
  <si>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</si>
  <si>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</si>
  <si>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</si>
  <si>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</si>
  <si>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</si>
  <si>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</si>
  <si>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</si>
  <si>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</si>
  <si>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</si>
  <si>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</si>
  <si>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</si>
  <si>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</si>
  <si>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</si>
  <si>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</si>
  <si>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</si>
  <si>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</si>
  <si>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</si>
  <si>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</si>
  <si>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</si>
  <si>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</si>
  <si>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</si>
  <si>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</si>
  <si>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</si>
  <si>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</si>
  <si>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</si>
  <si>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</si>
  <si>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</si>
  <si>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</si>
  <si>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</si>
  <si>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</si>
  <si>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</si>
  <si>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</si>
  <si>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</si>
  <si>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</si>
  <si>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</si>
  <si>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</si>
  <si>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</si>
  <si>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</si>
  <si>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</si>
  <si>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</si>
  <si>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</si>
  <si>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</si>
  <si>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</si>
  <si>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</si>
  <si>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</si>
  <si>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</si>
  <si>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</si>
  <si>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</si>
  <si>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</si>
  <si>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</si>
  <si>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</si>
  <si>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</si>
  <si>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</si>
  <si>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</si>
  <si>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</si>
  <si>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</si>
  <si>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</si>
  <si>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</si>
  <si>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</si>
  <si>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</si>
  <si>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</si>
  <si>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</si>
  <si>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</si>
  <si>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</si>
  <si>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</si>
  <si>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</si>
  <si>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</si>
  <si>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</si>
  <si>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 xml:space="preserve">  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</si>
</sst>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7"/>
  <sheetViews>
    <sheetView workbookViewId="0" zoomScale="97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N14"/>
  <sheetViews>
    <sheetView workbookViewId="0" zoomScale="116">
      <selection activeCell="C14" sqref="C14"/>
    </sheetView>
  </sheetViews>
  <sheetFormatPr defaultRowHeight="15.0" defaultColWidth="10"/>
  <cols>
    <col min="1" max="1" customWidth="1" width="26.140625" style="0"/>
    <col min="2" max="2" customWidth="1" width="4.4257812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AVERAGE(C2:E2)</f>
        <v>8333333.333333333</v>
      </c>
      <c r="H2" s="14" t="str">
        <f>IF(F2&gt;=30000000,"lulus cuy","sorry cuy")</f>
        <v>sorry cuy</v>
      </c>
      <c r="I2" s="14">
        <f>RANK(F2,F$2:F$6,0)</f>
        <v>4.0</v>
      </c>
      <c r="K2" s="10" t="s">
        <v>21</v>
      </c>
    </row>
    <row r="3" spans="8:8" ht="15.15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AVERAGE(C3:E3)</f>
        <v>1.1E7</v>
      </c>
      <c r="H3" s="14" t="str">
        <f>IF(F3&gt;=30000000,"lulus cuy","sorry cuy")</f>
        <v>lulus cuy</v>
      </c>
      <c r="I3" s="14">
        <f>RANK(F3,F$2:F$6,0)</f>
        <v>2.0</v>
      </c>
      <c r="K3" s="10" t="s">
        <v>24</v>
      </c>
    </row>
    <row r="4" spans="8:8" ht="15.15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AVERAGE(C4:E4)</f>
        <v>7666666.666666667</v>
      </c>
      <c r="H4" s="14" t="str">
        <f>IF(F4&gt;=30000000,"lulus cuy","sorry cuy")</f>
        <v>sorry cuy</v>
      </c>
      <c r="I4" s="14">
        <f>RANK(F4,F$2:F$6,0)</f>
        <v>5.0</v>
      </c>
      <c r="K4" s="10" t="s">
        <v>28</v>
      </c>
    </row>
    <row r="5" spans="8:8" ht="15.15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AVERAGE(C5:E5)</f>
        <v>9666666.666666666</v>
      </c>
      <c r="H5" s="14" t="str">
        <f>IF(F5&gt;=30000000,"lulus cuy","sorry cuy")</f>
        <v>sorry cuy</v>
      </c>
      <c r="I5" s="14">
        <f>RANK(F5,F$2:F$6,0)</f>
        <v>3.0</v>
      </c>
      <c r="K5" s="10" t="s">
        <v>53</v>
      </c>
    </row>
    <row r="6" spans="8:8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AVERAGE(C6:E6)</f>
        <v>1.3083333333333334E7</v>
      </c>
      <c r="H6" s="14" t="str">
        <f>IF(F6&gt;=30000000,"lulus cuy","sorry cuy")</f>
        <v>lulus cuy</v>
      </c>
      <c r="I6" s="14">
        <f>RANK(F6,F$2:F$6,0)</f>
        <v>1.0</v>
      </c>
      <c r="K6" s="10" t="s">
        <v>54</v>
      </c>
    </row>
    <row r="7" spans="8:8">
      <c r="K7" s="10" t="s">
        <v>29</v>
      </c>
    </row>
    <row r="8" spans="8:8" ht="15.1">
      <c r="K8" s="10" t="s">
        <v>30</v>
      </c>
    </row>
    <row r="9" spans="8:8" ht="15.15">
      <c r="A9" t="s">
        <v>25</v>
      </c>
      <c r="C9">
        <f>COUNT(F2:F6)</f>
        <v>5.0</v>
      </c>
      <c r="K9" s="10" t="s">
        <v>124</v>
      </c>
    </row>
    <row r="10" spans="8:8" ht="15.15">
      <c r="A10" t="s">
        <v>51</v>
      </c>
      <c r="C10" s="16">
        <f>MAX(F2:F6)</f>
        <v>3.925E7</v>
      </c>
    </row>
    <row r="11" spans="8:8" ht="15.15">
      <c r="A11" t="s">
        <v>52</v>
      </c>
      <c r="C11" s="16">
        <f>MIN(F2:F6)</f>
        <v>2.3E7</v>
      </c>
    </row>
    <row r="12" spans="8:8" ht="15.15">
      <c r="A12" t="s">
        <v>49</v>
      </c>
      <c r="C12" s="17">
        <f>SUMIF(B2:B6,"L",F2:F6)</f>
        <v>9.725E7</v>
      </c>
    </row>
    <row r="13" spans="8:8" ht="15.15">
      <c r="A13" t="s">
        <v>50</v>
      </c>
      <c r="C13" s="17">
        <f>SUMIF(B2:B6,"P",F2:F6)</f>
        <v>5.2E7</v>
      </c>
    </row>
    <row r="14" spans="8:8" ht="15.15">
      <c r="A14" t="s">
        <v>27</v>
      </c>
      <c r="C14">
        <f>COUNTIF(H2:H6,"lulus cuy")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I5"/>
  <sheetViews>
    <sheetView workbookViewId="0" topLeftCell="B1" zoomScale="85">
      <selection activeCell="C5" sqref="C5:D5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18" t="s">
        <v>31</v>
      </c>
      <c r="B1" s="18"/>
      <c r="C1" s="19" t="s">
        <v>125</v>
      </c>
      <c r="D1" s="19"/>
      <c r="F1" s="10" t="s">
        <v>36</v>
      </c>
    </row>
    <row r="2" spans="8:8">
      <c r="A2" s="18" t="s">
        <v>35</v>
      </c>
      <c r="B2" s="18"/>
      <c r="C2" s="20" t="str">
        <f>TRIM(C1)</f>
        <v>NaMa KEPala SekOLAH</v>
      </c>
      <c r="D2" s="20"/>
      <c r="F2" s="10" t="s">
        <v>38</v>
      </c>
    </row>
    <row r="3" spans="8:8">
      <c r="A3" s="18" t="s">
        <v>32</v>
      </c>
      <c r="B3" s="18"/>
      <c r="C3" s="21" t="str">
        <f>LOWER(C1)</f>
        <v>  nama    kepala sekolah     </v>
      </c>
      <c r="D3" s="21"/>
      <c r="F3" s="10" t="s">
        <v>39</v>
      </c>
    </row>
    <row r="4" spans="8:8">
      <c r="A4" s="18" t="s">
        <v>33</v>
      </c>
      <c r="B4" s="18"/>
      <c r="C4" s="21" t="str">
        <f>UPPER(C1)</f>
        <v>  NAMA    KEPALA SEKOLAH     </v>
      </c>
      <c r="D4" s="21"/>
      <c r="F4" s="10" t="s">
        <v>37</v>
      </c>
    </row>
    <row r="5" spans="8:8">
      <c r="A5" s="18" t="s">
        <v>34</v>
      </c>
      <c r="B5" s="18"/>
      <c r="C5" s="21" t="str">
        <f>PROPER(C1)</f>
        <v>  Nama    Kepala Sekolah     </v>
      </c>
      <c r="D5" s="21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"/>
  <sheetViews>
    <sheetView workbookViewId="0" topLeftCell="D1" zoomScale="61">
      <selection activeCell="F21" sqref="F21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 ht="15.05">
      <c r="A2" s="14" t="s">
        <v>58</v>
      </c>
      <c r="B2" s="14" t="s">
        <v>59</v>
      </c>
      <c r="C2" s="14">
        <v>1990.0</v>
      </c>
      <c r="D2" s="14" t="str">
        <f>CONCATENATE(C2,"-",A2)</f>
        <v>1990-HR</v>
      </c>
      <c r="E2" s="5">
        <f>LEN(B2)</f>
        <v>5.0</v>
      </c>
      <c r="G2" s="10" t="s">
        <v>66</v>
      </c>
    </row>
    <row r="3" spans="8:8" ht="15.05">
      <c r="A3" s="14" t="s">
        <v>60</v>
      </c>
      <c r="B3" s="14" t="s">
        <v>61</v>
      </c>
      <c r="C3" s="14">
        <v>1994.0</v>
      </c>
      <c r="D3" s="14" t="str">
        <f>CONCATENATE(C3,"-",A3)</f>
        <v>1994-Finance</v>
      </c>
      <c r="E3" s="5">
        <f>LEN(B3)</f>
        <v>5.0</v>
      </c>
      <c r="G3" s="10" t="s">
        <v>93</v>
      </c>
    </row>
    <row r="4" spans="8:8" ht="15.05">
      <c r="A4" s="14" t="s">
        <v>62</v>
      </c>
      <c r="B4" s="14" t="s">
        <v>126</v>
      </c>
      <c r="C4" s="14">
        <v>1989.0</v>
      </c>
      <c r="D4" s="14" t="str">
        <f>CONCATENATE(C4,"-",A4)</f>
        <v>1989-Sales</v>
      </c>
      <c r="E4" s="5">
        <f>LEN(B4)</f>
        <v>8.0</v>
      </c>
      <c r="G4" s="10" t="s">
        <v>94</v>
      </c>
    </row>
    <row r="5" spans="8:8" ht="15.05">
      <c r="A5" s="14" t="s">
        <v>58</v>
      </c>
      <c r="B5" s="14" t="s">
        <v>63</v>
      </c>
      <c r="C5" s="14">
        <v>1997.0</v>
      </c>
      <c r="D5" s="14" t="str">
        <f>CONCATENATE(C5,"-",A5)</f>
        <v>1997-HR</v>
      </c>
      <c r="E5" s="5">
        <f>LEN(B5)</f>
        <v>7.0</v>
      </c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 ht="15.05">
      <c r="A10" s="14" t="s">
        <v>59</v>
      </c>
      <c r="B10" s="22" t="s">
        <v>86</v>
      </c>
      <c r="C10" s="5" t="str">
        <f>LEFT(B10,3)</f>
        <v>123</v>
      </c>
      <c r="D10" s="5" t="str">
        <f>MID(B10,4,7)</f>
        <v>4560101</v>
      </c>
      <c r="E10" s="5" t="str">
        <f>RIGHT(B10,2)</f>
        <v>01</v>
      </c>
    </row>
    <row r="11" spans="8:8" ht="16.55">
      <c r="A11" s="14" t="s">
        <v>61</v>
      </c>
      <c r="B11" s="22" t="s">
        <v>87</v>
      </c>
      <c r="C11" s="5" t="str">
        <f>LEFT(B11,3)</f>
        <v>288</v>
      </c>
      <c r="D11" s="5" t="str">
        <f>MID(B11,4,7)</f>
        <v>5670208</v>
      </c>
      <c r="E11" s="5" t="str">
        <f>RIGHT(B11,2)</f>
        <v>02</v>
      </c>
    </row>
    <row r="12" spans="8:8" ht="16.55">
      <c r="A12" s="14" t="s">
        <v>14</v>
      </c>
      <c r="B12" s="22" t="s">
        <v>90</v>
      </c>
      <c r="C12" s="5" t="str">
        <f>LEFT(B12,3)</f>
        <v>139</v>
      </c>
      <c r="D12" s="5" t="str">
        <f>MID(B12,4,7)</f>
        <v>8780204</v>
      </c>
      <c r="E12" s="5" t="str">
        <f>RIGHT(B12,2)</f>
        <v>03</v>
      </c>
    </row>
    <row r="13" spans="8:8" ht="16.55">
      <c r="A13" s="14" t="s">
        <v>63</v>
      </c>
      <c r="B13" s="22" t="s">
        <v>91</v>
      </c>
      <c r="C13" s="5" t="str">
        <f>LEFT(B13,3)</f>
        <v>456</v>
      </c>
      <c r="D13" s="5" t="str">
        <f>MID(B13,4,7)</f>
        <v>1231912</v>
      </c>
      <c r="E13" s="5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P11"/>
  <sheetViews>
    <sheetView workbookViewId="0" topLeftCell="J1" zoomScale="70">
      <selection activeCell="O11" sqref="O11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>
      <c r="A2" s="14" t="s">
        <v>3</v>
      </c>
      <c r="B2" s="14">
        <v>57.26</v>
      </c>
      <c r="C2" s="25">
        <f>ROUNDDOWN(B2,0)</f>
        <v>57.0</v>
      </c>
      <c r="D2" s="25">
        <f>ROUNDUP(B2,0)</f>
        <v>58.0</v>
      </c>
      <c r="E2" s="25">
        <f>ROUND(B2,0)</f>
        <v>57.0</v>
      </c>
      <c r="G2" s="14" t="s">
        <v>73</v>
      </c>
      <c r="H2" s="25">
        <v>1150.0</v>
      </c>
      <c r="I2" s="15">
        <f>FLOOR(H2,1)</f>
        <v>1150.0</v>
      </c>
      <c r="J2" s="26">
        <f>CEILING(H2,1)</f>
        <v>1150.0</v>
      </c>
      <c r="K2" s="26">
        <f>MROUND(H2,2)</f>
        <v>1150.0</v>
      </c>
      <c r="M2" s="10" t="s">
        <v>82</v>
      </c>
    </row>
    <row r="3" spans="8:8">
      <c r="A3" s="14" t="s">
        <v>74</v>
      </c>
      <c r="B3" s="14">
        <v>84.15</v>
      </c>
      <c r="C3" s="25">
        <f>ROUNDDOWN(B3,0)</f>
        <v>84.0</v>
      </c>
      <c r="D3" s="25">
        <f>ROUNDUP(B3,0)</f>
        <v>85.0</v>
      </c>
      <c r="E3" s="25">
        <f>ROUND(B3,0)</f>
        <v>84.0</v>
      </c>
      <c r="G3" s="14" t="s">
        <v>75</v>
      </c>
      <c r="H3" s="25">
        <v>560.0</v>
      </c>
      <c r="I3" s="15">
        <f>FLOOR(H3,1)</f>
        <v>560.0</v>
      </c>
      <c r="J3" s="26">
        <f>CEILING(H3,1)</f>
        <v>560.0</v>
      </c>
      <c r="K3" s="26">
        <f>MROUND(H3,2)</f>
        <v>560.0</v>
      </c>
      <c r="M3" s="10" t="s">
        <v>83</v>
      </c>
    </row>
    <row r="4" spans="8:8">
      <c r="A4" s="14" t="s">
        <v>6</v>
      </c>
      <c r="B4" s="14">
        <v>75.89</v>
      </c>
      <c r="C4" s="25">
        <f>ROUNDDOWN(B4,0)</f>
        <v>75.0</v>
      </c>
      <c r="D4" s="25">
        <f>ROUNDUP(B4,0)</f>
        <v>76.0</v>
      </c>
      <c r="E4" s="25">
        <f>ROUND(B4,0)</f>
        <v>76.0</v>
      </c>
      <c r="G4" s="14" t="s">
        <v>76</v>
      </c>
      <c r="H4" s="25">
        <v>86.0</v>
      </c>
      <c r="I4" s="15">
        <f>FLOOR(H4,1)</f>
        <v>86.0</v>
      </c>
      <c r="J4" s="26">
        <f>CEILING(H4,1)</f>
        <v>86.0</v>
      </c>
      <c r="K4" s="26">
        <f>MROUND(H4,2)</f>
        <v>86.0</v>
      </c>
      <c r="M4" s="10" t="s">
        <v>84</v>
      </c>
    </row>
    <row r="5" spans="8:8">
      <c r="A5" s="14" t="s">
        <v>8</v>
      </c>
      <c r="B5" s="14">
        <v>91.29</v>
      </c>
      <c r="C5" s="25">
        <f>ROUNDDOWN(B5,0)</f>
        <v>91.0</v>
      </c>
      <c r="D5" s="25">
        <f>ROUNDUP(B5,0)</f>
        <v>92.0</v>
      </c>
      <c r="E5" s="25">
        <f>ROUND(B5,0)</f>
        <v>91.0</v>
      </c>
      <c r="G5" s="14" t="s">
        <v>77</v>
      </c>
      <c r="H5" s="25">
        <v>125.0</v>
      </c>
      <c r="I5" s="15">
        <f>FLOOR(H5,1)</f>
        <v>125.0</v>
      </c>
      <c r="J5" s="26">
        <f>CEILING(H5,1)</f>
        <v>125.0</v>
      </c>
      <c r="K5" s="26">
        <f>MROUND(H5,2)</f>
        <v>126.0</v>
      </c>
      <c r="M5" s="10" t="s">
        <v>80</v>
      </c>
    </row>
    <row r="6" spans="8:8">
      <c r="A6" s="14" t="s">
        <v>9</v>
      </c>
      <c r="B6" s="14">
        <v>64.49</v>
      </c>
      <c r="C6" s="25">
        <f>ROUNDDOWN(B6,0)</f>
        <v>64.0</v>
      </c>
      <c r="D6" s="25">
        <f>ROUNDUP(B6,0)</f>
        <v>65.0</v>
      </c>
      <c r="E6" s="25">
        <f>ROUND(B6,0)</f>
        <v>64.0</v>
      </c>
      <c r="G6" s="14" t="s">
        <v>78</v>
      </c>
      <c r="H6" s="25">
        <v>968.0</v>
      </c>
      <c r="I6" s="15">
        <f>FLOOR(H6,1)</f>
        <v>968.0</v>
      </c>
      <c r="J6" s="26">
        <f>CEILING(H6,1)</f>
        <v>968.0</v>
      </c>
      <c r="K6" s="26">
        <f>MROUND(H6,2)</f>
        <v>968.0</v>
      </c>
      <c r="M6" s="10" t="s">
        <v>81</v>
      </c>
    </row>
    <row r="7" spans="8:8">
      <c r="A7" s="14" t="s">
        <v>10</v>
      </c>
      <c r="B7" s="14">
        <v>59.55</v>
      </c>
      <c r="C7" s="25">
        <f>ROUNDDOWN(B7,0)</f>
        <v>59.0</v>
      </c>
      <c r="D7" s="25">
        <f>ROUNDUP(B7,0)</f>
        <v>60.0</v>
      </c>
      <c r="E7" s="25">
        <f>ROUND(B7,0)</f>
        <v>60.0</v>
      </c>
      <c r="H7" s="27"/>
      <c r="M7" s="10" t="s">
        <v>85</v>
      </c>
    </row>
    <row r="8" spans="8:8">
      <c r="A8" s="14" t="s">
        <v>79</v>
      </c>
      <c r="B8" s="14">
        <v>67.42</v>
      </c>
      <c r="C8" s="25">
        <f>ROUNDDOWN(B8,0)</f>
        <v>67.0</v>
      </c>
      <c r="D8" s="25">
        <f>ROUNDUP(B8,0)</f>
        <v>68.0</v>
      </c>
      <c r="E8" s="25">
        <f>ROUND(B8,0)</f>
        <v>67.0</v>
      </c>
      <c r="H8" s="27"/>
    </row>
    <row r="9" spans="8:8">
      <c r="A9" s="14" t="s">
        <v>12</v>
      </c>
      <c r="B9" s="14">
        <v>98.05</v>
      </c>
      <c r="C9" s="25">
        <f>ROUNDDOWN(B9,0)</f>
        <v>98.0</v>
      </c>
      <c r="D9" s="25">
        <f>ROUNDUP(B9,0)</f>
        <v>99.0</v>
      </c>
      <c r="E9" s="25">
        <f>ROUND(B9,0)</f>
        <v>98.0</v>
      </c>
      <c r="H9" s="27"/>
    </row>
    <row r="10" spans="8:8">
      <c r="A10" s="14" t="s">
        <v>13</v>
      </c>
      <c r="B10" s="14">
        <v>63.45</v>
      </c>
      <c r="C10" s="25">
        <f>ROUNDDOWN(B10,0)</f>
        <v>63.0</v>
      </c>
      <c r="D10" s="25">
        <f>ROUNDUP(B10,0)</f>
        <v>64.0</v>
      </c>
      <c r="E10" s="25">
        <f>ROUND(B10,0)</f>
        <v>63.0</v>
      </c>
      <c r="H10" s="27"/>
    </row>
    <row r="11" spans="8:8">
      <c r="A11" s="14" t="s">
        <v>14</v>
      </c>
      <c r="B11" s="14">
        <v>79.13</v>
      </c>
      <c r="C11" s="25">
        <f>ROUNDDOWN(B11,0)</f>
        <v>79.0</v>
      </c>
      <c r="D11" s="25">
        <f>ROUNDUP(B11,0)</f>
        <v>80.0</v>
      </c>
      <c r="E11" s="25">
        <f>ROUND(B11,0)</f>
        <v>79.0</v>
      </c>
      <c r="H11" s="27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K11"/>
  <sheetViews>
    <sheetView tabSelected="1" workbookViewId="0" topLeftCell="D1" zoomScale="108">
      <selection activeCell="E2" sqref="E2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 ht="15.0">
      <c r="A2" s="28">
        <v>44261.0</v>
      </c>
      <c r="B2" s="29">
        <v>106.0</v>
      </c>
      <c r="C2" s="14" t="str">
        <f>VLOOKUP(B2,'Data Referensi'!$A$2:$D$11,2,FALSE)</f>
        <v>Fiona</v>
      </c>
      <c r="D2" s="14" t="str">
        <f>VLOOKUP(B2,'Data Referensi'!$A$2:$D$11,4,FALSE)</f>
        <v>Palembang</v>
      </c>
      <c r="E2" s="14" t="str">
        <f>HLOOKUP(D2,'Data Referensi'!$B$14:$E$15,2,FALSE)</f>
        <v>2 Hari</v>
      </c>
      <c r="H2" s="10" t="s">
        <v>121</v>
      </c>
    </row>
    <row r="3" spans="8:8" ht="15.25">
      <c r="A3" s="28">
        <v>44257.0</v>
      </c>
      <c r="B3" s="29">
        <v>102.0</v>
      </c>
      <c r="C3" s="14" t="str">
        <f>VLOOKUP(B3,'Data Referensi'!$A$2:$D$11,2,FALSE)</f>
        <v>Budi</v>
      </c>
      <c r="D3" s="14" t="str">
        <f>VLOOKUP(B3,'Data Referensi'!$A$2:$D$11,4,FALSE)</f>
        <v>Jakarta</v>
      </c>
      <c r="E3" s="14" t="str">
        <f>HLOOKUP(D3,'Data Referensi'!$B$14:$E$15,2,FALSE)</f>
        <v>1 Hari</v>
      </c>
      <c r="H3" s="10" t="s">
        <v>122</v>
      </c>
    </row>
    <row r="4" spans="8:8" ht="15.25">
      <c r="A4" s="28">
        <v>44259.0</v>
      </c>
      <c r="B4" s="29">
        <v>104.0</v>
      </c>
      <c r="C4" s="14" t="str">
        <f>VLOOKUP(B4,'Data Referensi'!$A$2:$D$11,2,FALSE)</f>
        <v>Dewi</v>
      </c>
      <c r="D4" s="14" t="str">
        <f>VLOOKUP(B4,'Data Referensi'!$A$2:$D$11,4,FALSE)</f>
        <v>Surabaya</v>
      </c>
      <c r="E4" s="14" t="str">
        <f>HLOOKUP(D4,'Data Referensi'!$B$14:$E$15,2,FALSE)</f>
        <v>3 Hari</v>
      </c>
      <c r="H4" s="10" t="s">
        <v>123</v>
      </c>
    </row>
    <row r="5" spans="8:8" ht="15.25">
      <c r="A5" s="28">
        <v>44260.0</v>
      </c>
      <c r="B5" s="29">
        <v>105.0</v>
      </c>
      <c r="C5" s="14" t="str">
        <f>VLOOKUP(B5,'Data Referensi'!$A$2:$D$11,2,FALSE)</f>
        <v>Eko</v>
      </c>
      <c r="D5" s="14" t="str">
        <f>VLOOKUP(B5,'Data Referensi'!$A$2:$D$11,4,FALSE)</f>
        <v>Jakarta</v>
      </c>
      <c r="E5" s="14" t="str">
        <f>HLOOKUP(D5,'Data Referensi'!$B$14:$E$15,2,FALSE)</f>
        <v>1 Hari</v>
      </c>
    </row>
    <row r="6" spans="8:8" ht="15.25">
      <c r="A6" s="28">
        <v>44265.0</v>
      </c>
      <c r="B6" s="29">
        <v>110.0</v>
      </c>
      <c r="C6" s="14" t="str">
        <f>VLOOKUP(B6,'Data Referensi'!$A$2:$D$11,2,FALSE)</f>
        <v>Juned</v>
      </c>
      <c r="D6" s="14" t="str">
        <f>VLOOKUP(B6,'Data Referensi'!$A$2:$D$11,4,FALSE)</f>
        <v>Bandung</v>
      </c>
      <c r="E6" s="14" t="str">
        <f>HLOOKUP(D6,'Data Referensi'!$B$14:$E$15,2,FALSE)</f>
        <v>2 Hari</v>
      </c>
    </row>
    <row r="7" spans="8:8" ht="15.25">
      <c r="A7" s="28">
        <v>44258.0</v>
      </c>
      <c r="B7" s="29">
        <v>103.0</v>
      </c>
      <c r="C7" s="14" t="str">
        <f>VLOOKUP(B7,'Data Referensi'!$A$2:$D$11,2,FALSE)</f>
        <v>Clara</v>
      </c>
      <c r="D7" s="14" t="str">
        <f>VLOOKUP(B7,'Data Referensi'!$A$2:$D$11,4,FALSE)</f>
        <v>Palembang</v>
      </c>
      <c r="E7" s="14" t="str">
        <f>HLOOKUP(D7,'Data Referensi'!$B$14:$E$15,2,FALSE)</f>
        <v>2 Hari</v>
      </c>
    </row>
    <row r="8" spans="8:8" ht="15.25">
      <c r="A8" s="28">
        <v>44263.0</v>
      </c>
      <c r="B8" s="29">
        <v>108.0</v>
      </c>
      <c r="C8" s="14" t="str">
        <f>VLOOKUP(B8,'Data Referensi'!$A$2:$D$11,2,FALSE)</f>
        <v>Hesti</v>
      </c>
      <c r="D8" s="14" t="str">
        <f>VLOOKUP(B8,'Data Referensi'!$A$2:$D$11,4,FALSE)</f>
        <v>Bandung</v>
      </c>
      <c r="E8" s="14" t="str">
        <f>HLOOKUP(D8,'Data Referensi'!$B$14:$E$15,2,FALSE)</f>
        <v>2 Hari</v>
      </c>
    </row>
    <row r="9" spans="8:8" ht="15.25">
      <c r="A9" s="28">
        <v>44264.0</v>
      </c>
      <c r="B9" s="29">
        <v>109.0</v>
      </c>
      <c r="C9" s="14" t="str">
        <f>VLOOKUP(B9,'Data Referensi'!$A$2:$D$11,2,FALSE)</f>
        <v>Igna</v>
      </c>
      <c r="D9" s="14" t="str">
        <f>VLOOKUP(B9,'Data Referensi'!$A$2:$D$11,4,FALSE)</f>
        <v>Jakarta</v>
      </c>
      <c r="E9" s="14" t="str">
        <f>HLOOKUP(D9,'Data Referensi'!$B$14:$E$15,2,FALSE)</f>
        <v>1 Hari</v>
      </c>
    </row>
    <row r="10" spans="8:8" ht="15.25">
      <c r="A10" s="28">
        <v>44256.0</v>
      </c>
      <c r="B10" s="29">
        <v>101.0</v>
      </c>
      <c r="C10" s="14" t="str">
        <f>VLOOKUP(B10,'Data Referensi'!$A$2:$D$11,2,FALSE)</f>
        <v>Andi</v>
      </c>
      <c r="D10" s="14" t="str">
        <f>VLOOKUP(B10,'Data Referensi'!$A$2:$D$11,4,FALSE)</f>
        <v>Bandung</v>
      </c>
      <c r="E10" s="14" t="str">
        <f>HLOOKUP(D10,'Data Referensi'!$B$14:$E$15,2,FALSE)</f>
        <v>2 Hari</v>
      </c>
    </row>
    <row r="11" spans="8:8" ht="15.25">
      <c r="A11" s="28">
        <v>44262.0</v>
      </c>
      <c r="B11" s="29">
        <v>112.0</v>
      </c>
      <c r="C11" s="14" t="e">
        <f>VLOOKUP(B11,'Data Referensi'!$A$2:$D$11,2,FALSE)</f>
        <v>#N/A</v>
      </c>
      <c r="D11" s="14" t="e">
        <f>VLOOKUP(B11,'Data Referensi'!$A$2:$D$11,4,FALSE)</f>
        <v>#N/A</v>
      </c>
      <c r="E11" s="14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H15"/>
  <sheetViews>
    <sheetView workbookViewId="0" zoomScale="38">
      <selection activeCell="A15" sqref="A15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2021-03-18T13:04:42Z</dcterms:created>
  <dcterms:modified xsi:type="dcterms:W3CDTF">2022-08-20T04:27:21Z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1c86c161eb614e0e8cbfa84acb6bb214</vt:lpwstr>
  </property>
</Properties>
</file>