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irui\Downloads\Final QSGone Data\AHL Spectrophotometry Data\"/>
    </mc:Choice>
  </mc:AlternateContent>
  <xr:revisionPtr revIDLastSave="0" documentId="13_ncr:1_{D31DAF09-24DD-45C4-A998-F246F4C046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6" i="1"/>
  <c r="M13" i="1"/>
  <c r="M14" i="1"/>
  <c r="M12" i="1"/>
  <c r="L13" i="1"/>
  <c r="L14" i="1"/>
  <c r="L12" i="1"/>
  <c r="D17" i="1"/>
  <c r="C17" i="1"/>
  <c r="D14" i="1"/>
  <c r="C14" i="1"/>
  <c r="D11" i="1"/>
  <c r="C11" i="1"/>
  <c r="D8" i="1"/>
  <c r="C8" i="1"/>
</calcChain>
</file>

<file path=xl/sharedStrings.xml><?xml version="1.0" encoding="utf-8"?>
<sst xmlns="http://schemas.openxmlformats.org/spreadsheetml/2006/main" count="54" uniqueCount="34">
  <si>
    <t>Wavelength nm.</t>
  </si>
  <si>
    <t>Blank_1 - RawData</t>
  </si>
  <si>
    <t>Blank_2 - RawData</t>
  </si>
  <si>
    <t>DHL_1 - RawData</t>
  </si>
  <si>
    <t>DHL_2 - RawData</t>
  </si>
  <si>
    <t>DHL_3 - RawData</t>
  </si>
  <si>
    <t>PON2_1 - RawData</t>
  </si>
  <si>
    <t>PON2_2 - RawData</t>
  </si>
  <si>
    <t>PON2_3 - RawData</t>
  </si>
  <si>
    <t>DtP_1 - RawData</t>
  </si>
  <si>
    <t>DtP_2 - RawData</t>
  </si>
  <si>
    <t>DHL_PON2_1 - RawData</t>
  </si>
  <si>
    <t>NaOH_1 - RawData</t>
  </si>
  <si>
    <t>DHL_NaOH_1 - RawData</t>
  </si>
  <si>
    <t>DHL_NaOH_2 - RawData</t>
  </si>
  <si>
    <t>DHL_NaOH_3 - RawData</t>
  </si>
  <si>
    <t>Condition</t>
  </si>
  <si>
    <t>ABS290</t>
  </si>
  <si>
    <t>Lactone</t>
  </si>
  <si>
    <t>PON2</t>
  </si>
  <si>
    <t>PON3</t>
  </si>
  <si>
    <t>PON4</t>
  </si>
  <si>
    <t>Lactone+PON2</t>
  </si>
  <si>
    <t>Lactone+PON3</t>
  </si>
  <si>
    <t>Lactone+PON4</t>
  </si>
  <si>
    <t>Lactone+NaOH</t>
  </si>
  <si>
    <t>Average</t>
  </si>
  <si>
    <t>SEM</t>
  </si>
  <si>
    <t>T-score</t>
  </si>
  <si>
    <t>2nd Cond</t>
  </si>
  <si>
    <t>1st Cond</t>
  </si>
  <si>
    <t>Unpaired 2-tailed</t>
  </si>
  <si>
    <t>T-test P-value df=4</t>
  </si>
  <si>
    <t>95% Conf using t=4.303 for df=2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</si>
</sst>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UV-Vis Lactone Assay for PON2 Enzyme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Sheet1!$I$6:$I$8</c:f>
                <c:numCache>
                  <c:formatCode>General</c:formatCode>
                  <c:ptCount val="3"/>
                  <c:pt idx="0">
                    <c:v>2.5374325573172081E-3</c:v>
                  </c:pt>
                  <c:pt idx="1">
                    <c:v>1.7728243953233986E-2</c:v>
                  </c:pt>
                  <c:pt idx="2">
                    <c:v>2.3650899743234668E-2</c:v>
                  </c:pt>
                </c:numCache>
              </c:numRef>
            </c:plus>
            <c:minus>
              <c:numRef>
                <c:f>Sheet1!$I$6:$I$8</c:f>
                <c:numCache>
                  <c:formatCode>General</c:formatCode>
                  <c:ptCount val="3"/>
                  <c:pt idx="0">
                    <c:v>2.5374325573172081E-3</c:v>
                  </c:pt>
                  <c:pt idx="1">
                    <c:v>1.7728243953233986E-2</c:v>
                  </c:pt>
                  <c:pt idx="2">
                    <c:v>2.3650899743234668E-2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Sheet1!$F$6:$F$8</c:f>
              <c:strCache>
                <c:ptCount val="3"/>
                <c:pt idx="0">
                  <c:v>Lactone</c:v>
                </c:pt>
                <c:pt idx="1">
                  <c:v>Lactone+PON2</c:v>
                </c:pt>
                <c:pt idx="2">
                  <c:v>Lactone+NaOH</c:v>
                </c:pt>
              </c:strCache>
            </c:strRef>
          </c:cat>
          <c:val>
            <c:numRef>
              <c:f>Sheet1!$G$6:$G$8</c:f>
              <c:numCache>
                <c:formatCode>General</c:formatCode>
                <c:ptCount val="3"/>
                <c:pt idx="0">
                  <c:v>0.10704000000000001</c:v>
                </c:pt>
                <c:pt idx="1">
                  <c:v>9.8596666666666666E-2</c:v>
                </c:pt>
                <c:pt idx="2">
                  <c:v>2.4545300000000001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D-45D4-A0D7-0002A36B0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054656"/>
        <c:axId val="1010049728"/>
      </c:barChart>
      <c:catAx>
        <c:axId val="10100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49728"/>
        <c:crosses val="autoZero"/>
        <c:auto val="1"/>
        <c:lblAlgn val="ctr"/>
        <c:lblOffset val="100"/>
        <c:noMultiLvlLbl val="0"/>
      </c:catAx>
      <c:valAx>
        <c:axId val="1010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ABS 290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7</xdr:row>
      <xdr:rowOff>80010</xdr:rowOff>
    </xdr:from>
    <xdr:to>
      <xdr:col>13</xdr:col>
      <xdr:colOff>579120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61D49-01DD-3AB4-679C-9022E2FC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0.48167</cdr:x>
      <cdr:y>0.33472</cdr:y>
    </cdr:from>
    <cdr:to>
      <cdr:x>0.88333</cdr:x>
      <cdr:y>0.33472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FAE9686-DC43-D2B1-E0A3-5C3111CC2D0F}"/>
            </a:ext>
          </a:extLst>
        </cdr:cNvPr>
        <cdr:cNvCxnSpPr/>
      </cdr:nvCxnSpPr>
      <cdr:spPr>
        <a:xfrm xmlns:a="http://schemas.openxmlformats.org/drawingml/2006/main">
          <a:off x="2202180" y="918210"/>
          <a:ext cx="1836420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0.22778</cdr:x>
      <cdr:y>0.27546</cdr:y>
    </cdr:from>
    <cdr:to>
      <cdr:x>0.88333</cdr:x>
      <cdr:y>0.27546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3F19481-84C6-ED3A-2EAE-882E54024054}"/>
            </a:ext>
          </a:extLst>
        </cdr:cNvPr>
        <cdr:cNvCxnSpPr/>
      </cdr:nvCxnSpPr>
      <cdr:spPr>
        <a:xfrm xmlns:a="http://schemas.openxmlformats.org/drawingml/2006/main">
          <a:off x="1041400" y="755650"/>
          <a:ext cx="2997200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</cdr:x>
      <cdr:y>0.18194</cdr:y>
    </cdr:from>
    <cdr:to>
      <cdr:x>0.705</cdr:x>
      <cdr:y>0.51528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29E8A3F-A711-8417-54EC-1FFAD229B068}"/>
            </a:ext>
          </a:extLst>
        </cdr:cNvPr>
        <cdr:cNvSpPr txBox="1"/>
      </cdr:nvSpPr>
      <cdr:spPr>
        <a:xfrm xmlns:a="http://schemas.openxmlformats.org/drawingml/2006/main">
          <a:off x="2308860" y="4991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*</a:t>
          </a:r>
        </a:p>
        <a:p xmlns:a="http://schemas.openxmlformats.org/drawingml/2006/main">
          <a:endParaRPr lang="en-US" sz="2000"/>
        </a:p>
      </cdr:txBody>
    </cdr:sp>
  </cdr:relSizeAnchor>
  <cdr:relSizeAnchor xmlns:cdr="http://schemas.openxmlformats.org/drawingml/2006/chartDrawing">
    <cdr:from>
      <cdr:x>0.65111</cdr:x>
      <cdr:y>0.24352</cdr:y>
    </cdr:from>
    <cdr:to>
      <cdr:x>0.85111</cdr:x>
      <cdr:y>0.57685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771FEED-E0CC-8853-A167-1648D252E480}"/>
            </a:ext>
          </a:extLst>
        </cdr:cNvPr>
        <cdr:cNvSpPr txBox="1"/>
      </cdr:nvSpPr>
      <cdr:spPr>
        <a:xfrm xmlns:a="http://schemas.openxmlformats.org/drawingml/2006/main">
          <a:off x="2976880" y="6680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*</a:t>
          </a:r>
        </a:p>
        <a:p xmlns:a="http://schemas.openxmlformats.org/drawingml/2006/main">
          <a:endParaRPr lang="en-US" sz="2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Q8" sqref="Q8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40</v>
      </c>
      <c r="B2">
        <v>290</v>
      </c>
      <c r="C2">
        <v>1.736E-2</v>
      </c>
      <c r="D2">
        <v>2.3529999999999999E-2</v>
      </c>
      <c r="E2">
        <v>0.10680000000000001</v>
      </c>
      <c r="F2">
        <v>0.10816000000000001</v>
      </c>
      <c r="G2">
        <v>0.10616</v>
      </c>
      <c r="H2">
        <v>1.3050000000000001E-2</v>
      </c>
      <c r="I2">
        <v>1.323E-2</v>
      </c>
      <c r="J2">
        <v>1.392E-2</v>
      </c>
      <c r="K2">
        <v>0.10611</v>
      </c>
      <c r="L2">
        <v>9.7769999999999996E-2</v>
      </c>
      <c r="M2">
        <v>9.1910000000000006E-2</v>
      </c>
      <c r="N2">
        <v>2.0879999999999999E-2</v>
      </c>
      <c r="O2">
        <v>2.4436499999999999</v>
      </c>
      <c r="P2">
        <v>2.4586100000000002</v>
      </c>
      <c r="Q2">
        <v>2.4613299999999998</v>
      </c>
    </row>
    <row r="5" spans="1:17" x14ac:dyDescent="0.3">
      <c r="F5" t="s">
        <v>16</v>
      </c>
      <c r="G5" t="s">
        <v>26</v>
      </c>
      <c r="H5" t="s">
        <v>27</v>
      </c>
      <c r="I5" t="s">
        <v>33</v>
      </c>
    </row>
    <row r="6" spans="1:17" x14ac:dyDescent="0.3">
      <c r="F6" t="s">
        <v>18</v>
      </c>
      <c r="G6">
        <v>0.10704000000000001</v>
      </c>
      <c r="H6">
        <v>5.8968918366656005E-4</v>
      </c>
      <c r="I6">
        <f>4.303*H6</f>
        <v>2.5374325573172081E-3</v>
      </c>
    </row>
    <row r="7" spans="1:17" x14ac:dyDescent="0.3">
      <c r="A7" t="s">
        <v>16</v>
      </c>
      <c r="B7" t="s">
        <v>17</v>
      </c>
      <c r="C7" t="s">
        <v>26</v>
      </c>
      <c r="D7" t="s">
        <v>27</v>
      </c>
      <c r="F7" t="s">
        <v>22</v>
      </c>
      <c r="G7">
        <v>9.8596666666666666E-2</v>
      </c>
      <c r="H7">
        <v>4.1199730311954419E-3</v>
      </c>
      <c r="I7">
        <f t="shared" ref="I7:I8" si="0">4.303*H7</f>
        <v>1.7728243953233986E-2</v>
      </c>
    </row>
    <row r="8" spans="1:17" x14ac:dyDescent="0.3">
      <c r="A8" t="s">
        <v>18</v>
      </c>
      <c r="B8">
        <v>0.10680000000000001</v>
      </c>
      <c r="C8">
        <f>AVERAGE(B8:B10)</f>
        <v>0.10704000000000001</v>
      </c>
      <c r="D8">
        <f>_xlfn.STDEV.S(B8:B10)/SQRT(COUNT(B8:B10))</f>
        <v>5.8968918366656005E-4</v>
      </c>
      <c r="F8" t="s">
        <v>25</v>
      </c>
      <c r="G8">
        <v>2.4545300000000001</v>
      </c>
      <c r="H8">
        <v>5.4963745626852587E-3</v>
      </c>
      <c r="I8">
        <f t="shared" si="0"/>
        <v>2.3650899743234668E-2</v>
      </c>
    </row>
    <row r="9" spans="1:17" x14ac:dyDescent="0.3">
      <c r="A9" t="s">
        <v>18</v>
      </c>
      <c r="B9">
        <v>0.10816000000000001</v>
      </c>
    </row>
    <row r="10" spans="1:17" x14ac:dyDescent="0.3">
      <c r="A10" t="s">
        <v>18</v>
      </c>
      <c r="B10">
        <v>0.10616</v>
      </c>
      <c r="M10" t="s">
        <v>31</v>
      </c>
    </row>
    <row r="11" spans="1:17" x14ac:dyDescent="0.3">
      <c r="A11" t="s">
        <v>19</v>
      </c>
      <c r="B11">
        <v>1.3050000000000001E-2</v>
      </c>
      <c r="C11">
        <f>AVERAGE(B11:B13)</f>
        <v>1.34E-2</v>
      </c>
      <c r="D11">
        <f>_xlfn.STDEV.S(B11:B13)/SQRT(COUNT(B11:B13))</f>
        <v>2.6514147167125684E-4</v>
      </c>
      <c r="F11" t="s">
        <v>30</v>
      </c>
      <c r="G11" t="s">
        <v>26</v>
      </c>
      <c r="H11" t="s">
        <v>27</v>
      </c>
      <c r="I11" t="s">
        <v>29</v>
      </c>
      <c r="J11" t="s">
        <v>26</v>
      </c>
      <c r="K11" t="s">
        <v>27</v>
      </c>
      <c r="L11" t="s">
        <v>28</v>
      </c>
      <c r="M11" t="s">
        <v>32</v>
      </c>
    </row>
    <row r="12" spans="1:17" x14ac:dyDescent="0.3">
      <c r="A12" t="s">
        <v>20</v>
      </c>
      <c r="B12">
        <v>1.323E-2</v>
      </c>
      <c r="F12" t="s">
        <v>18</v>
      </c>
      <c r="G12">
        <v>0.10704000000000001</v>
      </c>
      <c r="H12">
        <v>5.8968918366656005E-4</v>
      </c>
      <c r="I12" t="s">
        <v>22</v>
      </c>
      <c r="J12">
        <v>9.8596666666666666E-2</v>
      </c>
      <c r="K12">
        <v>4.1199730311954419E-3</v>
      </c>
      <c r="L12">
        <f>ABS(G12-J12)/SQRT(H12^2+K12^2)</f>
        <v>2.0286916059722389</v>
      </c>
      <c r="M12">
        <f>_xlfn.T.DIST.2T(L12,4)</f>
        <v>0.11237992308384652</v>
      </c>
    </row>
    <row r="13" spans="1:17" x14ac:dyDescent="0.3">
      <c r="A13" t="s">
        <v>21</v>
      </c>
      <c r="B13">
        <v>1.392E-2</v>
      </c>
      <c r="F13" t="s">
        <v>22</v>
      </c>
      <c r="G13">
        <v>9.8596666666666666E-2</v>
      </c>
      <c r="H13">
        <v>4.1199730311954419E-3</v>
      </c>
      <c r="I13" t="s">
        <v>25</v>
      </c>
      <c r="J13">
        <v>2.4545300000000001</v>
      </c>
      <c r="K13">
        <v>5.4963745626852587E-3</v>
      </c>
      <c r="L13">
        <f t="shared" ref="L13:L14" si="1">ABS(G13-J13)/SQRT(H13^2+K13^2)</f>
        <v>342.97636051571396</v>
      </c>
      <c r="M13">
        <f t="shared" ref="M13:M14" si="2">_xlfn.T.DIST.2T(L13,4)</f>
        <v>4.335806455533847E-10</v>
      </c>
    </row>
    <row r="14" spans="1:17" x14ac:dyDescent="0.3">
      <c r="A14" t="s">
        <v>22</v>
      </c>
      <c r="B14">
        <v>0.10611</v>
      </c>
      <c r="C14">
        <f>AVERAGE(B14:B16)</f>
        <v>9.8596666666666666E-2</v>
      </c>
      <c r="D14">
        <f>_xlfn.STDEV.S(B14:B16)/SQRT(COUNT(B14:B16))</f>
        <v>4.1199730311954419E-3</v>
      </c>
      <c r="F14" t="s">
        <v>25</v>
      </c>
      <c r="G14">
        <v>2.4545300000000001</v>
      </c>
      <c r="H14">
        <v>5.4963745626852587E-3</v>
      </c>
      <c r="I14" t="s">
        <v>18</v>
      </c>
      <c r="J14">
        <v>0.10704000000000001</v>
      </c>
      <c r="K14">
        <v>5.8968918366656005E-4</v>
      </c>
      <c r="L14">
        <f t="shared" si="1"/>
        <v>424.66086017175661</v>
      </c>
      <c r="M14">
        <f t="shared" si="2"/>
        <v>1.8448720665822329E-10</v>
      </c>
    </row>
    <row r="15" spans="1:17" x14ac:dyDescent="0.3">
      <c r="A15" t="s">
        <v>23</v>
      </c>
      <c r="B15">
        <v>9.7769999999999996E-2</v>
      </c>
    </row>
    <row r="16" spans="1:17" x14ac:dyDescent="0.3">
      <c r="A16" t="s">
        <v>24</v>
      </c>
      <c r="B16">
        <v>9.1910000000000006E-2</v>
      </c>
    </row>
    <row r="17" spans="1:4" x14ac:dyDescent="0.3">
      <c r="A17" t="s">
        <v>25</v>
      </c>
      <c r="B17">
        <v>2.4436499999999999</v>
      </c>
      <c r="C17">
        <f>AVERAGE(B17:B19)</f>
        <v>2.4545300000000001</v>
      </c>
      <c r="D17">
        <f>_xlfn.STDEV.S(B17:B19)/SQRT(COUNT(B17:B19))</f>
        <v>5.4963745626852587E-3</v>
      </c>
    </row>
    <row r="18" spans="1:4" x14ac:dyDescent="0.3">
      <c r="A18" t="s">
        <v>25</v>
      </c>
      <c r="B18">
        <v>2.4586100000000002</v>
      </c>
    </row>
    <row r="19" spans="1:4" x14ac:dyDescent="0.3">
      <c r="A19" t="s">
        <v>25</v>
      </c>
      <c r="B19">
        <v>2.4613299999999998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Zirui Zhou</cp:lastModifiedBy>
  <dcterms:created xsi:type="dcterms:W3CDTF">2023-05-05T07:19:29Z</dcterms:created>
  <dcterms:modified xsi:type="dcterms:W3CDTF">2023-05-05T07:39:33Z</dcterms:modified>
</cp:coreProperties>
</file>