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lucaalbertini/Desktop/google_case_study/"/>
    </mc:Choice>
  </mc:AlternateContent>
  <xr:revisionPtr revIDLastSave="0" documentId="13_ncr:1_{A21F4E88-24FC-FE44-997B-6EA9BBF7F745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member_day_total" sheetId="1" r:id="rId1"/>
    <sheet name="member_analysis" sheetId="2" r:id="rId2"/>
    <sheet name="day_analysi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9" i="3"/>
  <c r="F8" i="3"/>
  <c r="F7" i="3"/>
  <c r="F6" i="3"/>
  <c r="F5" i="3"/>
  <c r="F4" i="3"/>
  <c r="F3" i="3"/>
  <c r="F2" i="3"/>
  <c r="F3" i="2"/>
  <c r="F2" i="2"/>
</calcChain>
</file>

<file path=xl/sharedStrings.xml><?xml version="1.0" encoding="utf-8"?>
<sst xmlns="http://schemas.openxmlformats.org/spreadsheetml/2006/main" count="58" uniqueCount="23">
  <si>
    <t>type</t>
  </si>
  <si>
    <t>day</t>
  </si>
  <si>
    <t>member</t>
  </si>
  <si>
    <t>Monday</t>
  </si>
  <si>
    <t>Wednesday</t>
  </si>
  <si>
    <t>Thursday</t>
  </si>
  <si>
    <t>Tuesday</t>
  </si>
  <si>
    <t>Sunday</t>
  </si>
  <si>
    <t>Friday</t>
  </si>
  <si>
    <t>Saturday</t>
  </si>
  <si>
    <t>casual</t>
  </si>
  <si>
    <t>duration_max</t>
  </si>
  <si>
    <t>duration_mean</t>
  </si>
  <si>
    <t>duration_min</t>
  </si>
  <si>
    <t>duration_sum</t>
  </si>
  <si>
    <t>Row Labels</t>
  </si>
  <si>
    <t>Grand Total</t>
  </si>
  <si>
    <t>Sum of duration_sum</t>
  </si>
  <si>
    <t>Min of duration_min</t>
  </si>
  <si>
    <t>Max of duration_max</t>
  </si>
  <si>
    <t>Average duration</t>
  </si>
  <si>
    <t>n_trips</t>
  </si>
  <si>
    <t>Sum of n_trips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</si>
</sst>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202124"/>
      <name val="Roboto Medium"/>
    </font>
    <font>
      <sz val="10"/>
      <color rgb="FF3C4043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  <border>
      <left style="thin">
        <color rgb="FFDADCE0"/>
      </left>
      <right style="thin">
        <color rgb="FFDADCE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3" fontId="2" fillId="2" borderId="0" xfId="0" applyNumberFormat="1" applyFont="1" applyFill="1" applyAlignment="1">
      <alignment horizontal="right" vertical="top"/>
    </xf>
    <xf numFmtId="3" fontId="2" fillId="4" borderId="0" xfId="0" applyNumberFormat="1" applyFont="1" applyFill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5" borderId="0" xfId="0" applyFont="1" applyFill="1"/>
    <xf numFmtId="4" fontId="0" fillId="0" borderId="0" xfId="0" applyNumberFormat="1"/>
    <xf numFmtId="4" fontId="4" fillId="5" borderId="0" xfId="0" applyNumberFormat="1" applyFont="1" applyFill="1"/>
    <xf numFmtId="0" fontId="1" fillId="3" borderId="2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Albertini" refreshedDate="45223.664894560185" createdVersion="8" refreshedVersion="8" minRefreshableVersion="3" recordCount="14" xr:uid="{3E1608B6-3A49-6E42-A160-5CB15DEDD328}">
  <cacheSource type="worksheet">
    <worksheetSource ref="A1:G15" sheet="member_day_total"/>
  </cacheSource>
  <cacheFields count="7">
    <cacheField name="type" numFmtId="49">
      <sharedItems count="2">
        <s v="member"/>
        <s v="casual"/>
      </sharedItems>
    </cacheField>
    <cacheField name="day" numFmtId="49">
      <sharedItems count="7">
        <s v="Monday"/>
        <s v="Wednesday"/>
        <s v="Thursday"/>
        <s v="Tuesday"/>
        <s v="Sunday"/>
        <s v="Friday"/>
        <s v="Saturday"/>
      </sharedItems>
    </cacheField>
    <cacheField name="duration_max" numFmtId="3">
      <sharedItems containsSemiMixedTypes="0" containsString="0" containsNumber="1" containsInteger="1" minValue="2910776" maxValue="9387024"/>
    </cacheField>
    <cacheField name="duration_mean" numFmtId="3">
      <sharedItems containsSemiMixedTypes="0" containsString="0" containsNumber="1" minValue="824.88025960000004" maxValue="3774.355356"/>
    </cacheField>
    <cacheField name="duration_min" numFmtId="3">
      <sharedItems containsSemiMixedTypes="0" containsString="0" containsNumber="1" containsInteger="1" minValue="32" maxValue="61"/>
    </cacheField>
    <cacheField name="duration_sum" numFmtId="3">
      <sharedItems containsSemiMixedTypes="0" containsString="0" containsNumber="1" containsInteger="1" minValue="246285911" maxValue="698178818"/>
    </cacheField>
    <cacheField name="n_trips" numFmtId="3">
      <sharedItems containsSemiMixedTypes="0" containsString="0" containsNumber="1" containsInteger="1" minValue="90487" maxValue="507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8203638"/>
    <n v="843.50127740000005"/>
    <n v="32"/>
    <n v="397848343"/>
    <n v="471663"/>
  </r>
  <r>
    <x v="0"/>
    <x v="1"/>
    <n v="5628779"/>
    <n v="824.88025960000004"/>
    <n v="35"/>
    <n v="412259481"/>
    <n v="499781"/>
  </r>
  <r>
    <x v="0"/>
    <x v="2"/>
    <n v="6028602"/>
    <n v="824.94653240000002"/>
    <n v="36"/>
    <n v="398914445"/>
    <n v="483564"/>
  </r>
  <r>
    <x v="0"/>
    <x v="3"/>
    <n v="9056634"/>
    <n v="827.03932810000003"/>
    <n v="37"/>
    <n v="420037561"/>
    <n v="507881"/>
  </r>
  <r>
    <x v="0"/>
    <x v="4"/>
    <n v="2910776"/>
    <n v="920.74662499999999"/>
    <n v="43"/>
    <n v="246285911"/>
    <n v="267485"/>
  </r>
  <r>
    <x v="0"/>
    <x v="5"/>
    <n v="4840301"/>
    <n v="825.48729690000005"/>
    <n v="45"/>
    <n v="373328281"/>
    <n v="452252"/>
  </r>
  <r>
    <x v="0"/>
    <x v="6"/>
    <n v="4805491"/>
    <n v="970.06935339999995"/>
    <n v="49"/>
    <n v="279005527"/>
    <n v="287614"/>
  </r>
  <r>
    <x v="1"/>
    <x v="6"/>
    <n v="8116785"/>
    <n v="3332.166346"/>
    <n v="58"/>
    <n v="698178818"/>
    <n v="209527"/>
  </r>
  <r>
    <x v="1"/>
    <x v="3"/>
    <n v="7522062"/>
    <n v="3597.2648669999999"/>
    <n v="61"/>
    <n v="325505706"/>
    <n v="90487"/>
  </r>
  <r>
    <x v="1"/>
    <x v="4"/>
    <n v="8636205"/>
    <n v="3582.6988970000002"/>
    <n v="61"/>
    <n v="649281773"/>
    <n v="181227"/>
  </r>
  <r>
    <x v="1"/>
    <x v="5"/>
    <n v="7939448"/>
    <n v="3774.355356"/>
    <n v="61"/>
    <n v="461932029"/>
    <n v="122387"/>
  </r>
  <r>
    <x v="1"/>
    <x v="2"/>
    <n v="9387024"/>
    <n v="3683.69652"/>
    <n v="61"/>
    <n v="378164601"/>
    <n v="102659"/>
  </r>
  <r>
    <x v="1"/>
    <x v="0"/>
    <n v="7247750"/>
    <n v="3372.7401580000001"/>
    <n v="61"/>
    <n v="348343349"/>
    <n v="103282"/>
  </r>
  <r>
    <x v="1"/>
    <x v="1"/>
    <n v="7606872"/>
    <n v="3719.9403950000001"/>
    <n v="61"/>
    <n v="343815491"/>
    <n v="92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7FFC4-A9F6-3A48-9D55-A56395CEFF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4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dataField="1"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uration_sum" fld="5" baseField="0" baseItem="0"/>
    <dataField name="Min of duration_min" fld="4" subtotal="min" baseField="0" baseItem="0"/>
    <dataField name="Max of duration_max" fld="2" subtotal="max" baseField="0" baseItem="0"/>
    <dataField name="Sum of n_trips" fld="6" baseField="0" baseItem="0"/>
  </dataFields>
  <formats count="1">
    <format dxfId="16">
      <pivotArea outline="0" collapsedLevelsAreSubtotals="1" fieldPosition="0"/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">
              <x v="0"/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">
              <x v="0"/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2">
              <x v="0"/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5C8AB-1946-1247-9C8D-C3B132D1BDD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9" firstHeaderRow="0" firstDataRow="1" firstDataCol="1"/>
  <pivotFields count="7">
    <pivotField showAll="0"/>
    <pivotField axis="axisRow" showAll="0">
      <items count="8">
        <item x="4"/>
        <item x="0"/>
        <item x="3"/>
        <item x="1"/>
        <item x="2"/>
        <item x="5"/>
        <item x="6"/>
        <item t="default"/>
      </items>
    </pivotField>
    <pivotField dataField="1"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uration_sum" fld="5" baseField="0" baseItem="0"/>
    <dataField name="Min of duration_min" fld="4" subtotal="min" baseField="0" baseItem="0"/>
    <dataField name="Max of duration_max" fld="2" subtotal="max" baseField="0" baseItem="0"/>
    <dataField name="Sum of n_trips" fld="6" baseField="0" baseItem="0"/>
  </dataFields>
  <formats count="1">
    <format dxfId="15">
      <pivotArea outline="0" collapsedLevelsAreSubtotals="1" fieldPosition="0"/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sqref="A1:XFD1048576"/>
    </sheetView>
  </sheetViews>
  <sheetFormatPr baseColWidth="10" defaultColWidth="12.6640625" defaultRowHeight="15.75" customHeight="1" x14ac:dyDescent="0.15"/>
  <cols>
    <col min="1" max="6" width="15.1640625"/>
  </cols>
  <sheetData>
    <row r="1" spans="1:9" ht="14" x14ac:dyDescent="0.1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2" t="s">
        <v>21</v>
      </c>
    </row>
    <row r="2" spans="1:9" ht="13" x14ac:dyDescent="0.15">
      <c r="A2" s="3" t="s">
        <v>2</v>
      </c>
      <c r="B2" s="3" t="s">
        <v>8</v>
      </c>
      <c r="C2" s="5">
        <v>4840301</v>
      </c>
      <c r="D2" s="5">
        <v>825.48729690000005</v>
      </c>
      <c r="E2" s="5">
        <v>45</v>
      </c>
      <c r="F2" s="5">
        <v>373328281</v>
      </c>
      <c r="G2" s="13">
        <v>452252</v>
      </c>
    </row>
    <row r="3" spans="1:9" ht="13" x14ac:dyDescent="0.15">
      <c r="A3" s="2" t="s">
        <v>10</v>
      </c>
      <c r="B3" s="2" t="s">
        <v>8</v>
      </c>
      <c r="C3" s="4">
        <v>7939448</v>
      </c>
      <c r="D3" s="4">
        <v>3774.355356</v>
      </c>
      <c r="E3" s="4">
        <v>61</v>
      </c>
      <c r="F3" s="4">
        <v>461932029</v>
      </c>
      <c r="G3" s="13">
        <v>122387</v>
      </c>
    </row>
    <row r="4" spans="1:9" ht="13" x14ac:dyDescent="0.15">
      <c r="A4" s="2" t="s">
        <v>2</v>
      </c>
      <c r="B4" s="2" t="s">
        <v>3</v>
      </c>
      <c r="C4" s="4">
        <v>8203638</v>
      </c>
      <c r="D4" s="4">
        <v>843.50127740000005</v>
      </c>
      <c r="E4" s="4">
        <v>32</v>
      </c>
      <c r="F4" s="4">
        <v>397848343</v>
      </c>
      <c r="G4" s="13">
        <v>471663</v>
      </c>
    </row>
    <row r="5" spans="1:9" ht="13" x14ac:dyDescent="0.15">
      <c r="A5" s="2" t="s">
        <v>10</v>
      </c>
      <c r="B5" s="2" t="s">
        <v>3</v>
      </c>
      <c r="C5" s="4">
        <v>7247750</v>
      </c>
      <c r="D5" s="4">
        <v>3372.7401580000001</v>
      </c>
      <c r="E5" s="4">
        <v>61</v>
      </c>
      <c r="F5" s="4">
        <v>348343349</v>
      </c>
      <c r="G5" s="13">
        <v>103282</v>
      </c>
    </row>
    <row r="6" spans="1:9" ht="13" x14ac:dyDescent="0.15">
      <c r="A6" s="2" t="s">
        <v>2</v>
      </c>
      <c r="B6" s="2" t="s">
        <v>9</v>
      </c>
      <c r="C6" s="4">
        <v>4805491</v>
      </c>
      <c r="D6" s="4">
        <v>970.06935339999995</v>
      </c>
      <c r="E6" s="4">
        <v>49</v>
      </c>
      <c r="F6" s="4">
        <v>279005527</v>
      </c>
      <c r="G6" s="13">
        <v>287614</v>
      </c>
      <c r="I6" s="13"/>
    </row>
    <row r="7" spans="1:9" ht="13" x14ac:dyDescent="0.15">
      <c r="A7" s="3" t="s">
        <v>10</v>
      </c>
      <c r="B7" s="3" t="s">
        <v>9</v>
      </c>
      <c r="C7" s="5">
        <v>8116785</v>
      </c>
      <c r="D7" s="5">
        <v>3332.166346</v>
      </c>
      <c r="E7" s="5">
        <v>58</v>
      </c>
      <c r="F7" s="5">
        <v>698178818</v>
      </c>
      <c r="G7" s="13">
        <v>209527</v>
      </c>
    </row>
    <row r="8" spans="1:9" ht="13" x14ac:dyDescent="0.15">
      <c r="A8" s="2" t="s">
        <v>2</v>
      </c>
      <c r="B8" s="2" t="s">
        <v>7</v>
      </c>
      <c r="C8" s="4">
        <v>2910776</v>
      </c>
      <c r="D8" s="4">
        <v>920.74662499999999</v>
      </c>
      <c r="E8" s="4">
        <v>43</v>
      </c>
      <c r="F8" s="4">
        <v>246285911</v>
      </c>
      <c r="G8" s="13">
        <v>267485</v>
      </c>
    </row>
    <row r="9" spans="1:9" ht="13" x14ac:dyDescent="0.15">
      <c r="A9" s="3" t="s">
        <v>10</v>
      </c>
      <c r="B9" s="3" t="s">
        <v>7</v>
      </c>
      <c r="C9" s="5">
        <v>8636205</v>
      </c>
      <c r="D9" s="5">
        <v>3582.6988970000002</v>
      </c>
      <c r="E9" s="5">
        <v>61</v>
      </c>
      <c r="F9" s="5">
        <v>649281773</v>
      </c>
      <c r="G9" s="13">
        <v>181227</v>
      </c>
    </row>
    <row r="10" spans="1:9" ht="13" x14ac:dyDescent="0.15">
      <c r="A10" s="2" t="s">
        <v>2</v>
      </c>
      <c r="B10" s="2" t="s">
        <v>5</v>
      </c>
      <c r="C10" s="4">
        <v>6028602</v>
      </c>
      <c r="D10" s="4">
        <v>824.94653240000002</v>
      </c>
      <c r="E10" s="4">
        <v>36</v>
      </c>
      <c r="F10" s="4">
        <v>398914445</v>
      </c>
      <c r="G10" s="13">
        <v>483564</v>
      </c>
    </row>
    <row r="11" spans="1:9" ht="13" x14ac:dyDescent="0.15">
      <c r="A11" s="3" t="s">
        <v>10</v>
      </c>
      <c r="B11" s="3" t="s">
        <v>5</v>
      </c>
      <c r="C11" s="5">
        <v>9387024</v>
      </c>
      <c r="D11" s="5">
        <v>3683.69652</v>
      </c>
      <c r="E11" s="5">
        <v>61</v>
      </c>
      <c r="F11" s="5">
        <v>378164601</v>
      </c>
      <c r="G11" s="13">
        <v>102659</v>
      </c>
    </row>
    <row r="12" spans="1:9" ht="13" x14ac:dyDescent="0.15">
      <c r="A12" s="3" t="s">
        <v>2</v>
      </c>
      <c r="B12" s="3" t="s">
        <v>6</v>
      </c>
      <c r="C12" s="5">
        <v>9056634</v>
      </c>
      <c r="D12" s="5">
        <v>827.03932810000003</v>
      </c>
      <c r="E12" s="5">
        <v>37</v>
      </c>
      <c r="F12" s="5">
        <v>420037561</v>
      </c>
      <c r="G12" s="13">
        <v>507881</v>
      </c>
    </row>
    <row r="13" spans="1:9" ht="13" x14ac:dyDescent="0.15">
      <c r="A13" s="2" t="s">
        <v>10</v>
      </c>
      <c r="B13" s="2" t="s">
        <v>6</v>
      </c>
      <c r="C13" s="4">
        <v>7522062</v>
      </c>
      <c r="D13" s="4">
        <v>3597.2648669999999</v>
      </c>
      <c r="E13" s="4">
        <v>61</v>
      </c>
      <c r="F13" s="4">
        <v>325505706</v>
      </c>
      <c r="G13" s="13">
        <v>90487</v>
      </c>
    </row>
    <row r="14" spans="1:9" ht="13" x14ac:dyDescent="0.15">
      <c r="A14" s="3" t="s">
        <v>2</v>
      </c>
      <c r="B14" s="3" t="s">
        <v>4</v>
      </c>
      <c r="C14" s="5">
        <v>5628779</v>
      </c>
      <c r="D14" s="5">
        <v>824.88025960000004</v>
      </c>
      <c r="E14" s="5">
        <v>35</v>
      </c>
      <c r="F14" s="5">
        <v>412259481</v>
      </c>
      <c r="G14" s="13">
        <v>499781</v>
      </c>
    </row>
    <row r="15" spans="1:9" ht="13" x14ac:dyDescent="0.15">
      <c r="A15" s="3" t="s">
        <v>10</v>
      </c>
      <c r="B15" s="3" t="s">
        <v>4</v>
      </c>
      <c r="C15" s="5">
        <v>7606872</v>
      </c>
      <c r="D15" s="5">
        <v>3719.9403950000001</v>
      </c>
      <c r="E15" s="5">
        <v>61</v>
      </c>
      <c r="F15" s="5">
        <v>343815491</v>
      </c>
      <c r="G15" s="13">
        <v>92425</v>
      </c>
    </row>
    <row r="18" spans="1:1" ht="15.75" customHeight="1" x14ac:dyDescent="0.15">
      <c r="A18" s="8"/>
    </row>
    <row r="19" spans="1:1" ht="15.75" customHeight="1" x14ac:dyDescent="0.15">
      <c r="A19" s="8"/>
    </row>
    <row r="20" spans="1:1" ht="15.75" customHeight="1" x14ac:dyDescent="0.15">
      <c r="A20" s="8"/>
    </row>
    <row r="21" spans="1:1" ht="15.75" customHeight="1" x14ac:dyDescent="0.15">
      <c r="A21" s="8"/>
    </row>
    <row r="22" spans="1:1" ht="15.75" customHeight="1" x14ac:dyDescent="0.15">
      <c r="A22" s="8"/>
    </row>
    <row r="23" spans="1:1" ht="15.75" customHeight="1" x14ac:dyDescent="0.15">
      <c r="A23" s="8"/>
    </row>
    <row r="24" spans="1:1" ht="15.75" customHeight="1" x14ac:dyDescent="0.15">
      <c r="A24" s="8"/>
    </row>
    <row r="25" spans="1:1" ht="15.75" customHeight="1" x14ac:dyDescent="0.15">
      <c r="A25" s="8"/>
    </row>
    <row r="26" spans="1:1" ht="15.75" customHeight="1" x14ac:dyDescent="0.15">
      <c r="A26" s="8"/>
    </row>
    <row r="27" spans="1:1" ht="15.75" customHeight="1" x14ac:dyDescent="0.15">
      <c r="A27" s="8"/>
    </row>
    <row r="28" spans="1:1" ht="15.75" customHeight="1" x14ac:dyDescent="0.15">
      <c r="A28" s="8"/>
    </row>
    <row r="29" spans="1:1" ht="15.75" customHeight="1" x14ac:dyDescent="0.15">
      <c r="A29" s="8"/>
    </row>
    <row r="30" spans="1:1" ht="15.75" customHeight="1" x14ac:dyDescent="0.15">
      <c r="A30" s="8"/>
    </row>
    <row r="31" spans="1:1" ht="15.75" customHeight="1" x14ac:dyDescent="0.15">
      <c r="A31" s="8"/>
    </row>
  </sheetData>
  <sortState xmlns:xlrd2="http://schemas.microsoft.com/office/spreadsheetml/2017/richdata2" ref="A2:I32">
    <sortCondition ref="B2:B32"/>
  </sortState>
  <conditionalFormatting sqref="C2:C15">
    <cfRule type="top10" dxfId="14" priority="6" rank="1"/>
  </conditionalFormatting>
  <conditionalFormatting sqref="D2:D15">
    <cfRule type="top10" dxfId="13" priority="5" rank="1"/>
  </conditionalFormatting>
  <conditionalFormatting sqref="E2:E15">
    <cfRule type="top10" dxfId="12" priority="3" bottom="1" rank="1"/>
  </conditionalFormatting>
  <conditionalFormatting sqref="F2:F15">
    <cfRule type="top10" dxfId="11" priority="2" rank="1"/>
  </conditionalFormatting>
  <conditionalFormatting sqref="G2:G15">
    <cfRule type="top10" dxfId="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"/>
  <sheetViews>
    <sheetView workbookViewId="0">
      <selection activeCell="F5" sqref="F5"/>
    </sheetView>
  </sheetViews>
  <sheetFormatPr baseColWidth="10" defaultColWidth="12.6640625" defaultRowHeight="15.75" customHeight="1" x14ac:dyDescent="0.15"/>
  <cols>
    <col min="1" max="1" width="13.1640625" bestFit="1" customWidth="1"/>
    <col min="2" max="2" width="18.6640625" bestFit="1" customWidth="1"/>
    <col min="3" max="3" width="17.33203125" bestFit="1" customWidth="1"/>
    <col min="4" max="4" width="18.33203125" bestFit="1" customWidth="1"/>
    <col min="5" max="5" width="13" bestFit="1" customWidth="1"/>
    <col min="6" max="6" width="23" bestFit="1" customWidth="1"/>
    <col min="7" max="28" width="19.6640625" bestFit="1" customWidth="1"/>
    <col min="29" max="29" width="23.33203125" bestFit="1" customWidth="1"/>
    <col min="30" max="30" width="24.33203125" bestFit="1" customWidth="1"/>
    <col min="31" max="31" width="22.83203125" bestFit="1" customWidth="1"/>
    <col min="32" max="32" width="23.33203125" bestFit="1" customWidth="1"/>
  </cols>
  <sheetData>
    <row r="1" spans="1:6" ht="15.75" customHeight="1" x14ac:dyDescent="0.15">
      <c r="A1" s="6" t="s">
        <v>15</v>
      </c>
      <c r="B1" t="s">
        <v>17</v>
      </c>
      <c r="C1" t="s">
        <v>18</v>
      </c>
      <c r="D1" t="s">
        <v>19</v>
      </c>
      <c r="E1" t="s">
        <v>22</v>
      </c>
      <c r="F1" s="9" t="s">
        <v>20</v>
      </c>
    </row>
    <row r="2" spans="1:6" ht="15.75" customHeight="1" x14ac:dyDescent="0.15">
      <c r="A2" s="7" t="s">
        <v>10</v>
      </c>
      <c r="B2" s="10">
        <v>3205221767</v>
      </c>
      <c r="C2" s="10">
        <v>58</v>
      </c>
      <c r="D2" s="10">
        <v>9387024</v>
      </c>
      <c r="E2" s="10">
        <v>901994</v>
      </c>
      <c r="F2" s="10">
        <f>GETPIVOTDATA("Sum of duration_sum",$A$1,"type","casual")/GETPIVOTDATA("Sum of n_trips",$A$1,"type","casual")</f>
        <v>3553.484576394078</v>
      </c>
    </row>
    <row r="3" spans="1:6" ht="15.75" customHeight="1" x14ac:dyDescent="0.15">
      <c r="A3" s="7" t="s">
        <v>2</v>
      </c>
      <c r="B3" s="10">
        <v>2527679549</v>
      </c>
      <c r="C3" s="10">
        <v>32</v>
      </c>
      <c r="D3" s="10">
        <v>9056634</v>
      </c>
      <c r="E3" s="10">
        <v>2970240</v>
      </c>
      <c r="F3" s="10">
        <f>GETPIVOTDATA("Sum of duration_sum",$A$1,"type","member")/GETPIVOTDATA("Sum of n_trips",$A$1,"type","member")</f>
        <v>851.00178739765136</v>
      </c>
    </row>
    <row r="4" spans="1:6" ht="15.75" customHeight="1" x14ac:dyDescent="0.15">
      <c r="A4" s="7" t="s">
        <v>16</v>
      </c>
      <c r="B4" s="10">
        <v>5732901316</v>
      </c>
      <c r="C4" s="10">
        <v>32</v>
      </c>
      <c r="D4" s="10">
        <v>9387024</v>
      </c>
      <c r="E4" s="10">
        <v>3872234</v>
      </c>
      <c r="F4" s="11">
        <f>GETPIVOTDATA("Sum of duration_sum",$A$1)/GETPIVOTDATA("Sum of n_trips",$A$1)</f>
        <v>1480.5152054343823</v>
      </c>
    </row>
  </sheetData>
  <conditionalFormatting pivot="1" sqref="B2:B3">
    <cfRule type="top10" dxfId="9" priority="5" rank="1"/>
  </conditionalFormatting>
  <conditionalFormatting pivot="1" sqref="D2:D3">
    <cfRule type="top10" dxfId="8" priority="4" rank="1"/>
  </conditionalFormatting>
  <conditionalFormatting sqref="F2:F3">
    <cfRule type="top10" dxfId="7" priority="3" rank="1"/>
  </conditionalFormatting>
  <conditionalFormatting pivot="1" sqref="C2:C3">
    <cfRule type="top10" dxfId="6" priority="2" bottom="1" rank="1"/>
  </conditionalFormatting>
  <conditionalFormatting pivot="1" sqref="E2:E3">
    <cfRule type="top10" dxfId="5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C4BD-75CF-6F45-8A74-05DD9ADAA988}">
  <dimension ref="A1:F9"/>
  <sheetViews>
    <sheetView workbookViewId="0">
      <selection activeCell="F10" sqref="F10"/>
    </sheetView>
  </sheetViews>
  <sheetFormatPr baseColWidth="10" defaultRowHeight="13" x14ac:dyDescent="0.15"/>
  <cols>
    <col min="1" max="1" width="13.1640625" bestFit="1" customWidth="1"/>
    <col min="2" max="2" width="18.6640625" bestFit="1" customWidth="1"/>
    <col min="3" max="3" width="17.33203125" bestFit="1" customWidth="1"/>
    <col min="4" max="4" width="18.33203125" bestFit="1" customWidth="1"/>
    <col min="5" max="5" width="13" bestFit="1" customWidth="1"/>
    <col min="6" max="6" width="23" bestFit="1" customWidth="1"/>
  </cols>
  <sheetData>
    <row r="1" spans="1:6" x14ac:dyDescent="0.15">
      <c r="A1" s="6" t="s">
        <v>15</v>
      </c>
      <c r="B1" t="s">
        <v>17</v>
      </c>
      <c r="C1" t="s">
        <v>18</v>
      </c>
      <c r="D1" t="s">
        <v>19</v>
      </c>
      <c r="E1" t="s">
        <v>22</v>
      </c>
      <c r="F1" s="9" t="s">
        <v>20</v>
      </c>
    </row>
    <row r="2" spans="1:6" x14ac:dyDescent="0.15">
      <c r="A2" s="7" t="s">
        <v>7</v>
      </c>
      <c r="B2" s="10">
        <v>895567684</v>
      </c>
      <c r="C2" s="10">
        <v>43</v>
      </c>
      <c r="D2" s="10">
        <v>8636205</v>
      </c>
      <c r="E2" s="10">
        <v>448712</v>
      </c>
      <c r="F2" s="10">
        <f>GETPIVOTDATA("Sum of duration_sum",$A$1,"day","Sunday")/GETPIVOTDATA("Sum of n_trips",$A$1,"day","Sunday")</f>
        <v>1995.8630123553637</v>
      </c>
    </row>
    <row r="3" spans="1:6" x14ac:dyDescent="0.15">
      <c r="A3" s="7" t="s">
        <v>3</v>
      </c>
      <c r="B3" s="10">
        <v>746191692</v>
      </c>
      <c r="C3" s="10">
        <v>32</v>
      </c>
      <c r="D3" s="10">
        <v>8203638</v>
      </c>
      <c r="E3" s="10">
        <v>574945</v>
      </c>
      <c r="F3" s="10">
        <f>GETPIVOTDATA("Sum of duration_sum",$A$1,"day","Monday")/GETPIVOTDATA("Sum of n_trips",$A$1,"day","Monday")</f>
        <v>1297.8488238005375</v>
      </c>
    </row>
    <row r="4" spans="1:6" x14ac:dyDescent="0.15">
      <c r="A4" s="7" t="s">
        <v>6</v>
      </c>
      <c r="B4" s="10">
        <v>745543267</v>
      </c>
      <c r="C4" s="10">
        <v>37</v>
      </c>
      <c r="D4" s="10">
        <v>9056634</v>
      </c>
      <c r="E4" s="10">
        <v>598368</v>
      </c>
      <c r="F4" s="10">
        <f>GETPIVOTDATA("Sum of duration_sum",$A$1,"day","Tuesday")/GETPIVOTDATA("Sum of n_trips",$A$1,"day","Tuesday")</f>
        <v>1245.9611259291942</v>
      </c>
    </row>
    <row r="5" spans="1:6" x14ac:dyDescent="0.15">
      <c r="A5" s="7" t="s">
        <v>4</v>
      </c>
      <c r="B5" s="10">
        <v>756074972</v>
      </c>
      <c r="C5" s="10">
        <v>35</v>
      </c>
      <c r="D5" s="10">
        <v>7606872</v>
      </c>
      <c r="E5" s="10">
        <v>592206</v>
      </c>
      <c r="F5" s="10">
        <f>GETPIVOTDATA("Sum of duration_sum",$A$1,"day","Wednesday")/GETPIVOTDATA("Sum of n_trips",$A$1,"day","Wednesday")</f>
        <v>1276.7094085504032</v>
      </c>
    </row>
    <row r="6" spans="1:6" x14ac:dyDescent="0.15">
      <c r="A6" s="7" t="s">
        <v>5</v>
      </c>
      <c r="B6" s="10">
        <v>777079046</v>
      </c>
      <c r="C6" s="10">
        <v>36</v>
      </c>
      <c r="D6" s="10">
        <v>9387024</v>
      </c>
      <c r="E6" s="10">
        <v>586223</v>
      </c>
      <c r="F6" s="10">
        <f>GETPIVOTDATA("Sum of duration_sum",$A$1,"day","Thursday")/GETPIVOTDATA("Sum of n_trips",$A$1,"day","Thursday")</f>
        <v>1325.5690172511142</v>
      </c>
    </row>
    <row r="7" spans="1:6" x14ac:dyDescent="0.15">
      <c r="A7" s="7" t="s">
        <v>8</v>
      </c>
      <c r="B7" s="10">
        <v>835260310</v>
      </c>
      <c r="C7" s="10">
        <v>45</v>
      </c>
      <c r="D7" s="10">
        <v>7939448</v>
      </c>
      <c r="E7" s="10">
        <v>574639</v>
      </c>
      <c r="F7" s="10">
        <f>GETPIVOTDATA("Sum of duration_sum",$A$1,"day","Friday")/GETPIVOTDATA("Sum of n_trips",$A$1,"day","Friday")</f>
        <v>1453.5391959125643</v>
      </c>
    </row>
    <row r="8" spans="1:6" x14ac:dyDescent="0.15">
      <c r="A8" s="7" t="s">
        <v>9</v>
      </c>
      <c r="B8" s="10">
        <v>977184345</v>
      </c>
      <c r="C8" s="10">
        <v>49</v>
      </c>
      <c r="D8" s="10">
        <v>8116785</v>
      </c>
      <c r="E8" s="10">
        <v>497141</v>
      </c>
      <c r="F8" s="10">
        <f>GETPIVOTDATA("Sum of duration_sum",$A$1,"day","Saturday")/GETPIVOTDATA("Sum of n_trips",$A$1,"day","Saturday")</f>
        <v>1965.6080367541604</v>
      </c>
    </row>
    <row r="9" spans="1:6" x14ac:dyDescent="0.15">
      <c r="A9" s="7" t="s">
        <v>16</v>
      </c>
      <c r="B9" s="10">
        <v>5732901316</v>
      </c>
      <c r="C9" s="10">
        <v>32</v>
      </c>
      <c r="D9" s="10">
        <v>9387024</v>
      </c>
      <c r="E9" s="10">
        <v>3872234</v>
      </c>
      <c r="F9" s="11">
        <f>GETPIVOTDATA("Sum of duration_sum",$A$1)/GETPIVOTDATA("Sum of n_trips",$A$1)</f>
        <v>1480.5152054343823</v>
      </c>
    </row>
  </sheetData>
  <conditionalFormatting pivot="1" sqref="B2:B8">
    <cfRule type="top10" dxfId="4" priority="5" rank="1"/>
  </conditionalFormatting>
  <conditionalFormatting pivot="1" sqref="C2:C8">
    <cfRule type="top10" dxfId="3" priority="4" bottom="1" rank="1"/>
  </conditionalFormatting>
  <conditionalFormatting pivot="1" sqref="D2:D8">
    <cfRule type="top10" dxfId="2" priority="3" rank="1"/>
  </conditionalFormatting>
  <conditionalFormatting sqref="F2:F8">
    <cfRule type="top10" dxfId="1" priority="2" rank="1"/>
  </conditionalFormatting>
  <conditionalFormatting pivot="1" sqref="E2:E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member_day_total</vt:lpstr>
      <vt:lpstr>member_analysis</vt:lpstr>
      <vt:lpstr>day_analysis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Letizia Albertini - letizia.albertini@studio.unibo.it</cp:lastModifiedBy>
  <dcterms:modified xsi:type="dcterms:W3CDTF">2023-10-25T16:30:56Z</dcterms:modified>
</cp:coreProperties>
</file>