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®\OneDrive\Documentos\Desafio_metodos\"/>
    </mc:Choice>
  </mc:AlternateContent>
  <xr:revisionPtr revIDLastSave="0" documentId="8_{8A320AEA-87CD-4188-85BA-7EC3D3F3A232}" xr6:coauthVersionLast="47" xr6:coauthVersionMax="47" xr10:uidLastSave="{00000000-0000-0000-0000-000000000000}"/>
  <bookViews>
    <workbookView xWindow="-120" yWindow="-120" windowWidth="20730" windowHeight="11160" xr2:uid="{642BD363-1EFF-4370-8111-465863E70DCD}"/>
  </bookViews>
  <sheets>
    <sheet name="Lagrange" sheetId="1" r:id="rId1"/>
    <sheet name="Newt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2" l="1"/>
  <c r="I12" i="2"/>
  <c r="H12" i="2"/>
  <c r="G12" i="2"/>
  <c r="F12" i="2"/>
  <c r="E12" i="2"/>
  <c r="F13" i="2"/>
  <c r="E13" i="2" l="1"/>
  <c r="E14" i="2"/>
  <c r="F23" i="1"/>
  <c r="J14" i="1"/>
  <c r="J18" i="1"/>
  <c r="E21" i="1"/>
  <c r="J13" i="1"/>
  <c r="D36" i="2"/>
  <c r="E36" i="2" s="1"/>
  <c r="D35" i="2" l="1"/>
  <c r="E35" i="2" s="1"/>
  <c r="J26" i="2" l="1"/>
  <c r="L13" i="2" l="1"/>
  <c r="D19" i="2" l="1"/>
  <c r="D33" i="2" l="1"/>
  <c r="E31" i="2"/>
  <c r="F30" i="2" s="1"/>
  <c r="G29" i="2" s="1"/>
  <c r="E30" i="2"/>
  <c r="F29" i="2" s="1"/>
  <c r="E29" i="2"/>
  <c r="E28" i="2"/>
  <c r="F28" i="2" s="1"/>
  <c r="E27" i="2"/>
  <c r="F27" i="2" s="1"/>
  <c r="E26" i="2"/>
  <c r="E16" i="2"/>
  <c r="E15" i="2"/>
  <c r="G27" i="2" l="1"/>
  <c r="G28" i="2"/>
  <c r="H27" i="2" s="1"/>
  <c r="H28" i="2"/>
  <c r="I27" i="2" s="1"/>
  <c r="F26" i="2"/>
  <c r="G26" i="2" s="1"/>
  <c r="F15" i="2"/>
  <c r="F14" i="2"/>
  <c r="H26" i="2" l="1"/>
  <c r="I26" i="2" s="1"/>
  <c r="G14" i="2"/>
  <c r="G13" i="2"/>
  <c r="H13" i="2" l="1"/>
  <c r="J16" i="1" l="1"/>
  <c r="J15" i="1"/>
  <c r="E25" i="1" l="1"/>
</calcChain>
</file>

<file path=xl/sharedStrings.xml><?xml version="1.0" encoding="utf-8"?>
<sst xmlns="http://schemas.openxmlformats.org/spreadsheetml/2006/main" count="39" uniqueCount="28">
  <si>
    <t>?</t>
  </si>
  <si>
    <t>p(x)=L03(x)y0+L13(X)y1+L23(x)y2+L33(x)y3</t>
  </si>
  <si>
    <t>L03(x)=</t>
  </si>
  <si>
    <t>L13(x)=</t>
  </si>
  <si>
    <t>L03=(x-x1)(x-x2)(x-x3)/(x0-x1)(x0-x2)(x0-x3)</t>
  </si>
  <si>
    <t>L23(x)=</t>
  </si>
  <si>
    <t>L13=(x-x0)(x-x2)(x-x3)/(x1-x0)(x1-x2)(x1-x3)</t>
  </si>
  <si>
    <t>L33(x)=</t>
  </si>
  <si>
    <t>L23=(x-x0)(x-x1)(x-x3)/(x2-x1)(x2-x0)(x2-x3)</t>
  </si>
  <si>
    <t>L33=(x-x0)(x-x1)(x-x2)/(x3-x1)(x3-x2)(x3-x0)</t>
  </si>
  <si>
    <t>P(x)=</t>
  </si>
  <si>
    <t>interp1</t>
  </si>
  <si>
    <t>p(x)</t>
  </si>
  <si>
    <t>error=abs((f(x)-p(x))</t>
  </si>
  <si>
    <t>error%</t>
  </si>
  <si>
    <t>dfi 1er nivel</t>
  </si>
  <si>
    <t>dif  2do nivel</t>
  </si>
  <si>
    <t>dif 3er. Nivel</t>
  </si>
  <si>
    <t>dif 4to.nivel</t>
  </si>
  <si>
    <t>dif 5to nivel</t>
  </si>
  <si>
    <t>metodo</t>
  </si>
  <si>
    <t>real</t>
  </si>
  <si>
    <t>error=</t>
  </si>
  <si>
    <t>dif 6to nivel</t>
  </si>
  <si>
    <t>año</t>
  </si>
  <si>
    <t>poblacion</t>
  </si>
  <si>
    <t>f(x0) + F[x0,x1] ( x- x0) +F[x0,x1,x2] (x-x0)(x-x1)+ F[x0,x1,x2,x3]  (x-x0)(x-x1)(x-x2)+F[x0,x1,x2,x3,4]  (x-x0)(x-x1)(x-x2)(x-x3)+F[x0,x1,x2,x3,x4,x5]  (x-x0)(x-x1)(x-x2)(x-x3)(x-x4)</t>
  </si>
  <si>
    <t>P(2024)=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</si>
</sst>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1" xfId="0" applyFill="1" applyBorder="1" applyAlignment="1">
      <alignment horizontal="right"/>
    </xf>
    <xf numFmtId="164" fontId="0" fillId="0" borderId="1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0" fillId="5" borderId="0" xfId="0" applyFill="1"/>
    <xf numFmtId="0" fontId="0" fillId="6" borderId="0" xfId="0" applyFill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51CA-CBA1-4C28-9C29-FEC668FC2F3C}">
  <sheetPr>
    <tabColor theme="5"/>
  </sheetPr>
  <dimension ref="C7:J26"/>
  <sheetViews>
    <sheetView tabSelected="1" workbookViewId="0">
      <selection activeCell="B30" sqref="B30"/>
    </sheetView>
  </sheetViews>
  <sheetFormatPr baseColWidth="10" defaultRowHeight="15" x14ac:dyDescent="0.25"/>
  <sheetData>
    <row r="7" spans="3:10" x14ac:dyDescent="0.25">
      <c r="C7">
        <v>0</v>
      </c>
      <c r="D7" s="1">
        <v>1976</v>
      </c>
      <c r="E7" s="1">
        <v>4613486</v>
      </c>
    </row>
    <row r="8" spans="3:10" x14ac:dyDescent="0.25">
      <c r="C8">
        <v>1</v>
      </c>
      <c r="D8" s="1">
        <v>1992</v>
      </c>
      <c r="E8" s="1">
        <v>6420792</v>
      </c>
    </row>
    <row r="9" spans="3:10" x14ac:dyDescent="0.25">
      <c r="C9">
        <v>2</v>
      </c>
      <c r="D9" s="1">
        <v>2001</v>
      </c>
      <c r="E9" s="1">
        <v>8274325</v>
      </c>
    </row>
    <row r="10" spans="3:10" x14ac:dyDescent="0.25">
      <c r="C10">
        <v>3</v>
      </c>
      <c r="D10" s="1">
        <v>2012</v>
      </c>
      <c r="E10" s="14">
        <v>10027254</v>
      </c>
    </row>
    <row r="11" spans="3:10" x14ac:dyDescent="0.25">
      <c r="D11" s="2">
        <v>2024</v>
      </c>
      <c r="E11" t="s">
        <v>0</v>
      </c>
    </row>
    <row r="13" spans="3:10" x14ac:dyDescent="0.25">
      <c r="D13" s="3" t="s">
        <v>1</v>
      </c>
      <c r="E13" s="3"/>
      <c r="F13" s="3"/>
      <c r="G13" s="3"/>
      <c r="I13" s="4" t="s">
        <v>2</v>
      </c>
      <c r="J13" s="5">
        <f>+((D11-D8)*(D11-D9)*(D11-D10))/((D7-D8)*(D7-D9)*(D7-D10))</f>
        <v>-0.61333333333333329</v>
      </c>
    </row>
    <row r="14" spans="3:10" x14ac:dyDescent="0.25">
      <c r="I14" s="4" t="s">
        <v>3</v>
      </c>
      <c r="J14" s="1">
        <f>+((D11-D7)*(D11-D9)*(D11-D10))/((D8-D7)*(D8-D9)*(D8-D10))</f>
        <v>4.5999999999999996</v>
      </c>
    </row>
    <row r="15" spans="3:10" x14ac:dyDescent="0.25">
      <c r="D15" s="3" t="s">
        <v>4</v>
      </c>
      <c r="E15" s="3"/>
      <c r="F15" s="3"/>
      <c r="G15" s="3"/>
      <c r="I15" s="4" t="s">
        <v>5</v>
      </c>
      <c r="J15" s="1">
        <f>+((D11-D7)*(D11-D8)*(D11-D10))/((D9-D7)*(D9-D8)*(D9-D10))</f>
        <v>-7.4472727272727273</v>
      </c>
    </row>
    <row r="16" spans="3:10" x14ac:dyDescent="0.25">
      <c r="D16" s="3" t="s">
        <v>6</v>
      </c>
      <c r="E16" s="3"/>
      <c r="F16" s="3"/>
      <c r="G16" s="3"/>
      <c r="I16" s="4" t="s">
        <v>7</v>
      </c>
      <c r="J16" s="1">
        <f>+((D11-D7)*(D11-D8)*(D11-D9))/((D10-D7)*(D10-D8)*(D10-D9))</f>
        <v>4.4606060606060609</v>
      </c>
    </row>
    <row r="17" spans="4:10" x14ac:dyDescent="0.25">
      <c r="D17" s="3" t="s">
        <v>8</v>
      </c>
      <c r="E17" s="3"/>
      <c r="F17" s="3"/>
      <c r="G17" s="3"/>
      <c r="I17" s="6"/>
    </row>
    <row r="18" spans="4:10" x14ac:dyDescent="0.25">
      <c r="D18" s="3" t="s">
        <v>9</v>
      </c>
      <c r="E18" s="3"/>
      <c r="F18" s="3"/>
      <c r="G18" s="3"/>
      <c r="I18" s="4" t="s">
        <v>10</v>
      </c>
      <c r="J18" s="1">
        <f>+J13*E7+J14*E8+J15*E9+J16*E10</f>
        <v>9812513.5078787953</v>
      </c>
    </row>
    <row r="20" spans="4:10" x14ac:dyDescent="0.25">
      <c r="D20" s="3" t="s">
        <v>11</v>
      </c>
      <c r="E20">
        <v>11300000</v>
      </c>
    </row>
    <row r="21" spans="4:10" x14ac:dyDescent="0.25">
      <c r="D21" s="3" t="s">
        <v>12</v>
      </c>
      <c r="E21">
        <f>J18</f>
        <v>9812513.5078787953</v>
      </c>
      <c r="H21" s="6"/>
      <c r="I21" s="7"/>
    </row>
    <row r="22" spans="4:10" x14ac:dyDescent="0.25">
      <c r="H22" s="6"/>
    </row>
    <row r="23" spans="4:10" x14ac:dyDescent="0.25">
      <c r="D23" s="3" t="s">
        <v>13</v>
      </c>
      <c r="E23" s="3"/>
      <c r="F23">
        <f>ABS(E20-E21)</f>
        <v>1487486.4921212047</v>
      </c>
      <c r="H23" s="6"/>
    </row>
    <row r="24" spans="4:10" x14ac:dyDescent="0.25">
      <c r="H24" s="6"/>
    </row>
    <row r="25" spans="4:10" x14ac:dyDescent="0.25">
      <c r="D25" s="3" t="s">
        <v>14</v>
      </c>
      <c r="E25">
        <f>ABS((E20-E21)/E20)*100</f>
        <v>13.163597275408891</v>
      </c>
      <c r="H25" s="6"/>
    </row>
    <row r="26" spans="4:10" x14ac:dyDescent="0.25">
      <c r="H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8566-0AAA-44EF-9706-7E35FF755A73}">
  <sheetPr>
    <tabColor theme="9"/>
  </sheetPr>
  <dimension ref="B11:Q36"/>
  <sheetViews>
    <sheetView topLeftCell="A24" workbookViewId="0">
      <selection activeCell="B42" sqref="B42"/>
    </sheetView>
  </sheetViews>
  <sheetFormatPr baseColWidth="10" defaultRowHeight="15" x14ac:dyDescent="0.25"/>
  <cols>
    <col min="11" max="11" width="12" bestFit="1" customWidth="1"/>
  </cols>
  <sheetData>
    <row r="11" spans="2:13" x14ac:dyDescent="0.25">
      <c r="C11" s="8" t="s">
        <v>24</v>
      </c>
      <c r="D11" s="8" t="s">
        <v>25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23</v>
      </c>
    </row>
    <row r="12" spans="2:13" x14ac:dyDescent="0.25">
      <c r="B12">
        <v>0</v>
      </c>
      <c r="C12" s="1">
        <v>1845</v>
      </c>
      <c r="D12" s="10">
        <v>1000000</v>
      </c>
      <c r="E12" s="10">
        <f>+(D13-D12)/(C13-C12)</f>
        <v>9692.5636363636368</v>
      </c>
      <c r="F12" s="10">
        <f>+(E13-E12)/(C14-C12)</f>
        <v>130.7515844155844</v>
      </c>
      <c r="G12" s="10">
        <f>+(F13-F12)/(C15-C12)</f>
        <v>4.0253939997326906</v>
      </c>
      <c r="H12" s="10">
        <f>+(G13-G12)/(C16-C12)</f>
        <v>-6.465058280647462E-3</v>
      </c>
      <c r="I12" s="10">
        <f>+(H13-H12)/(C17-C12)</f>
        <v>3.3042543511879806E-3</v>
      </c>
      <c r="J12" s="1"/>
      <c r="L12" s="11" t="s">
        <v>20</v>
      </c>
      <c r="M12" s="11" t="s">
        <v>21</v>
      </c>
    </row>
    <row r="13" spans="2:13" x14ac:dyDescent="0.25">
      <c r="B13">
        <v>1</v>
      </c>
      <c r="C13" s="1">
        <v>1900</v>
      </c>
      <c r="D13">
        <v>1533091</v>
      </c>
      <c r="E13" s="1">
        <f>+(D14-D13)/(C14-C13)</f>
        <v>23421.48</v>
      </c>
      <c r="F13" s="1">
        <f>+(E14-E13)/(C15-C13)</f>
        <v>658.07819838056685</v>
      </c>
      <c r="G13" s="1">
        <f t="shared" ref="G13:G16" si="0">+(F14-F13)/(C16-C13)</f>
        <v>3.0750304324775137</v>
      </c>
      <c r="H13" s="1">
        <f>+(G14-G13)/(C17-C13)</f>
        <v>0.50899862050467748</v>
      </c>
      <c r="I13" s="10"/>
      <c r="L13" s="11">
        <f>D22</f>
        <v>20075407.887460776</v>
      </c>
      <c r="M13" s="11">
        <v>11300000</v>
      </c>
    </row>
    <row r="14" spans="2:13" x14ac:dyDescent="0.25">
      <c r="B14">
        <v>2</v>
      </c>
      <c r="C14" s="1">
        <v>1950</v>
      </c>
      <c r="D14" s="1">
        <v>2704165</v>
      </c>
      <c r="E14" s="1">
        <f>+(D15-D14)/(C15-C14)</f>
        <v>73435.423076923078</v>
      </c>
      <c r="F14" s="1">
        <f t="shared" ref="F13:F17" si="1">+(E15-E14)/(C16-C14)</f>
        <v>940.9809981684981</v>
      </c>
      <c r="G14" s="1">
        <f t="shared" si="0"/>
        <v>54.483891103449942</v>
      </c>
      <c r="H14" s="1"/>
      <c r="I14" s="15"/>
    </row>
    <row r="15" spans="2:13" x14ac:dyDescent="0.25">
      <c r="B15">
        <v>3</v>
      </c>
      <c r="C15" s="1">
        <v>1976</v>
      </c>
      <c r="D15" s="1">
        <v>4613486</v>
      </c>
      <c r="E15" s="1">
        <f t="shared" ref="E13:E18" si="2">+(D16-D15)/(C16-C15)</f>
        <v>112956.625</v>
      </c>
      <c r="F15" s="1">
        <f t="shared" si="1"/>
        <v>3719.6594444444449</v>
      </c>
      <c r="G15" s="1"/>
      <c r="H15" s="15"/>
      <c r="I15" s="15"/>
    </row>
    <row r="16" spans="2:13" x14ac:dyDescent="0.25">
      <c r="B16">
        <v>4</v>
      </c>
      <c r="C16" s="1">
        <v>1992</v>
      </c>
      <c r="D16" s="1">
        <v>6420792</v>
      </c>
      <c r="E16" s="1">
        <f t="shared" si="2"/>
        <v>205948.11111111112</v>
      </c>
      <c r="F16" s="1"/>
      <c r="G16" s="15"/>
      <c r="H16" s="15"/>
      <c r="I16" s="15"/>
    </row>
    <row r="17" spans="2:17" x14ac:dyDescent="0.25">
      <c r="B17">
        <v>5</v>
      </c>
      <c r="C17" s="1">
        <v>2001</v>
      </c>
      <c r="D17" s="1">
        <v>8274325</v>
      </c>
      <c r="E17" s="1"/>
      <c r="F17" s="15"/>
      <c r="G17" s="15"/>
      <c r="H17" s="15"/>
      <c r="I17" s="15"/>
    </row>
    <row r="18" spans="2:17" x14ac:dyDescent="0.25">
      <c r="B18">
        <v>6</v>
      </c>
      <c r="C18" s="1">
        <v>2012</v>
      </c>
      <c r="D18" s="14">
        <v>10027254</v>
      </c>
      <c r="E18" s="1"/>
    </row>
    <row r="19" spans="2:17" x14ac:dyDescent="0.25">
      <c r="C19" s="11">
        <v>2024</v>
      </c>
      <c r="D19" s="11">
        <f>D22</f>
        <v>20075407.887460776</v>
      </c>
    </row>
    <row r="20" spans="2:17" x14ac:dyDescent="0.25">
      <c r="C20" s="12" t="s">
        <v>10</v>
      </c>
      <c r="D20" s="12" t="s">
        <v>26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2" spans="2:17" x14ac:dyDescent="0.25">
      <c r="C22" s="12" t="s">
        <v>27</v>
      </c>
      <c r="D22" s="12">
        <f>+D12+E12*(C19-C12)+F12*(C19-C12)*(C19-C13)+G12*(C19-C12)*(C19-C13)*(C19-C14)+H12*(C19-C12)*(C19-C13)*(C19-C14)*(C19-C15)+I12*(C19-C12)*(C19-C13)*(C19-C14)*(C19-C15)*(C19-C16)</f>
        <v>20075407.887460776</v>
      </c>
    </row>
    <row r="23" spans="2:17" x14ac:dyDescent="0.25">
      <c r="C23" s="13" t="s">
        <v>21</v>
      </c>
      <c r="D23" s="13">
        <v>11300000</v>
      </c>
    </row>
    <row r="25" spans="2:17" x14ac:dyDescent="0.25">
      <c r="C25" s="8" t="s">
        <v>24</v>
      </c>
      <c r="D25" s="8" t="s">
        <v>25</v>
      </c>
      <c r="E25" s="9" t="s">
        <v>15</v>
      </c>
      <c r="F25" s="9" t="s">
        <v>16</v>
      </c>
      <c r="G25" s="9" t="s">
        <v>17</v>
      </c>
      <c r="H25" s="9" t="s">
        <v>18</v>
      </c>
      <c r="I25" s="9" t="s">
        <v>19</v>
      </c>
      <c r="J25" s="9" t="s">
        <v>23</v>
      </c>
    </row>
    <row r="26" spans="2:17" x14ac:dyDescent="0.25">
      <c r="C26" s="1">
        <v>1845</v>
      </c>
      <c r="D26" s="10">
        <v>1000000</v>
      </c>
      <c r="E26" s="10">
        <f>+(D27-D26)/(C27-C26)</f>
        <v>9692.5636363636368</v>
      </c>
      <c r="F26" s="10">
        <f>+(E27-E26)/(C28-C26)</f>
        <v>130.7515844155844</v>
      </c>
      <c r="G26" s="10">
        <f>+(F27-F26)/(C29-C26)</f>
        <v>4.0253939997326906</v>
      </c>
      <c r="H26" s="10">
        <f>+(G27-G26)/(C30-C26)</f>
        <v>-6.465058280647462E-3</v>
      </c>
      <c r="I26" s="10">
        <f>+(H27-H26)/(C31-C26)</f>
        <v>3.3042543511879806E-3</v>
      </c>
      <c r="J26" s="1">
        <f>(I27-I26)/(C32-C26)</f>
        <v>-2.3888287244416993E-4</v>
      </c>
      <c r="K26" s="1"/>
    </row>
    <row r="27" spans="2:17" x14ac:dyDescent="0.25">
      <c r="C27" s="1">
        <v>1900</v>
      </c>
      <c r="D27">
        <v>1533091</v>
      </c>
      <c r="E27" s="1">
        <f t="shared" ref="E27:E32" si="3">+(D28-D27)/(C28-C27)</f>
        <v>23421.48</v>
      </c>
      <c r="F27" s="1">
        <f t="shared" ref="F27:F31" si="4">+(E28-E27)/(C29-C27)</f>
        <v>658.07819838056685</v>
      </c>
      <c r="G27" s="1">
        <f t="shared" ref="G27:G30" si="5">+(F28-F27)/(C30-C27)</f>
        <v>3.0750304324775137</v>
      </c>
      <c r="H27" s="1">
        <f>+(G28-G27)/(C31-C27)</f>
        <v>0.50899862050467748</v>
      </c>
      <c r="I27" s="10">
        <f>+(H28-H27)/(C32-C27)</f>
        <v>-3.65891853469884E-2</v>
      </c>
      <c r="J27" s="1"/>
    </row>
    <row r="28" spans="2:17" x14ac:dyDescent="0.25">
      <c r="C28" s="1">
        <v>1950</v>
      </c>
      <c r="D28" s="1">
        <v>2704165</v>
      </c>
      <c r="E28" s="1">
        <f t="shared" si="3"/>
        <v>73435.423076923078</v>
      </c>
      <c r="F28" s="1">
        <f t="shared" si="4"/>
        <v>940.9809981684981</v>
      </c>
      <c r="G28" s="1">
        <f t="shared" si="5"/>
        <v>54.483891103449942</v>
      </c>
      <c r="H28" s="1">
        <f>+(G29-G28)/(C32-C28)</f>
        <v>-3.5889901383580232</v>
      </c>
      <c r="I28" s="10"/>
    </row>
    <row r="29" spans="2:17" x14ac:dyDescent="0.25">
      <c r="C29" s="1">
        <v>1976</v>
      </c>
      <c r="D29" s="1">
        <v>4613486</v>
      </c>
      <c r="E29" s="1">
        <f t="shared" si="3"/>
        <v>112956.625</v>
      </c>
      <c r="F29" s="1">
        <f t="shared" si="4"/>
        <v>3719.6594444444449</v>
      </c>
      <c r="G29" s="1">
        <f t="shared" si="5"/>
        <v>-168.03349747474749</v>
      </c>
      <c r="H29" s="1"/>
      <c r="I29" s="15"/>
    </row>
    <row r="30" spans="2:17" x14ac:dyDescent="0.25">
      <c r="C30" s="1">
        <v>1992</v>
      </c>
      <c r="D30" s="1">
        <v>6420792</v>
      </c>
      <c r="E30" s="1">
        <f t="shared" si="3"/>
        <v>205948.11111111112</v>
      </c>
      <c r="F30" s="1">
        <f t="shared" si="4"/>
        <v>-2329.5464646464652</v>
      </c>
      <c r="G30" s="1"/>
      <c r="H30" s="15"/>
      <c r="I30" s="15"/>
    </row>
    <row r="31" spans="2:17" x14ac:dyDescent="0.25">
      <c r="C31" s="1">
        <v>2001</v>
      </c>
      <c r="D31" s="1">
        <v>8274325</v>
      </c>
      <c r="E31" s="1">
        <f t="shared" si="3"/>
        <v>159357.18181818182</v>
      </c>
      <c r="F31" s="1"/>
      <c r="G31" s="15"/>
      <c r="H31" s="15"/>
      <c r="I31" s="15"/>
    </row>
    <row r="32" spans="2:17" x14ac:dyDescent="0.25">
      <c r="C32" s="1">
        <v>2012</v>
      </c>
      <c r="D32" s="14">
        <v>10027254</v>
      </c>
      <c r="E32" s="1"/>
    </row>
    <row r="33" spans="3:5" x14ac:dyDescent="0.25">
      <c r="C33" s="11">
        <v>2024</v>
      </c>
      <c r="D33" s="11">
        <f>D19</f>
        <v>20075407.887460776</v>
      </c>
    </row>
    <row r="35" spans="3:5" x14ac:dyDescent="0.25">
      <c r="C35" s="11" t="s">
        <v>22</v>
      </c>
      <c r="D35" s="11">
        <f>(D23-D22)</f>
        <v>-8775407.8874607757</v>
      </c>
      <c r="E35">
        <f>D35*-1</f>
        <v>8775407.8874607757</v>
      </c>
    </row>
    <row r="36" spans="3:5" x14ac:dyDescent="0.25">
      <c r="C36" s="11" t="s">
        <v>14</v>
      </c>
      <c r="D36" s="11">
        <f>+((D23-D22)/D23)*100</f>
        <v>-77.658476880183855</v>
      </c>
      <c r="E36">
        <f>D36*-1</f>
        <v>77.658476880183855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Lagrange</vt:lpstr>
      <vt:lpstr>Newton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Loveless</dc:creator>
  <cp:lastModifiedBy>Nisha Loveless</cp:lastModifiedBy>
  <dcterms:created xsi:type="dcterms:W3CDTF">2024-10-15T02:45:31Z</dcterms:created>
  <dcterms:modified xsi:type="dcterms:W3CDTF">2024-10-15T12:29:41Z</dcterms:modified>
</cp:coreProperties>
</file>