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ing®\OneDrive\Documentos\Desafio_metodos\practica_auxiliatura\"/>
    </mc:Choice>
  </mc:AlternateContent>
  <xr:revisionPtr revIDLastSave="0" documentId="8_{078AA13A-3F93-4FDE-8A4F-A0F97C1E2108}" xr6:coauthVersionLast="47" xr6:coauthVersionMax="47" xr10:uidLastSave="{00000000-0000-0000-0000-000000000000}"/>
  <bookViews>
    <workbookView xWindow="-120" yWindow="-120" windowWidth="20730" windowHeight="11160" activeTab="2" xr2:uid="{1CFD9FF5-A8F2-404D-A3AB-CF972AF0E350}"/>
  </bookViews>
  <sheets>
    <sheet name="LU" sheetId="2" r:id="rId1"/>
    <sheet name="interpolacion" sheetId="5" r:id="rId2"/>
    <sheet name="biseccion" sheetId="6" r:id="rId3"/>
  </sheets>
  <definedNames>
    <definedName name="x">interpolacion!$D$11</definedName>
    <definedName name="x_0">interpolacion!$D$4</definedName>
    <definedName name="x_1">interpolacion!$D$5</definedName>
    <definedName name="x_2">interpolacion!$D$6</definedName>
    <definedName name="x_3">interpolacion!$D$7</definedName>
    <definedName name="x_4">interpolacion!$D$8</definedName>
    <definedName name="x_5">interpolacion!$D$9</definedName>
    <definedName name="x_6">interpolacion!$D$10</definedName>
    <definedName name="x0">interpolacion!$D$4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5" i="6" l="1"/>
  <c r="G25" i="6" s="1"/>
  <c r="E25" i="6"/>
  <c r="G24" i="6"/>
  <c r="F24" i="6"/>
  <c r="E24" i="6"/>
  <c r="D25" i="6"/>
  <c r="D24" i="6"/>
  <c r="G23" i="6"/>
  <c r="F23" i="6"/>
  <c r="E23" i="6"/>
  <c r="D23" i="6"/>
  <c r="G22" i="6"/>
  <c r="F22" i="6"/>
  <c r="E22" i="6"/>
  <c r="D22" i="6"/>
  <c r="E21" i="6"/>
  <c r="F21" i="6" s="1"/>
  <c r="G21" i="6" s="1"/>
  <c r="D21" i="6"/>
  <c r="E20" i="6"/>
  <c r="F20" i="6" s="1"/>
  <c r="G20" i="6" s="1"/>
  <c r="D20" i="6"/>
  <c r="G19" i="6"/>
  <c r="F19" i="6"/>
  <c r="E19" i="6"/>
  <c r="D19" i="6"/>
  <c r="E8" i="6"/>
  <c r="F8" i="6" s="1"/>
  <c r="G7" i="6"/>
  <c r="F7" i="6"/>
  <c r="E7" i="6"/>
  <c r="G6" i="6"/>
  <c r="F6" i="6"/>
  <c r="G8" i="6" l="1"/>
  <c r="E9" i="6"/>
  <c r="F9" i="6" s="1"/>
  <c r="G9" i="6" l="1"/>
  <c r="E10" i="6"/>
  <c r="F10" i="6" s="1"/>
  <c r="G10" i="6" l="1"/>
  <c r="E11" i="6"/>
  <c r="F11" i="6" s="1"/>
  <c r="E12" i="6" l="1"/>
  <c r="F12" i="6" s="1"/>
  <c r="G11" i="6"/>
  <c r="E13" i="6" l="1"/>
  <c r="F13" i="6" s="1"/>
  <c r="G12" i="6"/>
  <c r="G13" i="6" l="1"/>
  <c r="E14" i="6"/>
  <c r="F14" i="6" s="1"/>
  <c r="G14" i="6" l="1"/>
  <c r="E15" i="6"/>
  <c r="F15" i="6" s="1"/>
  <c r="E16" i="6" l="1"/>
  <c r="F16" i="6" s="1"/>
  <c r="G15" i="6"/>
  <c r="E17" i="6" l="1"/>
  <c r="F17" i="6" s="1"/>
  <c r="G16" i="6"/>
  <c r="G17" i="6" l="1"/>
  <c r="E18" i="6"/>
  <c r="F18" i="6" s="1"/>
  <c r="G18" i="6" s="1"/>
  <c r="D26" i="5" l="1"/>
  <c r="D30" i="5" s="1"/>
  <c r="L21" i="5"/>
  <c r="L14" i="5"/>
  <c r="L15" i="5"/>
  <c r="L13" i="5"/>
  <c r="L19" i="5"/>
  <c r="L18" i="5"/>
  <c r="L17" i="5"/>
  <c r="L16" i="5"/>
  <c r="E28" i="5"/>
  <c r="K58" i="2" l="1" a="1"/>
  <c r="K58" i="2" s="1"/>
  <c r="I58" i="2" a="1"/>
  <c r="I58" i="2" s="1"/>
  <c r="C66" i="2" a="1"/>
  <c r="C66" i="2" s="1"/>
  <c r="H66" i="2" s="1"/>
  <c r="H73" i="2" a="1"/>
  <c r="H73" i="2" s="1"/>
  <c r="C73" i="2" a="1"/>
  <c r="C73" i="2" s="1"/>
  <c r="J54" i="2"/>
  <c r="C58" i="2" a="1"/>
  <c r="C58" i="2" s="1"/>
  <c r="F46" i="2"/>
  <c r="F40" i="2"/>
  <c r="E40" i="2"/>
  <c r="F33" i="2"/>
  <c r="E33" i="2"/>
  <c r="D40" i="2"/>
  <c r="D46" i="2" s="1"/>
  <c r="D33" i="2"/>
  <c r="J40" i="2"/>
  <c r="J33" i="2"/>
  <c r="J39" i="2" s="1"/>
  <c r="J45" i="2" s="1"/>
  <c r="L53" i="2"/>
  <c r="L54" i="2"/>
  <c r="K53" i="2"/>
  <c r="J51" i="2"/>
  <c r="K51" i="2"/>
  <c r="L51" i="2"/>
  <c r="J52" i="2"/>
  <c r="K52" i="2"/>
  <c r="L52" i="2"/>
  <c r="I52" i="2"/>
  <c r="I53" i="2"/>
  <c r="I54" i="2"/>
  <c r="I51" i="2"/>
  <c r="I43" i="2"/>
  <c r="J43" i="2"/>
  <c r="K43" i="2"/>
  <c r="L43" i="2"/>
  <c r="J44" i="2"/>
  <c r="K44" i="2"/>
  <c r="L44" i="2"/>
  <c r="K45" i="2"/>
  <c r="L45" i="2"/>
  <c r="J46" i="2"/>
  <c r="L46" i="2"/>
  <c r="I44" i="2"/>
  <c r="I45" i="2"/>
  <c r="I46" i="2"/>
  <c r="J37" i="2"/>
  <c r="K37" i="2"/>
  <c r="L37" i="2"/>
  <c r="J38" i="2"/>
  <c r="K38" i="2"/>
  <c r="L38" i="2"/>
  <c r="K39" i="2"/>
  <c r="L39" i="2"/>
  <c r="K40" i="2"/>
  <c r="L40" i="2"/>
  <c r="I38" i="2"/>
  <c r="I39" i="2"/>
  <c r="I40" i="2"/>
  <c r="I37" i="2"/>
  <c r="J31" i="2"/>
  <c r="K31" i="2"/>
  <c r="L31" i="2"/>
  <c r="J32" i="2"/>
  <c r="K32" i="2"/>
  <c r="L32" i="2"/>
  <c r="K33" i="2"/>
  <c r="L33" i="2"/>
  <c r="J34" i="2"/>
  <c r="K34" i="2"/>
  <c r="L34" i="2"/>
  <c r="I31" i="2"/>
  <c r="I32" i="2"/>
  <c r="I33" i="2"/>
  <c r="I34" i="2"/>
  <c r="J25" i="2"/>
  <c r="K25" i="2"/>
  <c r="L25" i="2"/>
  <c r="J26" i="2"/>
  <c r="K26" i="2"/>
  <c r="L26" i="2"/>
  <c r="J27" i="2"/>
  <c r="K27" i="2"/>
  <c r="L27" i="2"/>
  <c r="I26" i="2"/>
  <c r="I27" i="2"/>
  <c r="I25" i="2"/>
  <c r="J19" i="2"/>
  <c r="K19" i="2"/>
  <c r="L19" i="2"/>
  <c r="J20" i="2"/>
  <c r="K20" i="2"/>
  <c r="L20" i="2"/>
  <c r="I20" i="2"/>
  <c r="I19" i="2"/>
  <c r="I13" i="2"/>
  <c r="C46" i="2"/>
  <c r="D43" i="2"/>
  <c r="E43" i="2"/>
  <c r="F43" i="2"/>
  <c r="D44" i="2"/>
  <c r="E44" i="2"/>
  <c r="F44" i="2"/>
  <c r="C44" i="2"/>
  <c r="C45" i="2"/>
  <c r="C43" i="2"/>
  <c r="D28" i="2"/>
  <c r="E28" i="2"/>
  <c r="F28" i="2"/>
  <c r="C28" i="2"/>
  <c r="C22" i="2"/>
  <c r="E34" i="2"/>
  <c r="F34" i="2"/>
  <c r="D34" i="2"/>
  <c r="F39" i="2"/>
  <c r="F45" i="2" s="1"/>
  <c r="D39" i="2"/>
  <c r="D45" i="2" s="1"/>
  <c r="E39" i="2"/>
  <c r="C21" i="2"/>
  <c r="C14" i="2"/>
  <c r="F21" i="2"/>
  <c r="C38" i="2"/>
  <c r="D38" i="2"/>
  <c r="E38" i="2"/>
  <c r="F38" i="2"/>
  <c r="C39" i="2"/>
  <c r="D37" i="2"/>
  <c r="E37" i="2"/>
  <c r="F37" i="2"/>
  <c r="C37" i="2"/>
  <c r="D21" i="2"/>
  <c r="E21" i="2"/>
  <c r="D14" i="2"/>
  <c r="E14" i="2"/>
  <c r="F14" i="2"/>
  <c r="C20" i="2"/>
  <c r="E32" i="2"/>
  <c r="E31" i="2"/>
  <c r="F31" i="2"/>
  <c r="D31" i="2"/>
  <c r="C31" i="2"/>
  <c r="D25" i="2"/>
  <c r="E25" i="2"/>
  <c r="F25" i="2"/>
  <c r="E26" i="2"/>
  <c r="F26" i="2"/>
  <c r="F32" i="2" s="1"/>
  <c r="D27" i="2"/>
  <c r="E27" i="2"/>
  <c r="F27" i="2"/>
  <c r="C27" i="2"/>
  <c r="C25" i="2"/>
  <c r="C26" i="2"/>
  <c r="D22" i="2"/>
  <c r="E22" i="2"/>
  <c r="F22" i="2"/>
  <c r="D19" i="2"/>
  <c r="E19" i="2"/>
  <c r="F19" i="2"/>
  <c r="D20" i="2"/>
  <c r="D26" i="2" s="1"/>
  <c r="D32" i="2" s="1"/>
  <c r="E20" i="2"/>
  <c r="F20" i="2"/>
  <c r="C19" i="2"/>
  <c r="D15" i="2"/>
  <c r="E15" i="2"/>
  <c r="F15" i="2"/>
  <c r="D16" i="2"/>
  <c r="E16" i="2"/>
  <c r="F16" i="2"/>
  <c r="C15" i="2"/>
  <c r="C16" i="2"/>
  <c r="D13" i="2"/>
  <c r="E13" i="2"/>
  <c r="F13" i="2"/>
  <c r="C13" i="2"/>
  <c r="K46" i="2" l="1"/>
  <c r="K54" i="2" s="1"/>
  <c r="E45" i="2"/>
  <c r="E46" i="2" l="1"/>
  <c r="C51" i="2" s="1" a="1"/>
  <c r="C51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<sst xmlns="http://schemas.openxmlformats.org/spreadsheetml/2006/main" count="67" uniqueCount="60">
  <si>
    <t>a= u0</t>
  </si>
  <si>
    <t>u1=</t>
  </si>
  <si>
    <t>f2</t>
  </si>
  <si>
    <t>f3</t>
  </si>
  <si>
    <t>R2-4*R1</t>
  </si>
  <si>
    <t>R3-9*R1</t>
  </si>
  <si>
    <t>R4-16*R1</t>
  </si>
  <si>
    <t>u2=</t>
  </si>
  <si>
    <t>u3=</t>
  </si>
  <si>
    <t>u4=</t>
  </si>
  <si>
    <t>u5=</t>
  </si>
  <si>
    <t>L=</t>
  </si>
  <si>
    <t>U=</t>
  </si>
  <si>
    <t>R4-(39/7)*R2</t>
  </si>
  <si>
    <t>R3-(20/7)*R2</t>
  </si>
  <si>
    <t>f4</t>
  </si>
  <si>
    <t>f5</t>
  </si>
  <si>
    <t>f6</t>
  </si>
  <si>
    <t>R4-(3,4285714/1,1428571)*R3</t>
  </si>
  <si>
    <t>u6=</t>
  </si>
  <si>
    <t>INV(U)=</t>
  </si>
  <si>
    <t>INV(L)=</t>
  </si>
  <si>
    <t>A=l*U</t>
  </si>
  <si>
    <t>det=</t>
  </si>
  <si>
    <r>
      <t xml:space="preserve">La matriz U </t>
    </r>
    <r>
      <rPr>
        <b/>
        <sz val="11"/>
        <color theme="1"/>
        <rFont val="Calibri"/>
        <family val="2"/>
        <scheme val="minor"/>
      </rPr>
      <t>no es invertible</t>
    </r>
    <r>
      <rPr>
        <sz val="11"/>
        <color theme="1"/>
        <rFont val="Calibri"/>
        <family val="2"/>
        <scheme val="minor"/>
      </rPr>
      <t xml:space="preserve"> debido a su determinante tan pequeño.</t>
    </r>
  </si>
  <si>
    <t>L*L^-1=I</t>
  </si>
  <si>
    <t>La multiplicacion de L y de su inversa tendrian q dar la matriz identidad, pero en este caso no coincide con la matriz identidad por tanto los calculos no serian lso correctos</t>
  </si>
  <si>
    <t>no coincide con el programa</t>
  </si>
  <si>
    <t>D=INV(L)*B</t>
  </si>
  <si>
    <t>x= INV(U)*D</t>
  </si>
  <si>
    <t>?</t>
  </si>
  <si>
    <t>interp1</t>
  </si>
  <si>
    <t>p(x)</t>
  </si>
  <si>
    <t>error=abs((f(x)-p(x))</t>
  </si>
  <si>
    <t>error%</t>
  </si>
  <si>
    <t>x=</t>
  </si>
  <si>
    <t>#</t>
  </si>
  <si>
    <t>X</t>
  </si>
  <si>
    <t>Y</t>
  </si>
  <si>
    <t>p(x)=L06(x)y0+L16(X)y1+L26(x)y2+L36(x)y3+L46(x)y4+L5(x)y5+L66(x)y6</t>
  </si>
  <si>
    <t>L06=(x-x1)(x-x2)(x-x3)(x-x4)(x-x5)(x-x6)/(x0-x1)(x0-x2)(x0-x3)(x0-x4)(x0-x5)(x0-x6)</t>
  </si>
  <si>
    <t>L16=(x-x0)(x-x2)(x-x3)(x-x4)(x-x5)(x-x6)/(x1-x0)(x1-x2)(x1-x3)(x1-x4)(x1-x5)(x1-x6)</t>
  </si>
  <si>
    <t>L26=(x-x0)(x-x1)(x-x3)(x-x4)(x-x5)(x-x6)/(x2-x1)(x2-x0)(x2-x3)(x2-x4)(x2-x5)(x2-x6)</t>
  </si>
  <si>
    <t>L36=(x-x0)(x-x1)(x-x2)(x-x4)(x-x5)(x-x6)/(x3-x0)(x3-x1)(x3-x2)(x3-x4)(x3-x5)(x3-x6)</t>
  </si>
  <si>
    <t>L46=(x-x0)(x-x1)(x-x2)(x-x3)(x-x5)(x-x6)/(x4-x0)(x4-x1)(x4-x2)(x4-x3)(x4-x5)(x4-x6)</t>
  </si>
  <si>
    <t>L56=(x-x0)(x-x1)(x-x2)(x-x3)(x-x4)(x-x6)/(x5-x0)(x5-x1)(x5-x2)(x5-x3)(x5-x4)(x5-x6)</t>
  </si>
  <si>
    <t>L66=(x-x0)(x-x1)(x-x2)(x-x3)(x-x4)(x-x5)/(x6-x0)(x6-x1)(x6-x2)(x6-x3)(x6-x4)(x6-x5)</t>
  </si>
  <si>
    <t>L06(x)=</t>
  </si>
  <si>
    <t>L16(x)=</t>
  </si>
  <si>
    <t>L26(x)=</t>
  </si>
  <si>
    <t>L36(x)=</t>
  </si>
  <si>
    <t>L46(x)=</t>
  </si>
  <si>
    <t>L56(x)=</t>
  </si>
  <si>
    <t>L66(x)=</t>
  </si>
  <si>
    <t>p(x)=</t>
  </si>
  <si>
    <t>a</t>
  </si>
  <si>
    <t>b</t>
  </si>
  <si>
    <t>c</t>
  </si>
  <si>
    <t>f(c)</t>
  </si>
  <si>
    <t>tolerancia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</si>
</sst>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00000"/>
    <numFmt numFmtId="169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4" borderId="1" xfId="0" applyFill="1" applyBorder="1" applyAlignment="1">
      <alignment horizontal="center" vertical="top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/>
    </xf>
    <xf numFmtId="1" fontId="0" fillId="0" borderId="1" xfId="0" applyNumberFormat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65" fontId="0" fillId="3" borderId="1" xfId="0" applyNumberForma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4" xfId="0" applyFill="1" applyBorder="1"/>
    <xf numFmtId="0" fontId="0" fillId="3" borderId="5" xfId="0" applyFill="1" applyBorder="1"/>
    <xf numFmtId="0" fontId="0" fillId="0" borderId="1" xfId="0" applyNumberFormat="1" applyBorder="1"/>
    <xf numFmtId="2" fontId="0" fillId="0" borderId="1" xfId="0" applyNumberFormat="1" applyBorder="1"/>
    <xf numFmtId="0" fontId="0" fillId="6" borderId="0" xfId="0" applyFill="1"/>
    <xf numFmtId="0" fontId="0" fillId="0" borderId="0" xfId="0" applyAlignment="1">
      <alignment horizontal="right"/>
    </xf>
    <xf numFmtId="0" fontId="1" fillId="0" borderId="0" xfId="0" applyFont="1"/>
    <xf numFmtId="0" fontId="0" fillId="8" borderId="1" xfId="0" applyFill="1" applyBorder="1"/>
    <xf numFmtId="0" fontId="0" fillId="8" borderId="1" xfId="0" applyFill="1" applyBorder="1" applyAlignment="1">
      <alignment horizontal="right" indent="1"/>
    </xf>
    <xf numFmtId="0" fontId="0" fillId="10" borderId="1" xfId="0" applyFill="1" applyBorder="1"/>
    <xf numFmtId="0" fontId="1" fillId="10" borderId="1" xfId="0" applyFont="1" applyFill="1" applyBorder="1"/>
    <xf numFmtId="0" fontId="0" fillId="6" borderId="0" xfId="0" applyFill="1" applyAlignment="1">
      <alignment horizontal="right"/>
    </xf>
    <xf numFmtId="169" fontId="0" fillId="6" borderId="0" xfId="0" applyNumberFormat="1" applyFill="1"/>
    <xf numFmtId="0" fontId="0" fillId="11" borderId="1" xfId="0" applyFill="1" applyBorder="1"/>
    <xf numFmtId="0" fontId="0" fillId="11" borderId="1" xfId="0" applyFill="1" applyBorder="1" applyAlignment="1">
      <alignment horizontal="center"/>
    </xf>
    <xf numFmtId="0" fontId="0" fillId="8" borderId="1" xfId="0" applyNumberFormat="1" applyFill="1" applyBorder="1"/>
    <xf numFmtId="0" fontId="0" fillId="6" borderId="1" xfId="0" applyFill="1" applyBorder="1"/>
    <xf numFmtId="0" fontId="0" fillId="8" borderId="1" xfId="0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76747-87CC-428C-A253-125D4DAA49A6}">
  <sheetPr>
    <tabColor theme="5" tint="-0.499984740745262"/>
  </sheetPr>
  <dimension ref="B5:T78"/>
  <sheetViews>
    <sheetView topLeftCell="A63" zoomScale="90" zoomScaleNormal="90" workbookViewId="0">
      <selection activeCell="H84" sqref="H84"/>
    </sheetView>
  </sheetViews>
  <sheetFormatPr baseColWidth="10" defaultRowHeight="15" x14ac:dyDescent="0.25"/>
  <cols>
    <col min="3" max="3" width="11.85546875" bestFit="1" customWidth="1"/>
    <col min="6" max="6" width="13.5703125" bestFit="1" customWidth="1"/>
    <col min="7" max="7" width="15.5703125" customWidth="1"/>
    <col min="8" max="8" width="13.5703125" bestFit="1" customWidth="1"/>
    <col min="9" max="9" width="19.7109375" bestFit="1" customWidth="1"/>
    <col min="11" max="11" width="17.140625" bestFit="1" customWidth="1"/>
  </cols>
  <sheetData>
    <row r="5" spans="2:12" x14ac:dyDescent="0.25">
      <c r="C5" s="3">
        <v>1</v>
      </c>
      <c r="D5" s="3">
        <v>4</v>
      </c>
      <c r="E5" s="3">
        <v>9</v>
      </c>
      <c r="F5" s="3">
        <v>16</v>
      </c>
      <c r="G5" s="2"/>
      <c r="H5" s="4">
        <v>30</v>
      </c>
    </row>
    <row r="6" spans="2:12" x14ac:dyDescent="0.25">
      <c r="B6" t="s">
        <v>0</v>
      </c>
      <c r="C6" s="3">
        <v>4</v>
      </c>
      <c r="D6" s="3">
        <v>9</v>
      </c>
      <c r="E6" s="3">
        <v>16</v>
      </c>
      <c r="F6" s="3">
        <v>25</v>
      </c>
      <c r="G6" s="2"/>
      <c r="H6" s="4">
        <v>54</v>
      </c>
    </row>
    <row r="7" spans="2:12" x14ac:dyDescent="0.25">
      <c r="C7" s="3">
        <v>9</v>
      </c>
      <c r="D7" s="3">
        <v>16</v>
      </c>
      <c r="E7" s="3">
        <v>25</v>
      </c>
      <c r="F7" s="3">
        <v>36</v>
      </c>
      <c r="G7" s="2"/>
      <c r="H7" s="4">
        <v>86</v>
      </c>
    </row>
    <row r="8" spans="2:12" x14ac:dyDescent="0.25">
      <c r="C8" s="3">
        <v>16</v>
      </c>
      <c r="D8" s="3">
        <v>25</v>
      </c>
      <c r="E8" s="3">
        <v>36</v>
      </c>
      <c r="F8" s="3">
        <v>49</v>
      </c>
      <c r="G8" s="2"/>
      <c r="H8" s="4">
        <v>126</v>
      </c>
    </row>
    <row r="13" spans="2:12" x14ac:dyDescent="0.25">
      <c r="C13" s="9">
        <f>C5</f>
        <v>1</v>
      </c>
      <c r="D13" s="9">
        <f t="shared" ref="D13:F13" si="0">D5</f>
        <v>4</v>
      </c>
      <c r="E13" s="9">
        <f t="shared" si="0"/>
        <v>9</v>
      </c>
      <c r="F13" s="9">
        <f t="shared" si="0"/>
        <v>16</v>
      </c>
      <c r="I13" s="6">
        <f>C5</f>
        <v>1</v>
      </c>
      <c r="J13" s="6">
        <v>0</v>
      </c>
      <c r="K13" s="6">
        <v>0</v>
      </c>
      <c r="L13" s="6">
        <v>0</v>
      </c>
    </row>
    <row r="14" spans="2:12" x14ac:dyDescent="0.25">
      <c r="B14" t="s">
        <v>1</v>
      </c>
      <c r="C14" s="9">
        <f>C6-4*C5</f>
        <v>0</v>
      </c>
      <c r="D14" s="9">
        <f t="shared" ref="D14:F14" si="1">D6-4*D5</f>
        <v>-7</v>
      </c>
      <c r="E14" s="9">
        <f t="shared" si="1"/>
        <v>-20</v>
      </c>
      <c r="F14" s="9">
        <f t="shared" si="1"/>
        <v>-39</v>
      </c>
      <c r="G14" t="s">
        <v>4</v>
      </c>
      <c r="I14" s="6">
        <v>4</v>
      </c>
      <c r="J14" s="6">
        <v>1</v>
      </c>
      <c r="K14" s="6">
        <v>0</v>
      </c>
      <c r="L14" s="6">
        <v>0</v>
      </c>
    </row>
    <row r="15" spans="2:12" x14ac:dyDescent="0.25">
      <c r="C15" s="9">
        <f>C7</f>
        <v>9</v>
      </c>
      <c r="D15" s="9">
        <f t="shared" ref="D15:F15" si="2">D7</f>
        <v>16</v>
      </c>
      <c r="E15" s="9">
        <f t="shared" si="2"/>
        <v>25</v>
      </c>
      <c r="F15" s="9">
        <f t="shared" si="2"/>
        <v>36</v>
      </c>
      <c r="I15" s="6" t="s">
        <v>2</v>
      </c>
      <c r="J15" s="6" t="s">
        <v>15</v>
      </c>
      <c r="K15" s="6">
        <v>1</v>
      </c>
      <c r="L15" s="6">
        <v>0</v>
      </c>
    </row>
    <row r="16" spans="2:12" x14ac:dyDescent="0.25">
      <c r="C16" s="9">
        <f>C8</f>
        <v>16</v>
      </c>
      <c r="D16" s="9">
        <f t="shared" ref="D16:F16" si="3">D8</f>
        <v>25</v>
      </c>
      <c r="E16" s="9">
        <f t="shared" si="3"/>
        <v>36</v>
      </c>
      <c r="F16" s="9">
        <f t="shared" si="3"/>
        <v>49</v>
      </c>
      <c r="I16" s="6" t="s">
        <v>3</v>
      </c>
      <c r="J16" s="6" t="s">
        <v>16</v>
      </c>
      <c r="K16" s="6" t="s">
        <v>17</v>
      </c>
      <c r="L16" s="6">
        <v>1</v>
      </c>
    </row>
    <row r="17" spans="2:12" x14ac:dyDescent="0.25">
      <c r="C17" s="7"/>
      <c r="D17" s="7"/>
      <c r="E17" s="7"/>
      <c r="F17" s="7"/>
      <c r="I17" s="1"/>
      <c r="J17" s="1"/>
      <c r="K17" s="1"/>
      <c r="L17" s="1"/>
    </row>
    <row r="18" spans="2:12" x14ac:dyDescent="0.25">
      <c r="C18" s="7"/>
      <c r="D18" s="7"/>
      <c r="E18" s="7"/>
      <c r="F18" s="7"/>
      <c r="I18" s="1"/>
      <c r="J18" s="1"/>
      <c r="K18" s="1"/>
      <c r="L18" s="1"/>
    </row>
    <row r="19" spans="2:12" x14ac:dyDescent="0.25">
      <c r="C19" s="10">
        <f>C13</f>
        <v>1</v>
      </c>
      <c r="D19" s="10">
        <f t="shared" ref="D19:F19" si="4">D13</f>
        <v>4</v>
      </c>
      <c r="E19" s="10">
        <f t="shared" si="4"/>
        <v>9</v>
      </c>
      <c r="F19" s="10">
        <f t="shared" si="4"/>
        <v>16</v>
      </c>
      <c r="I19" s="6">
        <f>I13</f>
        <v>1</v>
      </c>
      <c r="J19" s="6">
        <f t="shared" ref="J19:L19" si="5">J13</f>
        <v>0</v>
      </c>
      <c r="K19" s="6">
        <f t="shared" si="5"/>
        <v>0</v>
      </c>
      <c r="L19" s="6">
        <f t="shared" si="5"/>
        <v>0</v>
      </c>
    </row>
    <row r="20" spans="2:12" x14ac:dyDescent="0.25">
      <c r="B20" t="s">
        <v>7</v>
      </c>
      <c r="C20" s="10">
        <f>C14</f>
        <v>0</v>
      </c>
      <c r="D20" s="10">
        <f t="shared" ref="D20:F20" si="6">D14</f>
        <v>-7</v>
      </c>
      <c r="E20" s="10">
        <f t="shared" si="6"/>
        <v>-20</v>
      </c>
      <c r="F20" s="10">
        <f t="shared" si="6"/>
        <v>-39</v>
      </c>
      <c r="I20" s="6">
        <f>I14</f>
        <v>4</v>
      </c>
      <c r="J20" s="6">
        <f t="shared" ref="J20:L20" si="7">J14</f>
        <v>1</v>
      </c>
      <c r="K20" s="6">
        <f t="shared" si="7"/>
        <v>0</v>
      </c>
      <c r="L20" s="6">
        <f t="shared" si="7"/>
        <v>0</v>
      </c>
    </row>
    <row r="21" spans="2:12" x14ac:dyDescent="0.25">
      <c r="C21" s="10">
        <f>C15-9*C13</f>
        <v>0</v>
      </c>
      <c r="D21" s="10">
        <f t="shared" ref="D21:F21" si="8">D15-9*D13</f>
        <v>-20</v>
      </c>
      <c r="E21" s="10">
        <f t="shared" si="8"/>
        <v>-56</v>
      </c>
      <c r="F21" s="10">
        <f t="shared" si="8"/>
        <v>-108</v>
      </c>
      <c r="G21" t="s">
        <v>5</v>
      </c>
      <c r="I21" s="6">
        <v>9</v>
      </c>
      <c r="J21" s="6" t="s">
        <v>15</v>
      </c>
      <c r="K21" s="6">
        <v>1</v>
      </c>
      <c r="L21" s="6">
        <v>0</v>
      </c>
    </row>
    <row r="22" spans="2:12" x14ac:dyDescent="0.25">
      <c r="C22" s="10">
        <f>C16</f>
        <v>16</v>
      </c>
      <c r="D22" s="10">
        <f t="shared" ref="D22:F22" si="9">D16</f>
        <v>25</v>
      </c>
      <c r="E22" s="10">
        <f t="shared" si="9"/>
        <v>36</v>
      </c>
      <c r="F22" s="10">
        <f t="shared" si="9"/>
        <v>49</v>
      </c>
      <c r="I22" s="6" t="s">
        <v>3</v>
      </c>
      <c r="J22" s="6" t="s">
        <v>16</v>
      </c>
      <c r="K22" s="6" t="s">
        <v>17</v>
      </c>
      <c r="L22" s="6">
        <v>1</v>
      </c>
    </row>
    <row r="23" spans="2:12" x14ac:dyDescent="0.25">
      <c r="C23" s="7"/>
      <c r="D23" s="7"/>
      <c r="E23" s="7"/>
      <c r="F23" s="7"/>
      <c r="I23" s="1"/>
      <c r="J23" s="1"/>
      <c r="K23" s="1"/>
      <c r="L23" s="1"/>
    </row>
    <row r="24" spans="2:12" x14ac:dyDescent="0.25">
      <c r="C24" s="7"/>
      <c r="D24" s="7"/>
      <c r="E24" s="7"/>
      <c r="F24" s="7"/>
      <c r="I24" s="1"/>
      <c r="J24" s="1"/>
      <c r="K24" s="1"/>
      <c r="L24" s="1"/>
    </row>
    <row r="25" spans="2:12" x14ac:dyDescent="0.25">
      <c r="C25" s="8">
        <f>C19</f>
        <v>1</v>
      </c>
      <c r="D25" s="8">
        <f t="shared" ref="D25:F25" si="10">D19</f>
        <v>4</v>
      </c>
      <c r="E25" s="8">
        <f t="shared" si="10"/>
        <v>9</v>
      </c>
      <c r="F25" s="8">
        <f t="shared" si="10"/>
        <v>16</v>
      </c>
      <c r="I25" s="6">
        <f>I19</f>
        <v>1</v>
      </c>
      <c r="J25" s="6">
        <f t="shared" ref="J25:L25" si="11">J19</f>
        <v>0</v>
      </c>
      <c r="K25" s="6">
        <f t="shared" si="11"/>
        <v>0</v>
      </c>
      <c r="L25" s="6">
        <f t="shared" si="11"/>
        <v>0</v>
      </c>
    </row>
    <row r="26" spans="2:12" x14ac:dyDescent="0.25">
      <c r="B26" t="s">
        <v>8</v>
      </c>
      <c r="C26" s="8">
        <f>C20</f>
        <v>0</v>
      </c>
      <c r="D26" s="8">
        <f t="shared" ref="D26:F26" si="12">D20</f>
        <v>-7</v>
      </c>
      <c r="E26" s="8">
        <f t="shared" si="12"/>
        <v>-20</v>
      </c>
      <c r="F26" s="8">
        <f t="shared" si="12"/>
        <v>-39</v>
      </c>
      <c r="I26" s="6">
        <f t="shared" ref="I26:L27" si="13">I20</f>
        <v>4</v>
      </c>
      <c r="J26" s="6">
        <f t="shared" si="13"/>
        <v>1</v>
      </c>
      <c r="K26" s="6">
        <f t="shared" si="13"/>
        <v>0</v>
      </c>
      <c r="L26" s="6">
        <f t="shared" si="13"/>
        <v>0</v>
      </c>
    </row>
    <row r="27" spans="2:12" x14ac:dyDescent="0.25">
      <c r="C27" s="8">
        <f>C21</f>
        <v>0</v>
      </c>
      <c r="D27" s="8">
        <f t="shared" ref="D27:F27" si="14">D21</f>
        <v>-20</v>
      </c>
      <c r="E27" s="8">
        <f t="shared" si="14"/>
        <v>-56</v>
      </c>
      <c r="F27" s="8">
        <f t="shared" si="14"/>
        <v>-108</v>
      </c>
      <c r="I27" s="6">
        <f t="shared" si="13"/>
        <v>9</v>
      </c>
      <c r="J27" s="6" t="str">
        <f t="shared" si="13"/>
        <v>f4</v>
      </c>
      <c r="K27" s="6">
        <f t="shared" si="13"/>
        <v>1</v>
      </c>
      <c r="L27" s="6">
        <f t="shared" si="13"/>
        <v>0</v>
      </c>
    </row>
    <row r="28" spans="2:12" x14ac:dyDescent="0.25">
      <c r="C28" s="8">
        <f>C22-16*C19</f>
        <v>0</v>
      </c>
      <c r="D28" s="8">
        <f t="shared" ref="D28:F28" si="15">D22-16*D19</f>
        <v>-39</v>
      </c>
      <c r="E28" s="8">
        <f t="shared" si="15"/>
        <v>-108</v>
      </c>
      <c r="F28" s="8">
        <f t="shared" si="15"/>
        <v>-207</v>
      </c>
      <c r="G28" t="s">
        <v>6</v>
      </c>
      <c r="I28" s="6">
        <v>16</v>
      </c>
      <c r="J28" s="6" t="s">
        <v>16</v>
      </c>
      <c r="K28" s="6" t="s">
        <v>17</v>
      </c>
      <c r="L28" s="6">
        <v>1</v>
      </c>
    </row>
    <row r="29" spans="2:12" x14ac:dyDescent="0.25">
      <c r="C29" s="7"/>
      <c r="D29" s="7"/>
      <c r="E29" s="7"/>
      <c r="F29" s="7"/>
      <c r="I29" s="1"/>
      <c r="J29" s="1"/>
      <c r="K29" s="1"/>
      <c r="L29" s="1"/>
    </row>
    <row r="30" spans="2:12" x14ac:dyDescent="0.25">
      <c r="C30" s="7"/>
      <c r="D30" s="7"/>
      <c r="E30" s="7"/>
      <c r="F30" s="7"/>
      <c r="I30" s="1"/>
      <c r="J30" s="1"/>
      <c r="K30" s="1"/>
      <c r="L30" s="1"/>
    </row>
    <row r="31" spans="2:12" x14ac:dyDescent="0.25">
      <c r="C31" s="11">
        <f>C25</f>
        <v>1</v>
      </c>
      <c r="D31" s="11">
        <f t="shared" ref="D31:F32" si="16">D25</f>
        <v>4</v>
      </c>
      <c r="E31" s="11">
        <f t="shared" ref="E31:F32" si="17">E25</f>
        <v>9</v>
      </c>
      <c r="F31" s="11">
        <f t="shared" si="17"/>
        <v>16</v>
      </c>
      <c r="I31" s="6">
        <f>I25</f>
        <v>1</v>
      </c>
      <c r="J31" s="6">
        <f t="shared" ref="J31:L31" si="18">J25</f>
        <v>0</v>
      </c>
      <c r="K31" s="6">
        <f t="shared" si="18"/>
        <v>0</v>
      </c>
      <c r="L31" s="6">
        <f t="shared" si="18"/>
        <v>0</v>
      </c>
    </row>
    <row r="32" spans="2:12" x14ac:dyDescent="0.25">
      <c r="B32" t="s">
        <v>9</v>
      </c>
      <c r="C32" s="11">
        <v>0</v>
      </c>
      <c r="D32" s="11">
        <f t="shared" si="16"/>
        <v>-7</v>
      </c>
      <c r="E32" s="11">
        <f t="shared" si="17"/>
        <v>-20</v>
      </c>
      <c r="F32" s="11">
        <f t="shared" si="17"/>
        <v>-39</v>
      </c>
      <c r="I32" s="6">
        <f t="shared" ref="I32:L34" si="19">I26</f>
        <v>4</v>
      </c>
      <c r="J32" s="6">
        <f t="shared" si="19"/>
        <v>1</v>
      </c>
      <c r="K32" s="6">
        <f t="shared" si="19"/>
        <v>0</v>
      </c>
      <c r="L32" s="6">
        <f t="shared" si="19"/>
        <v>0</v>
      </c>
    </row>
    <row r="33" spans="2:12" x14ac:dyDescent="0.25">
      <c r="C33" s="11">
        <v>0</v>
      </c>
      <c r="D33" s="11">
        <f>D27-(J33)*D26</f>
        <v>0</v>
      </c>
      <c r="E33" s="11">
        <f>E27-(J33)*E26</f>
        <v>1.1428571428571459</v>
      </c>
      <c r="F33" s="11">
        <f>F27-(J33)*F26</f>
        <v>3.4285714285714306</v>
      </c>
      <c r="G33" t="s">
        <v>14</v>
      </c>
      <c r="I33" s="6">
        <f t="shared" si="19"/>
        <v>9</v>
      </c>
      <c r="J33" s="6">
        <f>D27/D26</f>
        <v>2.8571428571428572</v>
      </c>
      <c r="K33" s="6">
        <f t="shared" si="19"/>
        <v>1</v>
      </c>
      <c r="L33" s="6">
        <f t="shared" si="19"/>
        <v>0</v>
      </c>
    </row>
    <row r="34" spans="2:12" x14ac:dyDescent="0.25">
      <c r="C34" s="11">
        <v>0</v>
      </c>
      <c r="D34" s="11">
        <f>D28</f>
        <v>-39</v>
      </c>
      <c r="E34" s="11">
        <f t="shared" ref="E34:F34" si="20">E28</f>
        <v>-108</v>
      </c>
      <c r="F34" s="11">
        <f t="shared" si="20"/>
        <v>-207</v>
      </c>
      <c r="I34" s="6">
        <f t="shared" si="19"/>
        <v>16</v>
      </c>
      <c r="J34" s="6" t="str">
        <f t="shared" si="19"/>
        <v>f5</v>
      </c>
      <c r="K34" s="6" t="str">
        <f t="shared" si="19"/>
        <v>f6</v>
      </c>
      <c r="L34" s="6">
        <f t="shared" si="19"/>
        <v>1</v>
      </c>
    </row>
    <row r="35" spans="2:12" x14ac:dyDescent="0.25">
      <c r="C35" s="7"/>
      <c r="D35" s="7"/>
      <c r="E35" s="7"/>
      <c r="F35" s="7"/>
      <c r="I35" s="1"/>
      <c r="J35" s="1"/>
      <c r="K35" s="1"/>
      <c r="L35" s="1"/>
    </row>
    <row r="36" spans="2:12" x14ac:dyDescent="0.25">
      <c r="C36" s="7"/>
      <c r="D36" s="7"/>
      <c r="E36" s="7"/>
      <c r="F36" s="7"/>
      <c r="I36" s="1"/>
      <c r="J36" s="1"/>
      <c r="K36" s="1"/>
      <c r="L36" s="1"/>
    </row>
    <row r="37" spans="2:12" x14ac:dyDescent="0.25">
      <c r="C37" s="12">
        <f>C31</f>
        <v>1</v>
      </c>
      <c r="D37" s="12">
        <f t="shared" ref="D37:F37" si="21">D31</f>
        <v>4</v>
      </c>
      <c r="E37" s="12">
        <f t="shared" si="21"/>
        <v>9</v>
      </c>
      <c r="F37" s="12">
        <f t="shared" si="21"/>
        <v>16</v>
      </c>
      <c r="I37" s="6">
        <f>I31</f>
        <v>1</v>
      </c>
      <c r="J37" s="6">
        <f t="shared" ref="J37:L37" si="22">J31</f>
        <v>0</v>
      </c>
      <c r="K37" s="6">
        <f t="shared" si="22"/>
        <v>0</v>
      </c>
      <c r="L37" s="6">
        <f t="shared" si="22"/>
        <v>0</v>
      </c>
    </row>
    <row r="38" spans="2:12" x14ac:dyDescent="0.25">
      <c r="C38" s="12">
        <f t="shared" ref="C38:F38" si="23">C32</f>
        <v>0</v>
      </c>
      <c r="D38" s="12">
        <f t="shared" si="23"/>
        <v>-7</v>
      </c>
      <c r="E38" s="12">
        <f t="shared" si="23"/>
        <v>-20</v>
      </c>
      <c r="F38" s="12">
        <f t="shared" si="23"/>
        <v>-39</v>
      </c>
      <c r="I38" s="6">
        <f t="shared" ref="I38:L40" si="24">I32</f>
        <v>4</v>
      </c>
      <c r="J38" s="6">
        <f t="shared" si="24"/>
        <v>1</v>
      </c>
      <c r="K38" s="6">
        <f t="shared" si="24"/>
        <v>0</v>
      </c>
      <c r="L38" s="6">
        <f t="shared" si="24"/>
        <v>0</v>
      </c>
    </row>
    <row r="39" spans="2:12" x14ac:dyDescent="0.25">
      <c r="B39" t="s">
        <v>10</v>
      </c>
      <c r="C39" s="12">
        <f t="shared" ref="C39:F39" si="25">C33</f>
        <v>0</v>
      </c>
      <c r="D39" s="12">
        <f t="shared" si="25"/>
        <v>0</v>
      </c>
      <c r="E39" s="12">
        <f t="shared" si="25"/>
        <v>1.1428571428571459</v>
      </c>
      <c r="F39" s="12">
        <f t="shared" si="25"/>
        <v>3.4285714285714306</v>
      </c>
      <c r="I39" s="6">
        <f t="shared" si="24"/>
        <v>9</v>
      </c>
      <c r="J39" s="6">
        <f>J33</f>
        <v>2.8571428571428572</v>
      </c>
      <c r="K39" s="6">
        <f t="shared" si="24"/>
        <v>1</v>
      </c>
      <c r="L39" s="6">
        <f t="shared" si="24"/>
        <v>0</v>
      </c>
    </row>
    <row r="40" spans="2:12" x14ac:dyDescent="0.25">
      <c r="C40" s="12">
        <v>0</v>
      </c>
      <c r="D40" s="12">
        <f>D34-(J40)*D32</f>
        <v>0</v>
      </c>
      <c r="E40" s="12">
        <f>E34-(J40)*E32</f>
        <v>3.4285714285714164</v>
      </c>
      <c r="F40" s="12">
        <f>F34-(J40)*F32</f>
        <v>10.285714285714278</v>
      </c>
      <c r="G40" t="s">
        <v>13</v>
      </c>
      <c r="I40" s="6">
        <f t="shared" si="24"/>
        <v>16</v>
      </c>
      <c r="J40" s="6">
        <f>D34/D32</f>
        <v>5.5714285714285712</v>
      </c>
      <c r="K40" s="6" t="str">
        <f t="shared" si="24"/>
        <v>f6</v>
      </c>
      <c r="L40" s="6">
        <f t="shared" si="24"/>
        <v>1</v>
      </c>
    </row>
    <row r="41" spans="2:12" x14ac:dyDescent="0.25">
      <c r="C41" s="7"/>
      <c r="D41" s="7"/>
      <c r="E41" s="7"/>
      <c r="F41" s="7"/>
      <c r="I41" s="1"/>
      <c r="J41" s="1"/>
      <c r="K41" s="1"/>
      <c r="L41" s="1"/>
    </row>
    <row r="42" spans="2:12" x14ac:dyDescent="0.25">
      <c r="I42" s="1"/>
      <c r="J42" s="1"/>
      <c r="K42" s="1"/>
      <c r="L42" s="1"/>
    </row>
    <row r="43" spans="2:12" x14ac:dyDescent="0.25">
      <c r="C43" s="13">
        <f>C37</f>
        <v>1</v>
      </c>
      <c r="D43" s="13">
        <f t="shared" ref="D43:F43" si="26">D37</f>
        <v>4</v>
      </c>
      <c r="E43" s="13">
        <f t="shared" si="26"/>
        <v>9</v>
      </c>
      <c r="F43" s="13">
        <f t="shared" si="26"/>
        <v>16</v>
      </c>
      <c r="I43" s="6">
        <f>I37</f>
        <v>1</v>
      </c>
      <c r="J43" s="6">
        <f t="shared" ref="J43:L43" si="27">J37</f>
        <v>0</v>
      </c>
      <c r="K43" s="6">
        <f t="shared" si="27"/>
        <v>0</v>
      </c>
      <c r="L43" s="6">
        <f t="shared" si="27"/>
        <v>0</v>
      </c>
    </row>
    <row r="44" spans="2:12" x14ac:dyDescent="0.25">
      <c r="B44" t="s">
        <v>19</v>
      </c>
      <c r="C44" s="13">
        <f t="shared" ref="C44:F46" si="28">C38</f>
        <v>0</v>
      </c>
      <c r="D44" s="13">
        <f t="shared" si="28"/>
        <v>-7</v>
      </c>
      <c r="E44" s="13">
        <f t="shared" si="28"/>
        <v>-20</v>
      </c>
      <c r="F44" s="13">
        <f t="shared" si="28"/>
        <v>-39</v>
      </c>
      <c r="I44" s="6">
        <f t="shared" ref="I44:L46" si="29">I38</f>
        <v>4</v>
      </c>
      <c r="J44" s="6">
        <f t="shared" si="29"/>
        <v>1</v>
      </c>
      <c r="K44" s="6">
        <f t="shared" si="29"/>
        <v>0</v>
      </c>
      <c r="L44" s="6">
        <f t="shared" si="29"/>
        <v>0</v>
      </c>
    </row>
    <row r="45" spans="2:12" x14ac:dyDescent="0.25">
      <c r="C45" s="13">
        <f t="shared" si="28"/>
        <v>0</v>
      </c>
      <c r="D45" s="13">
        <f t="shared" si="28"/>
        <v>0</v>
      </c>
      <c r="E45" s="13">
        <f t="shared" si="28"/>
        <v>1.1428571428571459</v>
      </c>
      <c r="F45" s="13">
        <f t="shared" si="28"/>
        <v>3.4285714285714306</v>
      </c>
      <c r="I45" s="6">
        <f t="shared" si="29"/>
        <v>9</v>
      </c>
      <c r="J45" s="6">
        <f t="shared" si="29"/>
        <v>2.8571428571428572</v>
      </c>
      <c r="K45" s="6">
        <f t="shared" si="29"/>
        <v>1</v>
      </c>
      <c r="L45" s="6">
        <f t="shared" si="29"/>
        <v>0</v>
      </c>
    </row>
    <row r="46" spans="2:12" x14ac:dyDescent="0.25">
      <c r="C46" s="13">
        <f>C40</f>
        <v>0</v>
      </c>
      <c r="D46" s="13">
        <f>D40</f>
        <v>0</v>
      </c>
      <c r="E46" s="13">
        <f>E40-(K46)*E39</f>
        <v>0</v>
      </c>
      <c r="F46" s="13">
        <f>F40-(K46)*F39</f>
        <v>4.9737991503207013E-14</v>
      </c>
      <c r="G46" t="s">
        <v>18</v>
      </c>
      <c r="I46" s="6">
        <f t="shared" si="29"/>
        <v>16</v>
      </c>
      <c r="J46" s="6">
        <f t="shared" si="29"/>
        <v>5.5714285714285712</v>
      </c>
      <c r="K46" s="6">
        <f>E40/E39</f>
        <v>2.9999999999999813</v>
      </c>
      <c r="L46" s="6">
        <f t="shared" si="29"/>
        <v>1</v>
      </c>
    </row>
    <row r="51" spans="2:13" x14ac:dyDescent="0.25">
      <c r="C51" s="15" cm="1">
        <f t="array" ref="C51:F54">C43:F46</f>
        <v>1</v>
      </c>
      <c r="D51" s="15">
        <v>4</v>
      </c>
      <c r="E51" s="15">
        <v>9</v>
      </c>
      <c r="F51" s="15">
        <v>16</v>
      </c>
      <c r="I51" s="16">
        <f>I43</f>
        <v>1</v>
      </c>
      <c r="J51" s="16">
        <f t="shared" ref="J51:L51" si="30">J43</f>
        <v>0</v>
      </c>
      <c r="K51" s="16">
        <f t="shared" si="30"/>
        <v>0</v>
      </c>
      <c r="L51" s="16">
        <f t="shared" si="30"/>
        <v>0</v>
      </c>
    </row>
    <row r="52" spans="2:13" x14ac:dyDescent="0.25">
      <c r="B52" t="s">
        <v>12</v>
      </c>
      <c r="C52" s="15">
        <v>0</v>
      </c>
      <c r="D52" s="15">
        <v>-7</v>
      </c>
      <c r="E52" s="15">
        <v>-20</v>
      </c>
      <c r="F52" s="15">
        <v>-39</v>
      </c>
      <c r="H52" t="s">
        <v>11</v>
      </c>
      <c r="I52" s="16">
        <f t="shared" ref="I52:L54" si="31">I44</f>
        <v>4</v>
      </c>
      <c r="J52" s="16">
        <f t="shared" si="31"/>
        <v>1</v>
      </c>
      <c r="K52" s="16">
        <f t="shared" si="31"/>
        <v>0</v>
      </c>
      <c r="L52" s="16">
        <f t="shared" si="31"/>
        <v>0</v>
      </c>
    </row>
    <row r="53" spans="2:13" x14ac:dyDescent="0.25">
      <c r="C53" s="15">
        <v>0</v>
      </c>
      <c r="D53" s="15">
        <v>0</v>
      </c>
      <c r="E53" s="15">
        <v>1.1428571428571459</v>
      </c>
      <c r="F53" s="15">
        <v>3.4285714285714306</v>
      </c>
      <c r="I53" s="16">
        <f t="shared" si="31"/>
        <v>9</v>
      </c>
      <c r="J53" s="18">
        <v>2.8571428999999999</v>
      </c>
      <c r="K53" s="16">
        <f t="shared" ref="K53:L53" si="32">K45</f>
        <v>1</v>
      </c>
      <c r="L53" s="16">
        <f t="shared" si="32"/>
        <v>0</v>
      </c>
    </row>
    <row r="54" spans="2:13" x14ac:dyDescent="0.25">
      <c r="C54" s="15">
        <v>0</v>
      </c>
      <c r="D54" s="15">
        <v>0</v>
      </c>
      <c r="E54" s="15">
        <v>0</v>
      </c>
      <c r="F54" s="15">
        <v>4.9737991503207013E-14</v>
      </c>
      <c r="I54" s="16">
        <f t="shared" si="31"/>
        <v>16</v>
      </c>
      <c r="J54" s="18">
        <f>5.5714286</f>
        <v>5.5714286</v>
      </c>
      <c r="K54" s="16">
        <f t="shared" ref="K54:L54" si="33">K46</f>
        <v>2.9999999999999813</v>
      </c>
      <c r="L54" s="16">
        <f t="shared" si="33"/>
        <v>1</v>
      </c>
    </row>
    <row r="57" spans="2:13" x14ac:dyDescent="0.25">
      <c r="K57" t="s">
        <v>29</v>
      </c>
    </row>
    <row r="58" spans="2:13" x14ac:dyDescent="0.25">
      <c r="B58" t="s">
        <v>22</v>
      </c>
      <c r="C58" s="6" cm="1">
        <f t="array" ref="C58:F61">MMULT(I51:L54,_xlfn.ANCHORARRAY(C51))</f>
        <v>1</v>
      </c>
      <c r="D58" s="6">
        <v>4</v>
      </c>
      <c r="E58" s="6">
        <v>9</v>
      </c>
      <c r="F58" s="6">
        <v>16</v>
      </c>
      <c r="G58" s="1"/>
      <c r="H58" t="s">
        <v>28</v>
      </c>
      <c r="I58" s="28" cm="1">
        <f t="array" ref="I58:I61">MMULT(_xlfn.ANCHORARRAY(C73),H5:H8)</f>
        <v>29.999999999999982</v>
      </c>
      <c r="K58" s="29" cm="1">
        <f t="array" ref="K58:K61">MMULT(_xlfn.ANCHORARRAY(C58),_xlfn.ANCHORARRAY(I58))</f>
        <v>-192.85722299999904</v>
      </c>
      <c r="M58" t="s">
        <v>27</v>
      </c>
    </row>
    <row r="59" spans="2:13" x14ac:dyDescent="0.25">
      <c r="C59" s="6">
        <v>4</v>
      </c>
      <c r="D59" s="6">
        <v>9</v>
      </c>
      <c r="E59" s="6">
        <v>16</v>
      </c>
      <c r="F59" s="6">
        <v>25</v>
      </c>
      <c r="G59" s="1"/>
      <c r="I59" s="28">
        <v>-65.999999999999943</v>
      </c>
      <c r="K59" s="29">
        <v>-400.85726259999842</v>
      </c>
    </row>
    <row r="60" spans="2:13" x14ac:dyDescent="0.25">
      <c r="C60" s="6">
        <v>9</v>
      </c>
      <c r="D60" s="6">
        <v>15.9999997</v>
      </c>
      <c r="E60" s="17">
        <v>24.999999142857149</v>
      </c>
      <c r="F60" s="17">
        <v>35.999998328571436</v>
      </c>
      <c r="G60" s="1"/>
      <c r="I60" s="28">
        <v>4.5714313999999945</v>
      </c>
      <c r="K60" s="29">
        <v>-671.7144367183563</v>
      </c>
    </row>
    <row r="61" spans="2:13" x14ac:dyDescent="0.25">
      <c r="C61" s="6">
        <v>16</v>
      </c>
      <c r="D61" s="6">
        <v>24.999999799999998</v>
      </c>
      <c r="E61" s="17">
        <v>35.999999428571414</v>
      </c>
      <c r="F61" s="17">
        <v>48.999998885714291</v>
      </c>
      <c r="G61" s="1"/>
      <c r="I61" s="14">
        <v>-6.5999999492305506E-6</v>
      </c>
      <c r="K61" s="29">
        <v>-1005.4287824122356</v>
      </c>
    </row>
    <row r="66" spans="2:20" x14ac:dyDescent="0.25">
      <c r="B66" t="s">
        <v>20</v>
      </c>
      <c r="C66" s="6" cm="1">
        <f t="array" ref="C66:F69">MINVERSE(_xlfn.ANCHORARRAY(C51))</f>
        <v>1</v>
      </c>
      <c r="D66" s="6">
        <v>0.5714285714285714</v>
      </c>
      <c r="E66" s="6">
        <v>2.1249999999999947</v>
      </c>
      <c r="F66" s="19">
        <v>-20105355479332.313</v>
      </c>
      <c r="G66" s="15" t="s">
        <v>23</v>
      </c>
      <c r="H66" s="23">
        <f>MDETERM(_xlfn.ANCHORARRAY(C66))</f>
        <v>-2513169434916.5645</v>
      </c>
      <c r="I66" s="23"/>
      <c r="J66" s="23"/>
      <c r="K66" s="23"/>
      <c r="L66" s="24"/>
    </row>
    <row r="67" spans="2:20" x14ac:dyDescent="0.25">
      <c r="C67" s="6">
        <v>0</v>
      </c>
      <c r="D67" s="6">
        <v>-0.14285714285714285</v>
      </c>
      <c r="E67" s="6">
        <v>-2.4999999999999933</v>
      </c>
      <c r="F67" s="19">
        <v>60316066437997.359</v>
      </c>
      <c r="G67" s="25"/>
      <c r="H67" s="26" t="s">
        <v>24</v>
      </c>
      <c r="I67" s="26"/>
      <c r="J67" s="26"/>
      <c r="K67" s="26"/>
      <c r="L67" s="27"/>
    </row>
    <row r="68" spans="2:20" x14ac:dyDescent="0.25">
      <c r="C68" s="6">
        <v>0</v>
      </c>
      <c r="D68" s="6">
        <v>0</v>
      </c>
      <c r="E68" s="6">
        <v>0.87499999999999767</v>
      </c>
      <c r="F68" s="6">
        <v>-60316066437997.586</v>
      </c>
    </row>
    <row r="69" spans="2:20" x14ac:dyDescent="0.25">
      <c r="C69" s="6">
        <v>0</v>
      </c>
      <c r="D69" s="6">
        <v>0</v>
      </c>
      <c r="E69" s="6">
        <v>0</v>
      </c>
      <c r="F69" s="6">
        <v>20105355479332.57</v>
      </c>
    </row>
    <row r="73" spans="2:20" x14ac:dyDescent="0.25">
      <c r="B73" t="s">
        <v>21</v>
      </c>
      <c r="C73" s="5" cm="1">
        <f t="array" ref="C73:F76">MINVERSE(I51:L54)</f>
        <v>0.99999999999999967</v>
      </c>
      <c r="D73" s="5">
        <v>-2.4980018054066022E-16</v>
      </c>
      <c r="E73" s="5">
        <v>8.3266726846886741E-17</v>
      </c>
      <c r="F73" s="5">
        <v>0</v>
      </c>
      <c r="G73" s="15" t="s">
        <v>25</v>
      </c>
      <c r="H73" s="5" cm="1">
        <f t="array" ref="H73:K76">MMULT(I51:L54,_xlfn.ANCHORARRAY(C73))</f>
        <v>0.99999999999999967</v>
      </c>
      <c r="I73" s="5">
        <v>-2.4980018054066022E-16</v>
      </c>
      <c r="J73" s="5">
        <v>8.3266726846886741E-17</v>
      </c>
      <c r="K73" s="5">
        <v>0</v>
      </c>
    </row>
    <row r="74" spans="2:20" x14ac:dyDescent="0.25">
      <c r="C74" s="5">
        <v>-3.9999999999999987</v>
      </c>
      <c r="D74" s="5">
        <v>1.0000000000000009</v>
      </c>
      <c r="E74" s="5">
        <v>-2.8260221931181771E-16</v>
      </c>
      <c r="F74" s="5">
        <v>0</v>
      </c>
      <c r="H74" s="5">
        <v>0</v>
      </c>
      <c r="I74" s="5">
        <v>0.99999999999999989</v>
      </c>
      <c r="J74" s="5">
        <v>5.0464688075729256E-17</v>
      </c>
      <c r="K74" s="5">
        <v>0</v>
      </c>
    </row>
    <row r="75" spans="2:20" x14ac:dyDescent="0.25">
      <c r="C75" s="5">
        <v>2.4285716000000002</v>
      </c>
      <c r="D75" s="5">
        <v>-2.8571429000000004</v>
      </c>
      <c r="E75" s="5">
        <v>1.0000000000000002</v>
      </c>
      <c r="F75" s="5">
        <v>0</v>
      </c>
      <c r="H75" s="5">
        <v>4.4408920985006262E-16</v>
      </c>
      <c r="I75" s="5">
        <v>0</v>
      </c>
      <c r="J75" s="5">
        <v>1.0000000000000002</v>
      </c>
      <c r="K75" s="5">
        <v>0</v>
      </c>
    </row>
    <row r="76" spans="2:20" x14ac:dyDescent="0.25">
      <c r="C76" s="5">
        <v>-1.0000003999999565</v>
      </c>
      <c r="D76" s="5">
        <v>3.0000000999999474</v>
      </c>
      <c r="E76" s="5">
        <v>-2.9999999999999818</v>
      </c>
      <c r="F76" s="5">
        <v>1</v>
      </c>
      <c r="H76" s="20">
        <v>2.2204460492503131E-16</v>
      </c>
      <c r="I76" s="21">
        <v>-4.4408920985006262E-16</v>
      </c>
      <c r="J76" s="21">
        <v>0</v>
      </c>
      <c r="K76" s="22">
        <v>1</v>
      </c>
    </row>
    <row r="78" spans="2:20" x14ac:dyDescent="0.25">
      <c r="H78" s="15" t="s">
        <v>26</v>
      </c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34C35-CEC7-4C3F-8A86-9CE2442550C1}">
  <sheetPr>
    <tabColor theme="4" tint="-0.499984740745262"/>
  </sheetPr>
  <dimension ref="C3:L32"/>
  <sheetViews>
    <sheetView topLeftCell="A14" workbookViewId="0">
      <selection activeCell="D30" sqref="D30"/>
    </sheetView>
  </sheetViews>
  <sheetFormatPr baseColWidth="10" defaultRowHeight="15" x14ac:dyDescent="0.25"/>
  <cols>
    <col min="9" max="9" width="6.140625" customWidth="1"/>
  </cols>
  <sheetData>
    <row r="3" spans="3:12" x14ac:dyDescent="0.25">
      <c r="C3" s="35" t="s">
        <v>36</v>
      </c>
      <c r="D3" s="36" t="s">
        <v>37</v>
      </c>
      <c r="E3" s="36" t="s">
        <v>38</v>
      </c>
    </row>
    <row r="4" spans="3:12" x14ac:dyDescent="0.25">
      <c r="C4" s="33">
        <v>0</v>
      </c>
      <c r="D4" s="33">
        <v>1</v>
      </c>
      <c r="E4" s="33">
        <v>1</v>
      </c>
    </row>
    <row r="5" spans="3:12" x14ac:dyDescent="0.25">
      <c r="C5" s="33">
        <v>1</v>
      </c>
      <c r="D5" s="33">
        <v>2</v>
      </c>
      <c r="E5" s="33">
        <v>1.2599</v>
      </c>
    </row>
    <row r="6" spans="3:12" x14ac:dyDescent="0.25">
      <c r="C6" s="33">
        <v>2</v>
      </c>
      <c r="D6" s="33">
        <v>3</v>
      </c>
      <c r="E6" s="33">
        <v>1.4421999999999999</v>
      </c>
    </row>
    <row r="7" spans="3:12" x14ac:dyDescent="0.25">
      <c r="C7" s="33">
        <v>3</v>
      </c>
      <c r="D7" s="33">
        <v>4</v>
      </c>
      <c r="E7" s="33">
        <v>1.5873999999999999</v>
      </c>
    </row>
    <row r="8" spans="3:12" x14ac:dyDescent="0.25">
      <c r="C8" s="33">
        <v>4</v>
      </c>
      <c r="D8" s="33">
        <v>5</v>
      </c>
      <c r="E8" s="33">
        <v>1.71</v>
      </c>
    </row>
    <row r="9" spans="3:12" x14ac:dyDescent="0.25">
      <c r="C9" s="33">
        <v>5</v>
      </c>
      <c r="D9" s="33">
        <v>6</v>
      </c>
      <c r="E9" s="33">
        <v>1.8170999999999999</v>
      </c>
    </row>
    <row r="10" spans="3:12" x14ac:dyDescent="0.25">
      <c r="C10" s="33">
        <v>6</v>
      </c>
      <c r="D10" s="33">
        <v>7</v>
      </c>
      <c r="E10" s="41">
        <v>1.9129</v>
      </c>
    </row>
    <row r="11" spans="3:12" x14ac:dyDescent="0.25">
      <c r="C11" s="34" t="s">
        <v>35</v>
      </c>
      <c r="D11" s="33">
        <v>3.5</v>
      </c>
      <c r="E11" s="33" t="s">
        <v>30</v>
      </c>
    </row>
    <row r="13" spans="3:12" x14ac:dyDescent="0.25">
      <c r="C13" s="30" t="s">
        <v>39</v>
      </c>
      <c r="D13" s="30"/>
      <c r="E13" s="30"/>
      <c r="F13" s="30"/>
      <c r="G13" s="30"/>
      <c r="H13" s="30"/>
      <c r="K13" s="40" t="s">
        <v>47</v>
      </c>
      <c r="L13" s="40">
        <f>((x-x_1)*(x-x_2)*(x-x_3)*(x-x_4)*(x-x_5)*(x-x_6))/((x_0-x_1)*(x_0-x_2)*(x_0-x_3)*(x_0-x_4)*(x_0-x_5)*(x_0-x_6))</f>
        <v>6.8359375E-3</v>
      </c>
    </row>
    <row r="14" spans="3:12" x14ac:dyDescent="0.25">
      <c r="K14" s="40" t="s">
        <v>48</v>
      </c>
      <c r="L14" s="40">
        <f>((x-x_0)*(x-x_2)*(x-x_3)*(x-x_4)*(x-x_5)*(x-x_6))/((x_1-x_0)*(x_1-x_2)*(x_1-x_3)*(x_1-x_4)*(x_1-x_5)*(x_1-x_6))</f>
        <v>-6.8359375E-2</v>
      </c>
    </row>
    <row r="15" spans="3:12" x14ac:dyDescent="0.25">
      <c r="C15" s="30" t="s">
        <v>40</v>
      </c>
      <c r="D15" s="30"/>
      <c r="E15" s="30"/>
      <c r="F15" s="30"/>
      <c r="G15" s="30"/>
      <c r="H15" s="30"/>
      <c r="I15" s="30"/>
      <c r="K15" s="40" t="s">
        <v>49</v>
      </c>
      <c r="L15" s="40">
        <f>((x-x_0)*(x-x_1)*(x-x_3)*(x-x_4)*(x-x_5)*(x-x_6))/((x_2-x_0)*(x_2-x_1)*(x_2-x_3)*(x_2-x_4)*(x_2-x_5)*(x_2-x_6))</f>
        <v>0.5126953125</v>
      </c>
    </row>
    <row r="16" spans="3:12" x14ac:dyDescent="0.25">
      <c r="C16" s="30" t="s">
        <v>41</v>
      </c>
      <c r="D16" s="30"/>
      <c r="E16" s="30"/>
      <c r="F16" s="30"/>
      <c r="G16" s="30"/>
      <c r="H16" s="30"/>
      <c r="I16" s="30"/>
      <c r="K16" s="40" t="s">
        <v>50</v>
      </c>
      <c r="L16" s="40">
        <f>((x-x_0)*(x-x_1)*(x-x_2)*(x-x_4)*(x-x_5)*(x-x_6))/((x_3-x_0)*(x_3-x_1)*(x_3-x_2)*(x_3-x_4)*(x_3-x_5)*(x_3-x_6))</f>
        <v>0.68359375</v>
      </c>
    </row>
    <row r="17" spans="3:12" x14ac:dyDescent="0.25">
      <c r="C17" s="30" t="s">
        <v>42</v>
      </c>
      <c r="D17" s="30"/>
      <c r="E17" s="30"/>
      <c r="F17" s="30"/>
      <c r="G17" s="30"/>
      <c r="H17" s="30"/>
      <c r="I17" s="30"/>
      <c r="K17" s="40" t="s">
        <v>51</v>
      </c>
      <c r="L17" s="40">
        <f>((x-x_0)*(x-x_1)*(x-x_2)*(x-x_3)*(x-x_5)*(x-x_6))/((x_4-x_0)*(x_4-x_1)*(x_4-x_2)*(x_4-x_3)*(x_4-x_5)*(x_4-x_6))</f>
        <v>-0.1708984375</v>
      </c>
    </row>
    <row r="18" spans="3:12" x14ac:dyDescent="0.25">
      <c r="C18" s="30" t="s">
        <v>43</v>
      </c>
      <c r="D18" s="30"/>
      <c r="E18" s="30"/>
      <c r="F18" s="30"/>
      <c r="G18" s="30"/>
      <c r="H18" s="30"/>
      <c r="I18" s="30"/>
      <c r="K18" s="40" t="s">
        <v>52</v>
      </c>
      <c r="L18" s="40">
        <f>((x-x_0)*(x-x_1)*(x-x_2)*(x-x_3)*(x-x_4)*(x-x_6))/((x_5-x_0)*(x_5-x_1)*(x_5-x_2)*(x_5-x_3)*(x_5-x_4)*(x_5-x_6))</f>
        <v>4.1015625E-2</v>
      </c>
    </row>
    <row r="19" spans="3:12" x14ac:dyDescent="0.25">
      <c r="C19" s="30" t="s">
        <v>44</v>
      </c>
      <c r="D19" s="30"/>
      <c r="E19" s="30"/>
      <c r="F19" s="30"/>
      <c r="G19" s="30"/>
      <c r="H19" s="30"/>
      <c r="I19" s="30"/>
      <c r="K19" s="40" t="s">
        <v>53</v>
      </c>
      <c r="L19" s="40">
        <f>((x-x_0)*(x-x_1)*(x-x_2)*(x-x_3)*(x-x_4)*(x-x_5))/((x_6-x_0)*(x_6-x_1)*(x_6-x_2)*(x_6-x_3)*(x_6-x_4)*(x_6-x_5))</f>
        <v>-4.8828125E-3</v>
      </c>
    </row>
    <row r="20" spans="3:12" x14ac:dyDescent="0.25">
      <c r="C20" s="30" t="s">
        <v>45</v>
      </c>
      <c r="D20" s="30"/>
      <c r="E20" s="30"/>
      <c r="F20" s="30"/>
      <c r="G20" s="30"/>
      <c r="H20" s="30"/>
      <c r="I20" s="30"/>
    </row>
    <row r="21" spans="3:12" x14ac:dyDescent="0.25">
      <c r="C21" s="30" t="s">
        <v>46</v>
      </c>
      <c r="D21" s="30"/>
      <c r="E21" s="30"/>
      <c r="F21" s="30"/>
      <c r="G21" s="37"/>
      <c r="H21" s="38"/>
      <c r="I21" s="30"/>
      <c r="K21" s="40" t="s">
        <v>54</v>
      </c>
      <c r="L21" s="39">
        <f>L13*E4+L14*E5+L15*E6+L16*E7+L17*E8+L18*E9+L19*E10</f>
        <v>1.5182086914062498</v>
      </c>
    </row>
    <row r="22" spans="3:12" x14ac:dyDescent="0.25">
      <c r="G22" s="31"/>
    </row>
    <row r="23" spans="3:12" x14ac:dyDescent="0.25">
      <c r="G23" s="31"/>
    </row>
    <row r="24" spans="3:12" x14ac:dyDescent="0.25">
      <c r="G24" s="31"/>
    </row>
    <row r="25" spans="3:12" x14ac:dyDescent="0.25">
      <c r="C25" s="42" t="s">
        <v>31</v>
      </c>
      <c r="D25" s="28">
        <v>1.5147999999999999</v>
      </c>
      <c r="G25" s="31"/>
    </row>
    <row r="26" spans="3:12" x14ac:dyDescent="0.25">
      <c r="C26" s="42" t="s">
        <v>32</v>
      </c>
      <c r="D26" s="5">
        <f>L21</f>
        <v>1.5182086914062498</v>
      </c>
    </row>
    <row r="28" spans="3:12" x14ac:dyDescent="0.25">
      <c r="C28" s="42" t="s">
        <v>33</v>
      </c>
      <c r="D28" s="42"/>
      <c r="E28" s="5">
        <f>ABS(D25-D26)</f>
        <v>3.4086914062498863E-3</v>
      </c>
    </row>
    <row r="30" spans="3:12" x14ac:dyDescent="0.25">
      <c r="C30" s="42" t="s">
        <v>34</v>
      </c>
      <c r="D30" s="5">
        <f>ABS((D25-D26)/D25)*100</f>
        <v>0.22502583880709576</v>
      </c>
    </row>
    <row r="32" spans="3:12" x14ac:dyDescent="0.25">
      <c r="D32" s="3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7E005-D30A-425C-A43B-A87E9C45F927}">
  <sheetPr>
    <tabColor theme="9" tint="-0.499984740745262"/>
  </sheetPr>
  <dimension ref="C5:H29"/>
  <sheetViews>
    <sheetView tabSelected="1" topLeftCell="B11" workbookViewId="0">
      <selection activeCell="D29" sqref="D29"/>
    </sheetView>
  </sheetViews>
  <sheetFormatPr baseColWidth="10" defaultRowHeight="15" x14ac:dyDescent="0.25"/>
  <sheetData>
    <row r="5" spans="3:8" x14ac:dyDescent="0.25">
      <c r="C5" s="44" t="s">
        <v>36</v>
      </c>
      <c r="D5" s="44" t="s">
        <v>55</v>
      </c>
      <c r="E5" s="44" t="s">
        <v>56</v>
      </c>
      <c r="F5" s="44" t="s">
        <v>57</v>
      </c>
      <c r="G5" s="44" t="s">
        <v>58</v>
      </c>
      <c r="H5" s="45" t="s">
        <v>59</v>
      </c>
    </row>
    <row r="6" spans="3:8" x14ac:dyDescent="0.25">
      <c r="C6" s="43">
        <v>0</v>
      </c>
      <c r="D6" s="43">
        <v>0</v>
      </c>
      <c r="E6" s="43">
        <v>10000</v>
      </c>
      <c r="F6" s="43">
        <f>(D6+E6)/2</f>
        <v>5000</v>
      </c>
      <c r="G6" s="43">
        <f>F6^(1/3)-2</f>
        <v>15.099759466766972</v>
      </c>
      <c r="H6" s="45">
        <v>1E-4</v>
      </c>
    </row>
    <row r="7" spans="3:8" x14ac:dyDescent="0.25">
      <c r="C7" s="43">
        <v>1</v>
      </c>
      <c r="D7" s="43">
        <v>0</v>
      </c>
      <c r="E7" s="43">
        <f>F6</f>
        <v>5000</v>
      </c>
      <c r="F7" s="43">
        <f>(D7+E7)/2</f>
        <v>2500</v>
      </c>
      <c r="G7" s="43">
        <f>F7^(1/3)-2</f>
        <v>11.572088082974531</v>
      </c>
    </row>
    <row r="8" spans="3:8" x14ac:dyDescent="0.25">
      <c r="C8" s="43">
        <v>2</v>
      </c>
      <c r="D8" s="43">
        <v>0</v>
      </c>
      <c r="E8" s="43">
        <f t="shared" ref="E8:E18" si="0">F7</f>
        <v>2500</v>
      </c>
      <c r="F8" s="43">
        <f t="shared" ref="F8:F24" si="1">(D8+E8)/2</f>
        <v>1250</v>
      </c>
      <c r="G8" s="43">
        <f t="shared" ref="G8:G25" si="2">F8^(1/3)-2</f>
        <v>8.772173450159416</v>
      </c>
    </row>
    <row r="9" spans="3:8" x14ac:dyDescent="0.25">
      <c r="C9" s="43">
        <v>3</v>
      </c>
      <c r="D9" s="43">
        <v>0</v>
      </c>
      <c r="E9" s="43">
        <f t="shared" si="0"/>
        <v>1250</v>
      </c>
      <c r="F9" s="43">
        <f t="shared" si="1"/>
        <v>625</v>
      </c>
      <c r="G9" s="43">
        <f t="shared" si="2"/>
        <v>6.5498797333834808</v>
      </c>
    </row>
    <row r="10" spans="3:8" x14ac:dyDescent="0.25">
      <c r="C10" s="43">
        <v>4</v>
      </c>
      <c r="D10" s="43">
        <v>0</v>
      </c>
      <c r="E10" s="43">
        <f t="shared" si="0"/>
        <v>625</v>
      </c>
      <c r="F10" s="43">
        <f t="shared" si="1"/>
        <v>312.5</v>
      </c>
      <c r="G10" s="43">
        <f t="shared" si="2"/>
        <v>4.7860440414872665</v>
      </c>
    </row>
    <row r="11" spans="3:8" x14ac:dyDescent="0.25">
      <c r="C11" s="43">
        <v>5</v>
      </c>
      <c r="D11" s="43">
        <v>0</v>
      </c>
      <c r="E11" s="43">
        <f t="shared" si="0"/>
        <v>312.5</v>
      </c>
      <c r="F11" s="43">
        <f t="shared" si="1"/>
        <v>156.25</v>
      </c>
      <c r="G11" s="43">
        <f t="shared" si="2"/>
        <v>3.3860867250797098</v>
      </c>
    </row>
    <row r="12" spans="3:8" x14ac:dyDescent="0.25">
      <c r="C12" s="43">
        <v>6</v>
      </c>
      <c r="D12" s="43">
        <v>0</v>
      </c>
      <c r="E12" s="43">
        <f t="shared" si="0"/>
        <v>156.25</v>
      </c>
      <c r="F12" s="43">
        <f t="shared" si="1"/>
        <v>78.125</v>
      </c>
      <c r="G12" s="43">
        <f t="shared" si="2"/>
        <v>2.2749398666917422</v>
      </c>
    </row>
    <row r="13" spans="3:8" x14ac:dyDescent="0.25">
      <c r="C13" s="43">
        <v>7</v>
      </c>
      <c r="D13" s="43">
        <v>0</v>
      </c>
      <c r="E13" s="43">
        <f t="shared" si="0"/>
        <v>78.125</v>
      </c>
      <c r="F13" s="43">
        <f t="shared" si="1"/>
        <v>39.0625</v>
      </c>
      <c r="G13" s="43">
        <f t="shared" si="2"/>
        <v>1.3930220207436332</v>
      </c>
    </row>
    <row r="14" spans="3:8" x14ac:dyDescent="0.25">
      <c r="C14" s="43">
        <v>8</v>
      </c>
      <c r="D14" s="43">
        <v>0</v>
      </c>
      <c r="E14" s="43">
        <f t="shared" si="0"/>
        <v>39.0625</v>
      </c>
      <c r="F14" s="43">
        <f t="shared" si="1"/>
        <v>19.53125</v>
      </c>
      <c r="G14" s="43">
        <f t="shared" si="2"/>
        <v>0.69304336253985488</v>
      </c>
    </row>
    <row r="15" spans="3:8" x14ac:dyDescent="0.25">
      <c r="C15" s="43">
        <v>9</v>
      </c>
      <c r="D15" s="43">
        <v>0</v>
      </c>
      <c r="E15" s="43">
        <f t="shared" si="0"/>
        <v>19.53125</v>
      </c>
      <c r="F15" s="43">
        <f t="shared" si="1"/>
        <v>9.765625</v>
      </c>
      <c r="G15" s="43">
        <f t="shared" si="2"/>
        <v>0.1374699333458711</v>
      </c>
    </row>
    <row r="16" spans="3:8" x14ac:dyDescent="0.25">
      <c r="C16" s="16">
        <v>10</v>
      </c>
      <c r="D16" s="16">
        <v>0</v>
      </c>
      <c r="E16" s="16">
        <f t="shared" si="0"/>
        <v>9.765625</v>
      </c>
      <c r="F16" s="16">
        <f t="shared" si="1"/>
        <v>4.8828125</v>
      </c>
      <c r="G16" s="16">
        <f t="shared" si="2"/>
        <v>-0.3034889896281836</v>
      </c>
    </row>
    <row r="17" spans="3:7" x14ac:dyDescent="0.25">
      <c r="C17" s="43">
        <v>11</v>
      </c>
      <c r="D17" s="43">
        <v>0</v>
      </c>
      <c r="E17" s="43">
        <f t="shared" si="0"/>
        <v>4.8828125</v>
      </c>
      <c r="F17" s="43">
        <f t="shared" si="1"/>
        <v>2.44140625</v>
      </c>
      <c r="G17" s="43">
        <f t="shared" si="2"/>
        <v>-0.65347831873007278</v>
      </c>
    </row>
    <row r="18" spans="3:7" x14ac:dyDescent="0.25">
      <c r="C18" s="43">
        <v>12</v>
      </c>
      <c r="D18" s="43">
        <v>0</v>
      </c>
      <c r="E18" s="43">
        <f t="shared" si="0"/>
        <v>2.44140625</v>
      </c>
      <c r="F18" s="43">
        <f t="shared" si="1"/>
        <v>1.220703125</v>
      </c>
      <c r="G18" s="43">
        <f t="shared" si="2"/>
        <v>-0.93126503332706445</v>
      </c>
    </row>
    <row r="19" spans="3:7" x14ac:dyDescent="0.25">
      <c r="C19" s="43">
        <v>13</v>
      </c>
      <c r="D19" s="43">
        <f>F18</f>
        <v>1.220703125</v>
      </c>
      <c r="E19" s="43">
        <f>E18</f>
        <v>2.44140625</v>
      </c>
      <c r="F19" s="43">
        <f t="shared" si="1"/>
        <v>1.8310546875</v>
      </c>
      <c r="G19" s="43">
        <f t="shared" si="2"/>
        <v>-0.77660386213473021</v>
      </c>
    </row>
    <row r="20" spans="3:7" x14ac:dyDescent="0.25">
      <c r="C20" s="43">
        <v>14</v>
      </c>
      <c r="D20" s="43">
        <f>D19</f>
        <v>1.220703125</v>
      </c>
      <c r="E20" s="43">
        <f>F19</f>
        <v>1.8310546875</v>
      </c>
      <c r="F20" s="43">
        <f t="shared" si="1"/>
        <v>1.52587890625</v>
      </c>
      <c r="G20" s="43">
        <f t="shared" si="2"/>
        <v>-0.84874015667487912</v>
      </c>
    </row>
    <row r="21" spans="3:7" x14ac:dyDescent="0.25">
      <c r="C21" s="43">
        <v>15</v>
      </c>
      <c r="D21" s="43">
        <f>F20</f>
        <v>1.52587890625</v>
      </c>
      <c r="E21" s="43">
        <f>E20</f>
        <v>1.8310546875</v>
      </c>
      <c r="F21" s="43">
        <f t="shared" si="1"/>
        <v>1.678466796875</v>
      </c>
      <c r="G21" s="43">
        <f t="shared" si="2"/>
        <v>-0.81157735601206515</v>
      </c>
    </row>
    <row r="22" spans="3:7" x14ac:dyDescent="0.25">
      <c r="C22" s="43">
        <v>16</v>
      </c>
      <c r="D22" s="43">
        <f>D21</f>
        <v>1.52587890625</v>
      </c>
      <c r="E22" s="43">
        <f>F21</f>
        <v>1.678466796875</v>
      </c>
      <c r="F22" s="43">
        <f t="shared" si="1"/>
        <v>1.6021728515625</v>
      </c>
      <c r="G22" s="43">
        <f t="shared" si="2"/>
        <v>-0.82986368949710831</v>
      </c>
    </row>
    <row r="23" spans="3:7" x14ac:dyDescent="0.25">
      <c r="C23" s="43">
        <v>17</v>
      </c>
      <c r="D23" s="43">
        <f>F22</f>
        <v>1.6021728515625</v>
      </c>
      <c r="E23" s="43">
        <f>E22</f>
        <v>1.678466796875</v>
      </c>
      <c r="F23" s="43">
        <f t="shared" si="1"/>
        <v>1.64031982421875</v>
      </c>
      <c r="G23" s="43">
        <f t="shared" si="2"/>
        <v>-0.82064963839256633</v>
      </c>
    </row>
    <row r="24" spans="3:7" x14ac:dyDescent="0.25">
      <c r="C24" s="43">
        <v>18</v>
      </c>
      <c r="D24" s="43">
        <f>D23</f>
        <v>1.6021728515625</v>
      </c>
      <c r="E24" s="43">
        <f>F23</f>
        <v>1.64031982421875</v>
      </c>
      <c r="F24" s="43">
        <f t="shared" si="1"/>
        <v>1.621246337890625</v>
      </c>
      <c r="G24" s="43">
        <f t="shared" si="2"/>
        <v>-0.82523859671486344</v>
      </c>
    </row>
    <row r="25" spans="3:7" x14ac:dyDescent="0.25">
      <c r="C25" s="43">
        <v>19</v>
      </c>
      <c r="D25" s="43">
        <f>D24</f>
        <v>1.6021728515625</v>
      </c>
      <c r="E25" s="43">
        <f>F24</f>
        <v>1.621246337890625</v>
      </c>
      <c r="F25" s="43">
        <f t="shared" ref="F25" si="3">(D25+E25)/2</f>
        <v>1.6117095947265625</v>
      </c>
      <c r="G25" s="43">
        <f t="shared" si="2"/>
        <v>-0.82754658184092555</v>
      </c>
    </row>
    <row r="29" spans="3:7" x14ac:dyDescent="0.25">
      <c r="D29" s="3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9</vt:i4>
      </vt:variant>
    </vt:vector>
  </HeadingPairs>
  <TitlesOfParts>
    <vt:vector size="12" baseType="lpstr">
      <vt:lpstr>LU</vt:lpstr>
      <vt:lpstr>interpolacion</vt:lpstr>
      <vt:lpstr>biseccion</vt:lpstr>
      <vt:lpstr>x</vt:lpstr>
      <vt:lpstr>x_0</vt:lpstr>
      <vt:lpstr>x_1</vt:lpstr>
      <vt:lpstr>x_2</vt:lpstr>
      <vt:lpstr>x_3</vt:lpstr>
      <vt:lpstr>x_4</vt:lpstr>
      <vt:lpstr>x_5</vt:lpstr>
      <vt:lpstr>x_6</vt:lpstr>
      <vt:lpstr>x0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 Loveless</dc:creator>
  <cp:lastModifiedBy>Nisha Loveless</cp:lastModifiedBy>
  <dcterms:created xsi:type="dcterms:W3CDTF">2024-11-28T22:21:02Z</dcterms:created>
  <dcterms:modified xsi:type="dcterms:W3CDTF">2024-11-30T05:08:13Z</dcterms:modified>
</cp:coreProperties>
</file>