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104616_ed_ac_uk/Documents/Dissertation/RQ/R/dissertation/"/>
    </mc:Choice>
  </mc:AlternateContent>
  <xr:revisionPtr revIDLastSave="717" documentId="8_{B787F1A7-6A56-2344-8DB8-9B84EE7DE240}" xr6:coauthVersionLast="47" xr6:coauthVersionMax="47" xr10:uidLastSave="{34C2473C-E9EB-734C-A5AD-081FFDD6E908}"/>
  <bookViews>
    <workbookView xWindow="0" yWindow="0" windowWidth="51200" windowHeight="28800" activeTab="1" xr2:uid="{582A593D-5874-0F4A-95C5-08071DA6472E}"/>
  </bookViews>
  <sheets>
    <sheet name="Sheet1" sheetId="1" r:id="rId1"/>
    <sheet name="table" sheetId="2" r:id="rId2"/>
  </sheets>
  <definedNames>
    <definedName name="_xlnm._FilterDatabase" localSheetId="0" hidden="1">Sheet1!$A$1:$R$35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D30" i="2"/>
  <c r="C30" i="2"/>
  <c r="E42" i="2"/>
  <c r="D42" i="2"/>
  <c r="C42" i="2"/>
  <c r="E41" i="2"/>
  <c r="D41" i="2"/>
  <c r="C41" i="2"/>
  <c r="E28" i="2"/>
  <c r="D28" i="2"/>
  <c r="C28" i="2"/>
  <c r="M24" i="1"/>
  <c r="L24" i="1"/>
  <c r="K24" i="1"/>
  <c r="M25" i="1" l="1"/>
  <c r="L25" i="1"/>
  <c r="K25" i="1"/>
  <c r="M34" i="1"/>
  <c r="L34" i="1"/>
  <c r="K34" i="1"/>
  <c r="M33" i="1"/>
  <c r="L33" i="1"/>
  <c r="K33" i="1"/>
</calcChain>
</file>

<file path=xl/sharedStrings.xml><?xml version="1.0" encoding="utf-8"?>
<sst xmlns="http://schemas.openxmlformats.org/spreadsheetml/2006/main" count="495" uniqueCount="155">
  <si>
    <t>study_id</t>
  </si>
  <si>
    <t>year</t>
  </si>
  <si>
    <t xml:space="preserve">country </t>
  </si>
  <si>
    <t>impact</t>
  </si>
  <si>
    <t xml:space="preserve">low </t>
  </si>
  <si>
    <t xml:space="preserve">high </t>
  </si>
  <si>
    <t>australia</t>
  </si>
  <si>
    <t>supports earthworms</t>
  </si>
  <si>
    <t>uk</t>
  </si>
  <si>
    <t xml:space="preserve">vegetation diversity </t>
  </si>
  <si>
    <t xml:space="preserve">extractable organic N </t>
  </si>
  <si>
    <t xml:space="preserve">soil basification </t>
  </si>
  <si>
    <t>soil solution P</t>
  </si>
  <si>
    <t xml:space="preserve">nz </t>
  </si>
  <si>
    <t xml:space="preserve">N2O emissions </t>
  </si>
  <si>
    <t>leaching N</t>
  </si>
  <si>
    <t>leaching P</t>
  </si>
  <si>
    <t>nutrient N</t>
  </si>
  <si>
    <t xml:space="preserve">carbon emissions </t>
  </si>
  <si>
    <t xml:space="preserve">organic matter 
</t>
  </si>
  <si>
    <t xml:space="preserve">soil acidification </t>
  </si>
  <si>
    <t xml:space="preserve">soil structure reduction </t>
  </si>
  <si>
    <t>nutrient P</t>
  </si>
  <si>
    <t xml:space="preserve">carbon sequestration </t>
  </si>
  <si>
    <t xml:space="preserve">supports microbes </t>
  </si>
  <si>
    <t xml:space="preserve">carbon sequestration  </t>
  </si>
  <si>
    <t>CH4 sequestration</t>
  </si>
  <si>
    <t xml:space="preserve">runoff </t>
  </si>
  <si>
    <t>supports ant fauna</t>
  </si>
  <si>
    <t>difference_with_baseline</t>
  </si>
  <si>
    <t xml:space="preserve">supports more earthworms in moderate amount of added manure
compared to a lot of manure of no manure at all </t>
  </si>
  <si>
    <t>vegetation diversity decrease compared to control
decrease in weight of clover on offer = -201.74 kg GDM/ha</t>
  </si>
  <si>
    <t>extractable organic N increase compared to control 
by 23.9 +/- 1.2</t>
  </si>
  <si>
    <t xml:space="preserve">soil basification compared to before sheep urine applied </t>
  </si>
  <si>
    <t xml:space="preserve">soil solution P increase compared to control </t>
  </si>
  <si>
    <t>nutrient N boost</t>
  </si>
  <si>
    <t xml:space="preserve">organic matter accumulation 
</t>
  </si>
  <si>
    <t xml:space="preserve">supports earthworms 
but decrease compared to dairy-grazing </t>
  </si>
  <si>
    <t xml:space="preserve">vegetation biodiversity enhance 
more compared to the control </t>
  </si>
  <si>
    <t>nutrient P boost</t>
  </si>
  <si>
    <t>bacteria increase</t>
  </si>
  <si>
    <t>vegetation biodiversity enhance</t>
  </si>
  <si>
    <t>carbon sequestration reduction 
compared to reduction control</t>
  </si>
  <si>
    <t>soil C storage reduction compared to rainfall alone = 13.4 ± 0.8</t>
  </si>
  <si>
    <t xml:space="preserve">less than the control </t>
  </si>
  <si>
    <t xml:space="preserve">higher than for the control  </t>
  </si>
  <si>
    <t xml:space="preserve">increase compared to pre-grazing period </t>
  </si>
  <si>
    <t xml:space="preserve">increase compared to control </t>
  </si>
  <si>
    <t>id_ha_yr</t>
  </si>
  <si>
    <t>type</t>
  </si>
  <si>
    <t>subtype</t>
  </si>
  <si>
    <t>supporting</t>
  </si>
  <si>
    <t xml:space="preserve">biodiversity </t>
  </si>
  <si>
    <t xml:space="preserve">supporting </t>
  </si>
  <si>
    <t>regulating</t>
  </si>
  <si>
    <t>quality_assessment</t>
  </si>
  <si>
    <t>okay</t>
  </si>
  <si>
    <t xml:space="preserve">sign </t>
  </si>
  <si>
    <t>pos</t>
  </si>
  <si>
    <t>no_replication</t>
  </si>
  <si>
    <t xml:space="preserve">okay </t>
  </si>
  <si>
    <t>neg</t>
  </si>
  <si>
    <t>NA</t>
  </si>
  <si>
    <t>pasture</t>
  </si>
  <si>
    <t>dryland</t>
  </si>
  <si>
    <t xml:space="preserve">pasture </t>
  </si>
  <si>
    <t>stocking_rate_sheep_ha</t>
  </si>
  <si>
    <t>ecosystem</t>
  </si>
  <si>
    <t>farming_management</t>
  </si>
  <si>
    <t>upland</t>
  </si>
  <si>
    <t xml:space="preserve">hillfarming </t>
  </si>
  <si>
    <t>lowland</t>
  </si>
  <si>
    <t>peat</t>
  </si>
  <si>
    <t>ryegrass</t>
  </si>
  <si>
    <t>cause</t>
  </si>
  <si>
    <t xml:space="preserve">manure </t>
  </si>
  <si>
    <t>urine</t>
  </si>
  <si>
    <t>defoliation + treading + excreta</t>
  </si>
  <si>
    <t xml:space="preserve">fertiliser </t>
  </si>
  <si>
    <t>treading</t>
  </si>
  <si>
    <t>excreta</t>
  </si>
  <si>
    <t xml:space="preserve">irrigation </t>
  </si>
  <si>
    <t xml:space="preserve">defoliation_treading_excreta_fertiliser </t>
  </si>
  <si>
    <t>hay cutting_grazing_lime_fertiliser</t>
  </si>
  <si>
    <t>defoliation</t>
  </si>
  <si>
    <t>pasture_type</t>
  </si>
  <si>
    <t>ryegrass_whiteclover</t>
  </si>
  <si>
    <t>chenopod_shrublands</t>
  </si>
  <si>
    <t>ryegrass_whiteclover_phalaris</t>
  </si>
  <si>
    <t>kangaroograss_wallabygrass</t>
  </si>
  <si>
    <t>cyprus_barrel_medic_barleygrass_herbaceousweeds</t>
  </si>
  <si>
    <t>festuca_agrostis</t>
  </si>
  <si>
    <t xml:space="preserve">lolium_perenne_agrostis_stolonifera_poa_spp
</t>
  </si>
  <si>
    <t xml:space="preserve">carbon sequestration 
SA reduction 11% emissions </t>
  </si>
  <si>
    <t>carbon sequestration 
sequestration 2% WA, or 2% for a less conservative soil organic C assumption</t>
  </si>
  <si>
    <t>carbon sequestration 
sequestration of 7% NSW or 10% for a less conservative soil organic C assumption</t>
  </si>
  <si>
    <t>no difference with control although shows composition disturance-not reflected in species abundance and diversity</t>
  </si>
  <si>
    <t xml:space="preserve">defoliation_treading_excreta </t>
  </si>
  <si>
    <t xml:space="preserve">soil_structure </t>
  </si>
  <si>
    <t>climate_intensification</t>
  </si>
  <si>
    <t>climate_mitigation</t>
  </si>
  <si>
    <t xml:space="preserve">nutrient_cycling </t>
  </si>
  <si>
    <t xml:space="preserve">nutrient_uncycling </t>
  </si>
  <si>
    <t>toxicity</t>
  </si>
  <si>
    <t>soil_infertility</t>
  </si>
  <si>
    <t>increased by a factor of 76 compared to before grazing (winter)</t>
  </si>
  <si>
    <t>afforestattion</t>
  </si>
  <si>
    <t>Regulating services/disservices</t>
  </si>
  <si>
    <t>Supporting services/disservices</t>
  </si>
  <si>
    <t>1. Climate intensification</t>
  </si>
  <si>
    <t xml:space="preserve">1.a. Nitrous oxide emissions </t>
  </si>
  <si>
    <t xml:space="preserve">1.a'. Nitrous oxide emissions </t>
  </si>
  <si>
    <t>1.b. Carbon emissions</t>
  </si>
  <si>
    <t>1.b'. Carbon emissions</t>
  </si>
  <si>
    <t>2. Climate mitigation</t>
  </si>
  <si>
    <t xml:space="preserve">2.a. Carbon sequestration </t>
  </si>
  <si>
    <t xml:space="preserve">2.a'. Carbon sequestration </t>
  </si>
  <si>
    <t xml:space="preserve">2.a''. Carbon sequestration </t>
  </si>
  <si>
    <t>New Zealand</t>
  </si>
  <si>
    <t>Australia</t>
  </si>
  <si>
    <t>United Kingdom</t>
  </si>
  <si>
    <t>2.b. Methane sequestration</t>
  </si>
  <si>
    <t>Country</t>
  </si>
  <si>
    <t>1. Biodiversity</t>
  </si>
  <si>
    <t>1.a. Earthworms</t>
  </si>
  <si>
    <t>1.a'. Earthworms</t>
  </si>
  <si>
    <t>1.a''. Earthworms</t>
  </si>
  <si>
    <t>1.b. Microbes</t>
  </si>
  <si>
    <t>1.b'. Microbes</t>
  </si>
  <si>
    <t>1.c. Ants</t>
  </si>
  <si>
    <t>1.d. Vegetation diversity</t>
  </si>
  <si>
    <t>1.d'. Vegetation diversity</t>
  </si>
  <si>
    <t>1.d''. Vegetation diversity</t>
  </si>
  <si>
    <t xml:space="preserve">2. Nutrient cycling </t>
  </si>
  <si>
    <t>2.a. Extractable organic nitrogen</t>
  </si>
  <si>
    <t>2.b. Nitrogen nutrient</t>
  </si>
  <si>
    <t>2.b'. Nitrogen nutrient</t>
  </si>
  <si>
    <t>2.c. Organic matter</t>
  </si>
  <si>
    <t>2.d. Phosphate nutrient</t>
  </si>
  <si>
    <t>3. Nutrient uncylding</t>
  </si>
  <si>
    <t xml:space="preserve">3.a. Phoshpate leaching </t>
  </si>
  <si>
    <t xml:space="preserve">2.a'. Phoshpate leaching </t>
  </si>
  <si>
    <t xml:space="preserve">2.b. Nitrate leaching </t>
  </si>
  <si>
    <t xml:space="preserve">2.b'. Nitrate leaching </t>
  </si>
  <si>
    <t>2.c. Soil solution P</t>
  </si>
  <si>
    <t xml:space="preserve">3. Soil infertility </t>
  </si>
  <si>
    <t xml:space="preserve">4.a. Soil structure reduction </t>
  </si>
  <si>
    <t xml:space="preserve">4. Soil degradation </t>
  </si>
  <si>
    <t xml:space="preserve">4.a'. Soil structure reduction </t>
  </si>
  <si>
    <t>4.b. Runoff</t>
  </si>
  <si>
    <t xml:space="preserve">3.a. Soil alkalinity </t>
  </si>
  <si>
    <t>3.b. Soil acidification</t>
  </si>
  <si>
    <t xml:space="preserve">Category </t>
  </si>
  <si>
    <t>Monetray value 
in id$/ha/yr</t>
  </si>
  <si>
    <t>Range
low 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</si>
</sst>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£&quot;#,##0.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/>
    <xf numFmtId="11" fontId="2" fillId="0" borderId="0" xfId="0" applyNumberFormat="1" applyFont="1" applyAlignment="1">
      <alignment horizontal="right" vertical="top" wrapText="1"/>
    </xf>
    <xf numFmtId="11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 applyAlignment="1">
      <alignment horizontal="right" vertical="top" wrapText="1"/>
    </xf>
    <xf numFmtId="165" fontId="2" fillId="0" borderId="0" xfId="0" applyNumberFormat="1" applyFont="1" applyAlignment="1">
      <alignment vertical="top" wrapText="1"/>
    </xf>
    <xf numFmtId="165" fontId="0" fillId="0" borderId="0" xfId="0" applyNumberFormat="1"/>
    <xf numFmtId="165" fontId="3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D2FE-00CA-1D49-A979-98806A7F6FB7}">
  <dimension ref="A1:R35"/>
  <sheetViews>
    <sheetView zoomScale="108" workbookViewId="0">
      <selection activeCell="K7" sqref="K7:M7"/>
    </sheetView>
  </sheetViews>
  <sheetFormatPr baseColWidth="10" defaultRowHeight="16" x14ac:dyDescent="0.2"/>
  <cols>
    <col min="1" max="2" width="11" style="1" bestFit="1" customWidth="1"/>
    <col min="3" max="3" width="10.83203125" style="1"/>
    <col min="4" max="4" width="30" style="1" bestFit="1" customWidth="1"/>
    <col min="5" max="5" width="54.1640625" style="1" customWidth="1"/>
    <col min="6" max="6" width="36.5" style="9" bestFit="1" customWidth="1"/>
    <col min="7" max="10" width="30" style="1" customWidth="1"/>
    <col min="11" max="11" width="13" style="3" bestFit="1" customWidth="1"/>
    <col min="12" max="12" width="15.1640625" style="1" bestFit="1" customWidth="1"/>
    <col min="13" max="13" width="15.83203125" style="1" bestFit="1" customWidth="1"/>
    <col min="14" max="14" width="32.1640625" style="1" customWidth="1"/>
    <col min="15" max="15" width="33" style="1" customWidth="1"/>
    <col min="16" max="18" width="54.1640625" style="1" bestFit="1" customWidth="1"/>
    <col min="19" max="16384" width="10.83203125" style="1"/>
  </cols>
  <sheetData>
    <row r="1" spans="1:18" s="4" customFormat="1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2" t="s">
        <v>74</v>
      </c>
      <c r="G1" s="1" t="s">
        <v>49</v>
      </c>
      <c r="H1" s="1" t="s">
        <v>50</v>
      </c>
      <c r="I1" s="1" t="s">
        <v>55</v>
      </c>
      <c r="J1" s="1" t="s">
        <v>57</v>
      </c>
      <c r="K1" s="7" t="s">
        <v>48</v>
      </c>
      <c r="L1" s="1" t="s">
        <v>4</v>
      </c>
      <c r="M1" s="1" t="s">
        <v>5</v>
      </c>
      <c r="N1" s="1" t="s">
        <v>66</v>
      </c>
      <c r="O1" s="1" t="s">
        <v>66</v>
      </c>
      <c r="P1" s="1" t="s">
        <v>67</v>
      </c>
      <c r="Q1" s="1" t="s">
        <v>85</v>
      </c>
      <c r="R1" s="1" t="s">
        <v>68</v>
      </c>
    </row>
    <row r="2" spans="1:18" ht="51" x14ac:dyDescent="0.2">
      <c r="A2" s="1">
        <v>1</v>
      </c>
      <c r="B2" s="1">
        <v>1994</v>
      </c>
      <c r="C2" s="1" t="s">
        <v>6</v>
      </c>
      <c r="D2" s="1" t="s">
        <v>7</v>
      </c>
      <c r="E2" s="1" t="s">
        <v>30</v>
      </c>
      <c r="F2" s="2" t="s">
        <v>75</v>
      </c>
      <c r="G2" s="1" t="s">
        <v>51</v>
      </c>
      <c r="H2" s="1" t="s">
        <v>52</v>
      </c>
      <c r="I2" s="1" t="s">
        <v>56</v>
      </c>
      <c r="J2" s="1" t="s">
        <v>58</v>
      </c>
      <c r="K2" s="3">
        <v>-128.78048777999999</v>
      </c>
      <c r="L2" s="1">
        <v>-121.79413517999998</v>
      </c>
      <c r="M2" s="1">
        <v>-155.54813435999998</v>
      </c>
      <c r="N2" s="1" t="s">
        <v>62</v>
      </c>
      <c r="O2" s="1" t="s">
        <v>62</v>
      </c>
      <c r="P2" s="1" t="s">
        <v>63</v>
      </c>
      <c r="Q2" s="1" t="s">
        <v>62</v>
      </c>
      <c r="R2" s="1" t="s">
        <v>62</v>
      </c>
    </row>
    <row r="3" spans="1:18" ht="34" x14ac:dyDescent="0.2">
      <c r="A3" s="1">
        <v>2</v>
      </c>
      <c r="B3" s="1">
        <v>2009</v>
      </c>
      <c r="C3" s="1" t="s">
        <v>8</v>
      </c>
      <c r="D3" s="1" t="s">
        <v>9</v>
      </c>
      <c r="E3" s="1" t="s">
        <v>31</v>
      </c>
      <c r="F3" s="2" t="s">
        <v>82</v>
      </c>
      <c r="G3" s="1" t="s">
        <v>51</v>
      </c>
      <c r="H3" s="1" t="s">
        <v>52</v>
      </c>
      <c r="I3" s="1" t="s">
        <v>56</v>
      </c>
      <c r="J3" s="1" t="s">
        <v>58</v>
      </c>
      <c r="K3" s="3">
        <v>-590.3276280434784</v>
      </c>
      <c r="L3" s="1">
        <v>-449.47603393280644</v>
      </c>
      <c r="M3" s="1">
        <v>-895.67604673913047</v>
      </c>
      <c r="N3" s="1">
        <v>25</v>
      </c>
      <c r="O3" s="1" t="s">
        <v>62</v>
      </c>
      <c r="P3" s="1" t="s">
        <v>63</v>
      </c>
      <c r="Q3" s="6" t="s">
        <v>86</v>
      </c>
      <c r="R3" s="1" t="s">
        <v>71</v>
      </c>
    </row>
    <row r="4" spans="1:18" ht="34" x14ac:dyDescent="0.2">
      <c r="A4" s="1">
        <v>9</v>
      </c>
      <c r="B4" s="1">
        <v>2011</v>
      </c>
      <c r="C4" s="1" t="s">
        <v>13</v>
      </c>
      <c r="D4" s="1" t="s">
        <v>7</v>
      </c>
      <c r="E4" s="1" t="s">
        <v>37</v>
      </c>
      <c r="F4" s="2" t="s">
        <v>97</v>
      </c>
      <c r="G4" s="1" t="s">
        <v>53</v>
      </c>
      <c r="H4" s="1" t="s">
        <v>52</v>
      </c>
      <c r="I4" s="1" t="s">
        <v>56</v>
      </c>
      <c r="J4" s="1" t="s">
        <v>58</v>
      </c>
      <c r="K4" s="3">
        <v>-95.16</v>
      </c>
      <c r="L4" s="1">
        <v>23.171198893524892</v>
      </c>
      <c r="M4" s="1">
        <v>-213.49119889352485</v>
      </c>
      <c r="N4" s="1">
        <v>30</v>
      </c>
      <c r="O4" s="1" t="s">
        <v>62</v>
      </c>
      <c r="P4" s="1" t="s">
        <v>62</v>
      </c>
      <c r="Q4" s="1" t="s">
        <v>62</v>
      </c>
      <c r="R4" s="1" t="s">
        <v>62</v>
      </c>
    </row>
    <row r="5" spans="1:18" ht="34" x14ac:dyDescent="0.2">
      <c r="A5" s="1">
        <v>12</v>
      </c>
      <c r="B5" s="1">
        <v>2014</v>
      </c>
      <c r="C5" s="1" t="s">
        <v>8</v>
      </c>
      <c r="D5" s="1" t="s">
        <v>9</v>
      </c>
      <c r="E5" s="1" t="s">
        <v>38</v>
      </c>
      <c r="F5" s="2" t="s">
        <v>83</v>
      </c>
      <c r="G5" s="1" t="s">
        <v>53</v>
      </c>
      <c r="H5" s="1" t="s">
        <v>52</v>
      </c>
      <c r="I5" s="1" t="s">
        <v>60</v>
      </c>
      <c r="J5" s="1" t="s">
        <v>58</v>
      </c>
      <c r="K5" s="3">
        <v>-219.57</v>
      </c>
      <c r="L5" s="2">
        <v>-207.37166666666667</v>
      </c>
      <c r="M5" s="1">
        <v>-231.76833333333335</v>
      </c>
      <c r="N5" s="1" t="s">
        <v>62</v>
      </c>
      <c r="O5" s="1" t="s">
        <v>62</v>
      </c>
      <c r="P5" s="1" t="s">
        <v>63</v>
      </c>
      <c r="Q5" s="1" t="s">
        <v>73</v>
      </c>
      <c r="R5" s="1" t="s">
        <v>69</v>
      </c>
    </row>
    <row r="6" spans="1:18" ht="17" x14ac:dyDescent="0.2">
      <c r="A6" s="1">
        <v>15</v>
      </c>
      <c r="B6" s="1">
        <v>2001</v>
      </c>
      <c r="C6" s="1" t="s">
        <v>8</v>
      </c>
      <c r="D6" s="1" t="s">
        <v>24</v>
      </c>
      <c r="E6" s="1" t="s">
        <v>40</v>
      </c>
      <c r="F6" s="2" t="s">
        <v>97</v>
      </c>
      <c r="G6" s="1" t="s">
        <v>53</v>
      </c>
      <c r="H6" s="1" t="s">
        <v>52</v>
      </c>
      <c r="I6" s="1" t="s">
        <v>60</v>
      </c>
      <c r="J6" s="1" t="s">
        <v>58</v>
      </c>
      <c r="K6" s="3">
        <v>-6.08802341516376</v>
      </c>
      <c r="L6" s="1">
        <v>-5.1880050480041797</v>
      </c>
      <c r="M6" s="1">
        <v>-6.9147772674292396</v>
      </c>
      <c r="N6" s="1">
        <v>4</v>
      </c>
      <c r="O6" s="1">
        <v>8</v>
      </c>
      <c r="P6" s="1" t="s">
        <v>63</v>
      </c>
      <c r="Q6" s="1" t="s">
        <v>91</v>
      </c>
      <c r="R6" s="1" t="s">
        <v>71</v>
      </c>
    </row>
    <row r="7" spans="1:18" ht="34" x14ac:dyDescent="0.2">
      <c r="A7" s="1">
        <v>16</v>
      </c>
      <c r="B7" s="1">
        <v>1997</v>
      </c>
      <c r="C7" s="1" t="s">
        <v>8</v>
      </c>
      <c r="D7" s="1" t="s">
        <v>9</v>
      </c>
      <c r="E7" s="1" t="s">
        <v>41</v>
      </c>
      <c r="F7" s="2" t="s">
        <v>97</v>
      </c>
      <c r="G7" s="1" t="s">
        <v>53</v>
      </c>
      <c r="H7" s="1" t="s">
        <v>52</v>
      </c>
      <c r="I7" s="1" t="s">
        <v>60</v>
      </c>
      <c r="J7" s="1" t="s">
        <v>58</v>
      </c>
      <c r="K7" s="3">
        <v>-407.18941628458504</v>
      </c>
      <c r="L7" s="1">
        <v>-359.2122227667985</v>
      </c>
      <c r="M7" s="1">
        <v>-534.48690592885373</v>
      </c>
      <c r="N7" s="1">
        <v>8</v>
      </c>
      <c r="O7" s="1" t="s">
        <v>62</v>
      </c>
      <c r="P7" s="1" t="s">
        <v>63</v>
      </c>
      <c r="Q7" s="1" t="s">
        <v>92</v>
      </c>
      <c r="R7" s="1" t="s">
        <v>71</v>
      </c>
    </row>
    <row r="8" spans="1:18" ht="17" x14ac:dyDescent="0.2">
      <c r="A8" s="1">
        <v>21</v>
      </c>
      <c r="B8" s="1">
        <v>2000</v>
      </c>
      <c r="C8" s="1" t="s">
        <v>8</v>
      </c>
      <c r="D8" s="1" t="s">
        <v>24</v>
      </c>
      <c r="E8" s="1" t="s">
        <v>47</v>
      </c>
      <c r="F8" s="5" t="s">
        <v>76</v>
      </c>
      <c r="G8" s="1" t="s">
        <v>53</v>
      </c>
      <c r="H8" s="1" t="s">
        <v>52</v>
      </c>
      <c r="I8" s="1" t="s">
        <v>56</v>
      </c>
      <c r="J8" s="1" t="s">
        <v>58</v>
      </c>
      <c r="K8" s="3">
        <v>-12616.8284539344</v>
      </c>
      <c r="L8" s="6">
        <v>-10388.31547</v>
      </c>
      <c r="M8" s="1">
        <v>-14663.933006744601</v>
      </c>
      <c r="N8" s="1">
        <v>3.2</v>
      </c>
      <c r="O8" s="1">
        <v>10</v>
      </c>
      <c r="P8" s="1" t="s">
        <v>72</v>
      </c>
      <c r="Q8" s="1" t="s">
        <v>62</v>
      </c>
      <c r="R8" s="1" t="s">
        <v>69</v>
      </c>
    </row>
    <row r="9" spans="1:18" ht="17" x14ac:dyDescent="0.2">
      <c r="A9" s="1">
        <v>22</v>
      </c>
      <c r="B9" s="1">
        <v>2011</v>
      </c>
      <c r="C9" s="1" t="s">
        <v>13</v>
      </c>
      <c r="D9" s="1" t="s">
        <v>7</v>
      </c>
      <c r="E9" s="1" t="s">
        <v>47</v>
      </c>
      <c r="F9" s="5" t="s">
        <v>81</v>
      </c>
      <c r="G9" s="1" t="s">
        <v>53</v>
      </c>
      <c r="H9" s="1" t="s">
        <v>52</v>
      </c>
      <c r="I9" s="1" t="s">
        <v>56</v>
      </c>
      <c r="J9" s="1" t="s">
        <v>58</v>
      </c>
      <c r="K9" s="3">
        <v>-719.17499999999995</v>
      </c>
      <c r="L9" s="1">
        <v>-505.09500000000003</v>
      </c>
      <c r="M9" s="1">
        <v>-933.25499999999988</v>
      </c>
      <c r="N9" s="1">
        <v>18</v>
      </c>
      <c r="O9" s="1" t="s">
        <v>62</v>
      </c>
      <c r="P9" s="1" t="s">
        <v>63</v>
      </c>
      <c r="Q9" s="6" t="s">
        <v>86</v>
      </c>
      <c r="R9" s="1" t="s">
        <v>62</v>
      </c>
    </row>
    <row r="10" spans="1:18" ht="34" x14ac:dyDescent="0.2">
      <c r="A10" s="1">
        <v>23</v>
      </c>
      <c r="B10" s="1">
        <v>2011</v>
      </c>
      <c r="C10" s="1" t="s">
        <v>6</v>
      </c>
      <c r="D10" s="1" t="s">
        <v>28</v>
      </c>
      <c r="E10" s="1" t="s">
        <v>96</v>
      </c>
      <c r="F10" s="5" t="s">
        <v>84</v>
      </c>
      <c r="G10" s="1" t="s">
        <v>53</v>
      </c>
      <c r="H10" s="1" t="s">
        <v>52</v>
      </c>
      <c r="I10" s="1" t="s">
        <v>59</v>
      </c>
      <c r="J10" s="1" t="s">
        <v>58</v>
      </c>
      <c r="K10" s="3">
        <v>-31.758218857714901</v>
      </c>
      <c r="L10" s="1">
        <v>-21.9636491246528</v>
      </c>
      <c r="M10" s="1">
        <v>-39.200000000000003</v>
      </c>
      <c r="N10" s="1" t="s">
        <v>62</v>
      </c>
      <c r="O10" s="1" t="s">
        <v>62</v>
      </c>
      <c r="P10" s="1" t="s">
        <v>87</v>
      </c>
      <c r="Q10" s="1" t="s">
        <v>62</v>
      </c>
      <c r="R10" s="1" t="s">
        <v>62</v>
      </c>
    </row>
    <row r="11" spans="1:18" ht="17" x14ac:dyDescent="0.2">
      <c r="A11" s="1">
        <v>4</v>
      </c>
      <c r="B11" s="1">
        <v>1994</v>
      </c>
      <c r="C11" s="1" t="s">
        <v>13</v>
      </c>
      <c r="D11" s="1" t="s">
        <v>14</v>
      </c>
      <c r="E11" s="1" t="s">
        <v>14</v>
      </c>
      <c r="F11" s="2" t="s">
        <v>97</v>
      </c>
      <c r="G11" s="1" t="s">
        <v>54</v>
      </c>
      <c r="H11" s="1" t="s">
        <v>99</v>
      </c>
      <c r="I11" s="1" t="s">
        <v>56</v>
      </c>
      <c r="J11" s="1" t="s">
        <v>61</v>
      </c>
      <c r="K11" s="3">
        <v>13.153256999999998</v>
      </c>
      <c r="L11" s="1">
        <v>-9.5361113249999985</v>
      </c>
      <c r="M11" s="1">
        <v>55.319563574999997</v>
      </c>
      <c r="N11" s="1">
        <v>380</v>
      </c>
      <c r="O11" s="1">
        <v>600</v>
      </c>
      <c r="P11" s="1" t="s">
        <v>63</v>
      </c>
      <c r="Q11" s="6" t="s">
        <v>86</v>
      </c>
      <c r="R11" s="1" t="s">
        <v>62</v>
      </c>
    </row>
    <row r="12" spans="1:18" ht="17" x14ac:dyDescent="0.2">
      <c r="A12" s="1">
        <v>6</v>
      </c>
      <c r="B12" s="1">
        <v>2013</v>
      </c>
      <c r="C12" s="1" t="s">
        <v>8</v>
      </c>
      <c r="D12" s="1" t="s">
        <v>18</v>
      </c>
      <c r="E12" s="1" t="s">
        <v>18</v>
      </c>
      <c r="F12" s="2" t="s">
        <v>79</v>
      </c>
      <c r="G12" s="1" t="s">
        <v>54</v>
      </c>
      <c r="H12" s="1" t="s">
        <v>99</v>
      </c>
      <c r="I12" s="1" t="s">
        <v>56</v>
      </c>
      <c r="J12" s="1" t="s">
        <v>61</v>
      </c>
      <c r="K12" s="3">
        <v>2.4781619519999999E-6</v>
      </c>
      <c r="L12" s="1">
        <v>1.8957938932799998E-6</v>
      </c>
      <c r="M12" s="1">
        <v>3.1348748692799999E-6</v>
      </c>
      <c r="N12" s="1" t="s">
        <v>62</v>
      </c>
      <c r="O12" s="1" t="s">
        <v>62</v>
      </c>
      <c r="P12" s="1" t="s">
        <v>72</v>
      </c>
      <c r="Q12" s="1" t="s">
        <v>62</v>
      </c>
      <c r="R12" s="1" t="s">
        <v>69</v>
      </c>
    </row>
    <row r="13" spans="1:18" ht="17" x14ac:dyDescent="0.2">
      <c r="A13" s="1">
        <v>11</v>
      </c>
      <c r="B13" s="1">
        <v>2012</v>
      </c>
      <c r="C13" s="1" t="s">
        <v>8</v>
      </c>
      <c r="D13" s="1" t="s">
        <v>18</v>
      </c>
      <c r="E13" s="1" t="s">
        <v>18</v>
      </c>
      <c r="F13" s="2" t="s">
        <v>77</v>
      </c>
      <c r="G13" s="1" t="s">
        <v>54</v>
      </c>
      <c r="H13" s="1" t="s">
        <v>99</v>
      </c>
      <c r="I13" s="1" t="s">
        <v>56</v>
      </c>
      <c r="J13" s="1" t="s">
        <v>61</v>
      </c>
      <c r="K13" s="3">
        <v>7.779618000000001</v>
      </c>
      <c r="L13" s="1">
        <v>6.6008880000000003</v>
      </c>
      <c r="M13" s="1">
        <v>8.9583480000000009</v>
      </c>
      <c r="N13" s="1">
        <v>0.2</v>
      </c>
      <c r="O13" s="1">
        <v>1.7</v>
      </c>
      <c r="P13" s="1" t="s">
        <v>72</v>
      </c>
      <c r="Q13" s="1" t="s">
        <v>62</v>
      </c>
      <c r="R13" s="1" t="s">
        <v>69</v>
      </c>
    </row>
    <row r="14" spans="1:18" ht="17" x14ac:dyDescent="0.2">
      <c r="A14" s="1">
        <v>19</v>
      </c>
      <c r="B14" s="1">
        <v>2007</v>
      </c>
      <c r="C14" s="1" t="s">
        <v>13</v>
      </c>
      <c r="D14" s="1" t="s">
        <v>14</v>
      </c>
      <c r="E14" s="1" t="s">
        <v>45</v>
      </c>
      <c r="F14" s="2" t="s">
        <v>82</v>
      </c>
      <c r="G14" s="1" t="s">
        <v>54</v>
      </c>
      <c r="H14" s="1" t="s">
        <v>99</v>
      </c>
      <c r="I14" s="1" t="s">
        <v>56</v>
      </c>
      <c r="J14" s="1" t="s">
        <v>61</v>
      </c>
      <c r="K14" s="3">
        <v>37.436193000000003</v>
      </c>
      <c r="L14" s="1">
        <v>9.8649427499999991</v>
      </c>
      <c r="M14" s="1">
        <v>80.588993850000008</v>
      </c>
      <c r="N14" s="1">
        <v>16</v>
      </c>
      <c r="O14" s="1">
        <v>18</v>
      </c>
      <c r="P14" s="1" t="s">
        <v>65</v>
      </c>
      <c r="Q14" s="1" t="s">
        <v>65</v>
      </c>
      <c r="R14" s="1" t="s">
        <v>62</v>
      </c>
    </row>
    <row r="15" spans="1:18" ht="51" x14ac:dyDescent="0.2">
      <c r="A15" s="1">
        <v>14</v>
      </c>
      <c r="B15" s="1">
        <v>2015</v>
      </c>
      <c r="C15" s="1" t="s">
        <v>6</v>
      </c>
      <c r="D15" s="1" t="s">
        <v>23</v>
      </c>
      <c r="E15" s="1" t="s">
        <v>95</v>
      </c>
      <c r="F15" s="2" t="s">
        <v>106</v>
      </c>
      <c r="G15" s="1" t="s">
        <v>54</v>
      </c>
      <c r="H15" s="1" t="s">
        <v>100</v>
      </c>
      <c r="I15" s="1" t="s">
        <v>60</v>
      </c>
      <c r="J15" s="1" t="s">
        <v>58</v>
      </c>
      <c r="K15" s="3">
        <v>-160.97419406250003</v>
      </c>
      <c r="L15" s="3">
        <v>-135.91400062499997</v>
      </c>
      <c r="M15" s="3">
        <v>-188.56597500000004</v>
      </c>
      <c r="N15" s="1" t="s">
        <v>62</v>
      </c>
      <c r="O15" s="1" t="s">
        <v>62</v>
      </c>
      <c r="P15" s="1" t="s">
        <v>63</v>
      </c>
      <c r="Q15" s="1" t="s">
        <v>62</v>
      </c>
      <c r="R15" s="1" t="s">
        <v>62</v>
      </c>
    </row>
    <row r="16" spans="1:18" ht="51" x14ac:dyDescent="0.2">
      <c r="A16" s="1">
        <v>14</v>
      </c>
      <c r="B16" s="1">
        <v>2015</v>
      </c>
      <c r="C16" s="1" t="s">
        <v>6</v>
      </c>
      <c r="D16" s="1" t="s">
        <v>23</v>
      </c>
      <c r="E16" s="1" t="s">
        <v>94</v>
      </c>
      <c r="F16" s="2" t="s">
        <v>106</v>
      </c>
      <c r="G16" s="1" t="s">
        <v>54</v>
      </c>
      <c r="H16" s="1" t="s">
        <v>100</v>
      </c>
      <c r="I16" s="1" t="s">
        <v>60</v>
      </c>
      <c r="J16" s="1" t="s">
        <v>58</v>
      </c>
      <c r="K16" s="3">
        <v>-26.705396249999996</v>
      </c>
      <c r="L16" s="3">
        <v>-20.354270625000002</v>
      </c>
      <c r="M16" s="3">
        <v>-33.081750000000007</v>
      </c>
      <c r="N16" s="1" t="s">
        <v>62</v>
      </c>
      <c r="O16" s="1" t="s">
        <v>62</v>
      </c>
      <c r="P16" s="1" t="s">
        <v>63</v>
      </c>
      <c r="Q16" s="1" t="s">
        <v>62</v>
      </c>
      <c r="R16" s="1" t="s">
        <v>62</v>
      </c>
    </row>
    <row r="17" spans="1:18" ht="34" x14ac:dyDescent="0.2">
      <c r="A17" s="1">
        <v>14</v>
      </c>
      <c r="B17" s="1">
        <v>2015</v>
      </c>
      <c r="C17" s="1" t="s">
        <v>6</v>
      </c>
      <c r="D17" s="1" t="s">
        <v>23</v>
      </c>
      <c r="E17" s="1" t="s">
        <v>93</v>
      </c>
      <c r="F17" s="2" t="s">
        <v>106</v>
      </c>
      <c r="G17" s="1" t="s">
        <v>54</v>
      </c>
      <c r="H17" s="1" t="s">
        <v>100</v>
      </c>
      <c r="I17" s="1" t="s">
        <v>60</v>
      </c>
      <c r="J17" s="1" t="s">
        <v>58</v>
      </c>
      <c r="K17" s="3">
        <v>-2.2254496874999998</v>
      </c>
      <c r="L17" s="3">
        <v>-0.65658937500000014</v>
      </c>
      <c r="M17" s="3">
        <v>-4.9622625000000005</v>
      </c>
      <c r="N17" s="1" t="s">
        <v>62</v>
      </c>
      <c r="O17" s="1" t="s">
        <v>62</v>
      </c>
      <c r="P17" s="1" t="s">
        <v>87</v>
      </c>
      <c r="Q17" s="1" t="s">
        <v>62</v>
      </c>
      <c r="R17" s="1" t="s">
        <v>62</v>
      </c>
    </row>
    <row r="18" spans="1:18" ht="34" x14ac:dyDescent="0.2">
      <c r="A18" s="1">
        <v>17</v>
      </c>
      <c r="B18" s="1">
        <v>2014</v>
      </c>
      <c r="C18" s="1" t="s">
        <v>8</v>
      </c>
      <c r="D18" s="1" t="s">
        <v>25</v>
      </c>
      <c r="E18" s="1" t="s">
        <v>42</v>
      </c>
      <c r="F18" s="2" t="s">
        <v>97</v>
      </c>
      <c r="G18" s="1" t="s">
        <v>54</v>
      </c>
      <c r="H18" s="1" t="s">
        <v>100</v>
      </c>
      <c r="I18" s="1" t="s">
        <v>56</v>
      </c>
      <c r="J18" s="1" t="s">
        <v>58</v>
      </c>
      <c r="K18" s="3">
        <v>-9.4590276000000024E-8</v>
      </c>
      <c r="L18" s="1">
        <v>-8.7539225400000003E-8</v>
      </c>
      <c r="M18" s="1">
        <v>-3.3599305739999998E-7</v>
      </c>
      <c r="N18" s="1">
        <v>2.7</v>
      </c>
      <c r="O18" s="1" t="s">
        <v>62</v>
      </c>
      <c r="P18" s="1" t="s">
        <v>72</v>
      </c>
      <c r="Q18" s="1" t="s">
        <v>62</v>
      </c>
      <c r="R18" s="1" t="s">
        <v>69</v>
      </c>
    </row>
    <row r="19" spans="1:18" ht="17" x14ac:dyDescent="0.2">
      <c r="A19" s="1">
        <v>18</v>
      </c>
      <c r="B19" s="1">
        <v>2012</v>
      </c>
      <c r="C19" s="1" t="s">
        <v>13</v>
      </c>
      <c r="D19" s="1" t="s">
        <v>25</v>
      </c>
      <c r="E19" s="1" t="s">
        <v>43</v>
      </c>
      <c r="F19" s="1" t="s">
        <v>81</v>
      </c>
      <c r="G19" s="1" t="s">
        <v>54</v>
      </c>
      <c r="H19" s="1" t="s">
        <v>100</v>
      </c>
      <c r="I19" s="1" t="s">
        <v>56</v>
      </c>
      <c r="J19" s="1" t="s">
        <v>58</v>
      </c>
      <c r="K19" s="3">
        <v>-1.9469450000000001E-6</v>
      </c>
      <c r="L19" s="1">
        <v>-1.6003459999999997E-6</v>
      </c>
      <c r="M19" s="1">
        <v>-2.3127995E-6</v>
      </c>
      <c r="N19" s="1">
        <v>40</v>
      </c>
      <c r="O19" s="1" t="s">
        <v>62</v>
      </c>
      <c r="P19" s="1" t="s">
        <v>63</v>
      </c>
      <c r="Q19" s="6" t="s">
        <v>86</v>
      </c>
      <c r="R19" s="1" t="s">
        <v>62</v>
      </c>
    </row>
    <row r="20" spans="1:18" ht="17" x14ac:dyDescent="0.2">
      <c r="A20" s="1">
        <v>19</v>
      </c>
      <c r="B20" s="1">
        <v>2007</v>
      </c>
      <c r="C20" s="1" t="s">
        <v>13</v>
      </c>
      <c r="D20" s="1" t="s">
        <v>26</v>
      </c>
      <c r="E20" s="1" t="s">
        <v>44</v>
      </c>
      <c r="F20" s="2" t="s">
        <v>82</v>
      </c>
      <c r="G20" s="1" t="s">
        <v>54</v>
      </c>
      <c r="H20" s="1" t="s">
        <v>100</v>
      </c>
      <c r="I20" s="1" t="s">
        <v>56</v>
      </c>
      <c r="J20" s="1" t="s">
        <v>58</v>
      </c>
      <c r="K20" s="3">
        <v>-1.6132607999999999</v>
      </c>
      <c r="L20" s="1">
        <v>-1.3599284400000002</v>
      </c>
      <c r="M20" s="1">
        <v>-1.5313374</v>
      </c>
      <c r="N20" s="1">
        <v>16</v>
      </c>
      <c r="O20" s="1">
        <v>18</v>
      </c>
      <c r="P20" s="1" t="s">
        <v>65</v>
      </c>
      <c r="Q20" s="1" t="s">
        <v>65</v>
      </c>
      <c r="R20" s="1" t="s">
        <v>62</v>
      </c>
    </row>
    <row r="21" spans="1:18" ht="34" x14ac:dyDescent="0.2">
      <c r="A21" s="1">
        <v>3</v>
      </c>
      <c r="B21" s="1">
        <v>1999</v>
      </c>
      <c r="C21" s="1" t="s">
        <v>8</v>
      </c>
      <c r="D21" s="1" t="s">
        <v>10</v>
      </c>
      <c r="E21" s="1" t="s">
        <v>32</v>
      </c>
      <c r="F21" s="2" t="s">
        <v>76</v>
      </c>
      <c r="G21" s="1" t="s">
        <v>51</v>
      </c>
      <c r="H21" s="1" t="s">
        <v>101</v>
      </c>
      <c r="I21" s="1" t="s">
        <v>56</v>
      </c>
      <c r="J21" s="1" t="s">
        <v>58</v>
      </c>
      <c r="K21" s="3">
        <v>-5.88526400000001</v>
      </c>
      <c r="L21" s="1">
        <v>-5.6548800000000004</v>
      </c>
      <c r="M21" s="1">
        <v>-6.1156480001400002</v>
      </c>
      <c r="N21" s="1">
        <v>3.2</v>
      </c>
      <c r="O21" s="1">
        <v>10</v>
      </c>
      <c r="P21" s="1" t="s">
        <v>72</v>
      </c>
      <c r="Q21" s="1" t="s">
        <v>62</v>
      </c>
      <c r="R21" s="1" t="s">
        <v>69</v>
      </c>
    </row>
    <row r="22" spans="1:18" ht="17" x14ac:dyDescent="0.2">
      <c r="A22" s="1">
        <v>5</v>
      </c>
      <c r="B22" s="1">
        <v>2008</v>
      </c>
      <c r="C22" s="1" t="s">
        <v>6</v>
      </c>
      <c r="D22" s="1" t="s">
        <v>17</v>
      </c>
      <c r="E22" s="1" t="s">
        <v>35</v>
      </c>
      <c r="F22" s="2" t="s">
        <v>78</v>
      </c>
      <c r="G22" s="1" t="s">
        <v>53</v>
      </c>
      <c r="H22" s="1" t="s">
        <v>101</v>
      </c>
      <c r="I22" s="1" t="s">
        <v>59</v>
      </c>
      <c r="J22" s="1" t="s">
        <v>58</v>
      </c>
      <c r="K22" s="3">
        <v>-105.55776</v>
      </c>
      <c r="L22" s="1">
        <v>-103.21203201119999</v>
      </c>
      <c r="M22" s="1">
        <v>-107.903487888</v>
      </c>
      <c r="N22" s="1">
        <v>11</v>
      </c>
      <c r="O22" s="1" t="s">
        <v>62</v>
      </c>
      <c r="P22" s="1" t="s">
        <v>63</v>
      </c>
      <c r="Q22" s="6" t="s">
        <v>88</v>
      </c>
      <c r="R22" s="1" t="s">
        <v>62</v>
      </c>
    </row>
    <row r="23" spans="1:18" ht="17" x14ac:dyDescent="0.2">
      <c r="A23" s="1">
        <v>7</v>
      </c>
      <c r="B23" s="1">
        <v>2015</v>
      </c>
      <c r="C23" s="1" t="s">
        <v>6</v>
      </c>
      <c r="D23" s="1" t="s">
        <v>19</v>
      </c>
      <c r="E23" s="1" t="s">
        <v>36</v>
      </c>
      <c r="F23" s="2" t="s">
        <v>78</v>
      </c>
      <c r="G23" s="1" t="s">
        <v>53</v>
      </c>
      <c r="H23" s="1" t="s">
        <v>101</v>
      </c>
      <c r="I23" s="1" t="s">
        <v>59</v>
      </c>
      <c r="J23" s="1" t="s">
        <v>58</v>
      </c>
      <c r="K23" s="3">
        <v>-11.5655470335124</v>
      </c>
      <c r="L23" s="1">
        <v>-6.0587841253228101</v>
      </c>
      <c r="M23" s="1">
        <v>-16.296657232981598</v>
      </c>
      <c r="N23" s="1">
        <v>2.5</v>
      </c>
      <c r="O23" s="1">
        <v>9.3000000000000007</v>
      </c>
      <c r="P23" s="1" t="s">
        <v>63</v>
      </c>
      <c r="Q23" s="1" t="s">
        <v>89</v>
      </c>
      <c r="R23" s="1" t="s">
        <v>62</v>
      </c>
    </row>
    <row r="24" spans="1:18" ht="17" x14ac:dyDescent="0.2">
      <c r="A24" s="1">
        <v>13</v>
      </c>
      <c r="B24" s="1">
        <v>2006</v>
      </c>
      <c r="C24" s="1" t="s">
        <v>8</v>
      </c>
      <c r="D24" s="1" t="s">
        <v>17</v>
      </c>
      <c r="E24" s="1" t="s">
        <v>35</v>
      </c>
      <c r="F24" s="2" t="s">
        <v>80</v>
      </c>
      <c r="G24" s="1" t="s">
        <v>53</v>
      </c>
      <c r="H24" s="1" t="s">
        <v>101</v>
      </c>
      <c r="I24" s="1" t="s">
        <v>56</v>
      </c>
      <c r="J24" s="1" t="s">
        <v>58</v>
      </c>
      <c r="K24" s="3">
        <f>-232.711111111111*1.26</f>
        <v>-293.21599999999984</v>
      </c>
      <c r="L24" s="1">
        <f>-224.4*1.26</f>
        <v>-282.74400000000003</v>
      </c>
      <c r="M24" s="1">
        <f>-241.022222222222*1.26</f>
        <v>-303.68799999999976</v>
      </c>
      <c r="N24" s="1" t="s">
        <v>62</v>
      </c>
      <c r="O24" s="1" t="s">
        <v>62</v>
      </c>
      <c r="P24" s="1" t="s">
        <v>63</v>
      </c>
      <c r="Q24" s="1" t="s">
        <v>62</v>
      </c>
      <c r="R24" s="1" t="s">
        <v>70</v>
      </c>
    </row>
    <row r="25" spans="1:18" ht="17" x14ac:dyDescent="0.2">
      <c r="A25" s="1">
        <v>13</v>
      </c>
      <c r="B25" s="1">
        <v>2006</v>
      </c>
      <c r="C25" s="1" t="s">
        <v>8</v>
      </c>
      <c r="D25" s="1" t="s">
        <v>22</v>
      </c>
      <c r="E25" s="1" t="s">
        <v>39</v>
      </c>
      <c r="F25" s="2" t="s">
        <v>80</v>
      </c>
      <c r="G25" s="1" t="s">
        <v>53</v>
      </c>
      <c r="H25" s="1" t="s">
        <v>101</v>
      </c>
      <c r="I25" s="1" t="s">
        <v>56</v>
      </c>
      <c r="J25" s="1" t="s">
        <v>58</v>
      </c>
      <c r="K25" s="3">
        <f>-(52.19459459*0.65)</f>
        <v>-33.9264864835</v>
      </c>
      <c r="L25" s="1">
        <f>-(44.51891892*0.65)</f>
        <v>-28.937297298000001</v>
      </c>
      <c r="M25" s="1">
        <f>-(59.87027027*0.65)</f>
        <v>-38.915675675499998</v>
      </c>
      <c r="N25" s="1" t="s">
        <v>62</v>
      </c>
      <c r="O25" s="1" t="s">
        <v>62</v>
      </c>
      <c r="P25" s="1" t="s">
        <v>63</v>
      </c>
      <c r="Q25" s="1" t="s">
        <v>62</v>
      </c>
      <c r="R25" s="1" t="s">
        <v>70</v>
      </c>
    </row>
    <row r="26" spans="1:18" ht="17" x14ac:dyDescent="0.2">
      <c r="A26" s="1">
        <v>3</v>
      </c>
      <c r="B26" s="1">
        <v>1999</v>
      </c>
      <c r="C26" s="1" t="s">
        <v>8</v>
      </c>
      <c r="D26" s="1" t="s">
        <v>12</v>
      </c>
      <c r="E26" s="1" t="s">
        <v>34</v>
      </c>
      <c r="F26" s="2" t="s">
        <v>76</v>
      </c>
      <c r="G26" s="1" t="s">
        <v>53</v>
      </c>
      <c r="H26" s="1" t="s">
        <v>102</v>
      </c>
      <c r="I26" s="1" t="s">
        <v>56</v>
      </c>
      <c r="J26" s="1" t="s">
        <v>61</v>
      </c>
      <c r="K26" s="10">
        <v>2.3830251195696001E-11</v>
      </c>
      <c r="L26" s="11">
        <v>1.98815485939889E-11</v>
      </c>
      <c r="M26" s="11">
        <v>2.7932301235385201E-11</v>
      </c>
      <c r="N26" s="1">
        <v>3.2</v>
      </c>
      <c r="O26" s="1" t="s">
        <v>62</v>
      </c>
      <c r="P26" s="1" t="s">
        <v>72</v>
      </c>
      <c r="Q26" s="1" t="s">
        <v>62</v>
      </c>
      <c r="R26" s="1" t="s">
        <v>69</v>
      </c>
    </row>
    <row r="27" spans="1:18" ht="17" x14ac:dyDescent="0.2">
      <c r="A27" s="1">
        <v>5</v>
      </c>
      <c r="B27" s="1">
        <v>2008</v>
      </c>
      <c r="C27" s="1" t="s">
        <v>6</v>
      </c>
      <c r="D27" s="1" t="s">
        <v>16</v>
      </c>
      <c r="E27" s="1" t="s">
        <v>16</v>
      </c>
      <c r="F27" s="2" t="s">
        <v>78</v>
      </c>
      <c r="G27" s="1" t="s">
        <v>53</v>
      </c>
      <c r="H27" s="1" t="s">
        <v>102</v>
      </c>
      <c r="I27" s="1" t="s">
        <v>59</v>
      </c>
      <c r="J27" s="1" t="s">
        <v>61</v>
      </c>
      <c r="K27" s="3">
        <v>1.7199574218816E-6</v>
      </c>
      <c r="L27" s="1">
        <v>1.4282040209333317E-6</v>
      </c>
      <c r="M27" s="1">
        <v>2.0230129347638692E-6</v>
      </c>
      <c r="N27" s="1">
        <v>11</v>
      </c>
      <c r="O27" s="1" t="s">
        <v>62</v>
      </c>
      <c r="P27" s="1" t="s">
        <v>63</v>
      </c>
      <c r="Q27" s="6" t="s">
        <v>88</v>
      </c>
      <c r="R27" s="1" t="s">
        <v>62</v>
      </c>
    </row>
    <row r="28" spans="1:18" ht="17" x14ac:dyDescent="0.2">
      <c r="A28" s="1">
        <v>5</v>
      </c>
      <c r="B28" s="1">
        <v>2008</v>
      </c>
      <c r="C28" s="1" t="s">
        <v>6</v>
      </c>
      <c r="D28" s="1" t="s">
        <v>15</v>
      </c>
      <c r="E28" s="1" t="s">
        <v>15</v>
      </c>
      <c r="F28" s="2" t="s">
        <v>78</v>
      </c>
      <c r="G28" s="1" t="s">
        <v>53</v>
      </c>
      <c r="H28" s="1" t="s">
        <v>102</v>
      </c>
      <c r="I28" s="1" t="s">
        <v>59</v>
      </c>
      <c r="J28" s="1" t="s">
        <v>61</v>
      </c>
      <c r="K28" s="3">
        <v>0.28723090183613276</v>
      </c>
      <c r="L28" s="1">
        <v>0.2486999271995784</v>
      </c>
      <c r="M28" s="1">
        <v>0.32576187647268717</v>
      </c>
      <c r="N28" s="1">
        <v>11</v>
      </c>
      <c r="O28" s="1" t="s">
        <v>62</v>
      </c>
      <c r="P28" s="1" t="s">
        <v>63</v>
      </c>
      <c r="Q28" s="6" t="s">
        <v>88</v>
      </c>
      <c r="R28" s="1" t="s">
        <v>62</v>
      </c>
    </row>
    <row r="29" spans="1:18" ht="17" x14ac:dyDescent="0.2">
      <c r="A29" s="1">
        <v>20</v>
      </c>
      <c r="B29" s="1">
        <v>2004</v>
      </c>
      <c r="C29" s="1" t="s">
        <v>13</v>
      </c>
      <c r="D29" s="1" t="s">
        <v>16</v>
      </c>
      <c r="E29" s="1" t="s">
        <v>105</v>
      </c>
      <c r="F29" s="2" t="s">
        <v>97</v>
      </c>
      <c r="G29" s="1" t="s">
        <v>53</v>
      </c>
      <c r="H29" s="1" t="s">
        <v>102</v>
      </c>
      <c r="I29" s="1" t="s">
        <v>59</v>
      </c>
      <c r="J29" s="1" t="s">
        <v>61</v>
      </c>
      <c r="K29" s="3">
        <v>2.5236758433216E-4</v>
      </c>
      <c r="L29" s="1">
        <v>2.3739280488170453E-4</v>
      </c>
      <c r="M29" s="1">
        <v>2.680355816935795E-4</v>
      </c>
      <c r="N29" s="1">
        <v>750</v>
      </c>
      <c r="O29" s="1" t="s">
        <v>62</v>
      </c>
      <c r="P29" s="1" t="s">
        <v>63</v>
      </c>
      <c r="Q29" s="6" t="s">
        <v>86</v>
      </c>
      <c r="R29" s="1" t="s">
        <v>62</v>
      </c>
    </row>
    <row r="30" spans="1:18" ht="17" x14ac:dyDescent="0.2">
      <c r="A30" s="1">
        <v>20</v>
      </c>
      <c r="B30" s="1">
        <v>2004</v>
      </c>
      <c r="C30" s="1" t="s">
        <v>13</v>
      </c>
      <c r="D30" s="1" t="s">
        <v>15</v>
      </c>
      <c r="E30" s="1" t="s">
        <v>46</v>
      </c>
      <c r="F30" s="2" t="s">
        <v>97</v>
      </c>
      <c r="G30" s="1" t="s">
        <v>53</v>
      </c>
      <c r="H30" s="1" t="s">
        <v>102</v>
      </c>
      <c r="I30" s="1" t="s">
        <v>59</v>
      </c>
      <c r="J30" s="1" t="s">
        <v>61</v>
      </c>
      <c r="K30" s="3">
        <v>7.7412230860713844</v>
      </c>
      <c r="L30" s="1">
        <v>6.9040500916953391</v>
      </c>
      <c r="M30" s="1">
        <v>8.5783960804474315</v>
      </c>
      <c r="N30" s="1">
        <v>750</v>
      </c>
      <c r="O30" s="1" t="s">
        <v>62</v>
      </c>
      <c r="P30" s="1" t="s">
        <v>63</v>
      </c>
      <c r="Q30" s="6" t="s">
        <v>86</v>
      </c>
      <c r="R30" s="1" t="s">
        <v>62</v>
      </c>
    </row>
    <row r="31" spans="1:18" ht="17" x14ac:dyDescent="0.2">
      <c r="A31" s="1">
        <v>3</v>
      </c>
      <c r="B31" s="1">
        <v>1999</v>
      </c>
      <c r="C31" s="1" t="s">
        <v>8</v>
      </c>
      <c r="D31" s="1" t="s">
        <v>11</v>
      </c>
      <c r="E31" s="1" t="s">
        <v>33</v>
      </c>
      <c r="F31" s="2" t="s">
        <v>76</v>
      </c>
      <c r="G31" s="1" t="s">
        <v>51</v>
      </c>
      <c r="H31" s="1" t="s">
        <v>104</v>
      </c>
      <c r="I31" s="1" t="s">
        <v>56</v>
      </c>
      <c r="J31" s="1" t="s">
        <v>61</v>
      </c>
      <c r="K31" s="10">
        <v>5.9449950000000001E-2</v>
      </c>
      <c r="L31" s="1">
        <v>3.1424979348000003E-2</v>
      </c>
      <c r="M31" s="1">
        <v>8.7474920651999993E-2</v>
      </c>
      <c r="N31" s="1">
        <v>3.2</v>
      </c>
      <c r="O31" s="1">
        <v>10</v>
      </c>
      <c r="P31" s="1" t="s">
        <v>72</v>
      </c>
      <c r="Q31" s="1" t="s">
        <v>62</v>
      </c>
      <c r="R31" s="1" t="s">
        <v>69</v>
      </c>
    </row>
    <row r="32" spans="1:18" ht="17" x14ac:dyDescent="0.2">
      <c r="A32" s="1">
        <v>20</v>
      </c>
      <c r="B32" s="1">
        <v>2004</v>
      </c>
      <c r="C32" s="1" t="s">
        <v>13</v>
      </c>
      <c r="D32" s="1" t="s">
        <v>27</v>
      </c>
      <c r="E32" s="1" t="s">
        <v>46</v>
      </c>
      <c r="F32" s="2" t="s">
        <v>97</v>
      </c>
      <c r="G32" s="1" t="s">
        <v>53</v>
      </c>
      <c r="H32" s="1" t="s">
        <v>104</v>
      </c>
      <c r="I32" s="1" t="s">
        <v>59</v>
      </c>
      <c r="J32" s="1" t="s">
        <v>61</v>
      </c>
      <c r="K32" s="8">
        <v>80.591409318124249</v>
      </c>
      <c r="L32" s="2">
        <v>56.413986522686983</v>
      </c>
      <c r="M32" s="2">
        <v>120.88711397718637</v>
      </c>
      <c r="N32" s="1">
        <v>750</v>
      </c>
      <c r="O32" s="1" t="s">
        <v>62</v>
      </c>
      <c r="P32" s="1" t="s">
        <v>63</v>
      </c>
      <c r="Q32" s="6" t="s">
        <v>86</v>
      </c>
      <c r="R32" s="1" t="s">
        <v>62</v>
      </c>
    </row>
    <row r="33" spans="1:18" ht="17" x14ac:dyDescent="0.2">
      <c r="A33" s="1">
        <v>8</v>
      </c>
      <c r="B33" s="1">
        <v>1995</v>
      </c>
      <c r="C33" s="1" t="s">
        <v>6</v>
      </c>
      <c r="D33" s="1" t="s">
        <v>21</v>
      </c>
      <c r="E33" s="1" t="s">
        <v>21</v>
      </c>
      <c r="F33" s="2" t="s">
        <v>79</v>
      </c>
      <c r="G33" s="1" t="s">
        <v>53</v>
      </c>
      <c r="H33" s="1" t="s">
        <v>98</v>
      </c>
      <c r="I33" s="1" t="s">
        <v>56</v>
      </c>
      <c r="J33" s="1" t="s">
        <v>61</v>
      </c>
      <c r="K33" s="3">
        <f>264.7058824*0.65</f>
        <v>172.05882356000001</v>
      </c>
      <c r="L33" s="1">
        <f>250*0.65</f>
        <v>162.5</v>
      </c>
      <c r="M33" s="1">
        <f>279.411764705882*0.65</f>
        <v>181.61764705882328</v>
      </c>
      <c r="N33" s="1">
        <v>8</v>
      </c>
      <c r="O33" s="1" t="s">
        <v>62</v>
      </c>
      <c r="P33" s="1" t="s">
        <v>63</v>
      </c>
      <c r="Q33" s="1" t="s">
        <v>90</v>
      </c>
      <c r="R33" s="1" t="s">
        <v>62</v>
      </c>
    </row>
    <row r="34" spans="1:18" ht="17" x14ac:dyDescent="0.2">
      <c r="A34" s="1">
        <v>10</v>
      </c>
      <c r="B34" s="1">
        <v>1993</v>
      </c>
      <c r="C34" s="1" t="s">
        <v>6</v>
      </c>
      <c r="D34" s="1" t="s">
        <v>21</v>
      </c>
      <c r="E34" s="1" t="s">
        <v>21</v>
      </c>
      <c r="F34" s="2" t="s">
        <v>79</v>
      </c>
      <c r="G34" s="1" t="s">
        <v>53</v>
      </c>
      <c r="H34" s="1" t="s">
        <v>98</v>
      </c>
      <c r="I34" s="1" t="s">
        <v>59</v>
      </c>
      <c r="J34" s="1" t="s">
        <v>61</v>
      </c>
      <c r="K34" s="3">
        <f>264.7058824*0.65</f>
        <v>172.05882356000001</v>
      </c>
      <c r="L34" s="1">
        <f>250*0.65</f>
        <v>162.5</v>
      </c>
      <c r="M34" s="1">
        <f>279.411764705882*0.65</f>
        <v>181.61764705882328</v>
      </c>
      <c r="N34" s="1">
        <v>7</v>
      </c>
      <c r="O34" s="1" t="s">
        <v>62</v>
      </c>
      <c r="P34" s="1" t="s">
        <v>64</v>
      </c>
      <c r="Q34" s="1" t="s">
        <v>62</v>
      </c>
      <c r="R34" s="1" t="s">
        <v>62</v>
      </c>
    </row>
    <row r="35" spans="1:18" ht="17" x14ac:dyDescent="0.2">
      <c r="A35" s="1">
        <v>7</v>
      </c>
      <c r="B35" s="1">
        <v>2015</v>
      </c>
      <c r="C35" s="1" t="s">
        <v>6</v>
      </c>
      <c r="D35" s="1" t="s">
        <v>20</v>
      </c>
      <c r="E35" s="1" t="s">
        <v>20</v>
      </c>
      <c r="F35" s="2" t="s">
        <v>78</v>
      </c>
      <c r="G35" s="1" t="s">
        <v>53</v>
      </c>
      <c r="H35" s="1" t="s">
        <v>103</v>
      </c>
      <c r="I35" s="1" t="s">
        <v>59</v>
      </c>
      <c r="J35" s="1" t="s">
        <v>61</v>
      </c>
      <c r="K35" s="3">
        <v>243.30453333333301</v>
      </c>
      <c r="L35" s="1">
        <v>164.97435139935641</v>
      </c>
      <c r="M35" s="1">
        <v>334.43346102099167</v>
      </c>
      <c r="N35" s="1">
        <v>2.5</v>
      </c>
      <c r="O35" s="1">
        <v>9.3000000000000007</v>
      </c>
      <c r="P35" s="1" t="s">
        <v>63</v>
      </c>
      <c r="Q35" s="1" t="s">
        <v>89</v>
      </c>
      <c r="R35" s="1" t="s">
        <v>62</v>
      </c>
    </row>
  </sheetData>
  <autoFilter ref="A1:R35" xr:uid="{E3CCD2FE-00CA-1D49-A979-98806A7F6FB7}">
    <sortState xmlns:xlrd2="http://schemas.microsoft.com/office/spreadsheetml/2017/richdata2" ref="A2:R35">
      <sortCondition ref="H1:H3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726A-4DB8-5B42-A2C2-EE5D1740D899}">
  <dimension ref="A1:L44"/>
  <sheetViews>
    <sheetView tabSelected="1" zoomScale="132" workbookViewId="0">
      <selection activeCell="C24" sqref="C24:E24"/>
    </sheetView>
  </sheetViews>
  <sheetFormatPr baseColWidth="10" defaultRowHeight="16" x14ac:dyDescent="0.2"/>
  <cols>
    <col min="1" max="1" width="28.33203125" customWidth="1"/>
    <col min="2" max="2" width="14.6640625" customWidth="1"/>
    <col min="3" max="3" width="16" customWidth="1"/>
    <col min="4" max="5" width="12.6640625" bestFit="1" customWidth="1"/>
  </cols>
  <sheetData>
    <row r="1" spans="1:5" ht="34" x14ac:dyDescent="0.2">
      <c r="A1" s="12" t="s">
        <v>152</v>
      </c>
      <c r="B1" s="12" t="s">
        <v>122</v>
      </c>
      <c r="C1" s="12" t="s">
        <v>153</v>
      </c>
      <c r="D1" s="13" t="s">
        <v>154</v>
      </c>
      <c r="E1" s="13"/>
    </row>
    <row r="2" spans="1:5" ht="17" x14ac:dyDescent="0.2">
      <c r="A2" s="1" t="s">
        <v>107</v>
      </c>
      <c r="B2" s="1"/>
      <c r="C2" s="7"/>
      <c r="D2" s="1"/>
      <c r="E2" s="1"/>
    </row>
    <row r="3" spans="1:5" ht="17" x14ac:dyDescent="0.2">
      <c r="A3" s="1" t="s">
        <v>109</v>
      </c>
    </row>
    <row r="4" spans="1:5" ht="34" customHeight="1" x14ac:dyDescent="0.2">
      <c r="A4" s="1" t="s">
        <v>110</v>
      </c>
      <c r="B4" s="14" t="s">
        <v>118</v>
      </c>
      <c r="C4" s="16">
        <v>13.153256999999998</v>
      </c>
      <c r="D4" s="17">
        <v>-9.5361113249999985</v>
      </c>
      <c r="E4" s="17">
        <v>55.319563574999997</v>
      </c>
    </row>
    <row r="5" spans="1:5" ht="17" x14ac:dyDescent="0.2">
      <c r="A5" s="1" t="s">
        <v>111</v>
      </c>
      <c r="B5" s="14"/>
      <c r="C5" s="16">
        <v>37.436193000000003</v>
      </c>
      <c r="D5" s="17">
        <v>9.8649427499999991</v>
      </c>
      <c r="E5" s="17">
        <v>80.588993850000008</v>
      </c>
    </row>
    <row r="6" spans="1:5" ht="34" customHeight="1" x14ac:dyDescent="0.2">
      <c r="A6" s="1" t="s">
        <v>112</v>
      </c>
      <c r="B6" s="14" t="s">
        <v>120</v>
      </c>
      <c r="C6" s="16">
        <v>2.4781619519999999E-6</v>
      </c>
      <c r="D6" s="17">
        <v>1.8957938932799998E-6</v>
      </c>
      <c r="E6" s="17">
        <v>3.1348748692799999E-6</v>
      </c>
    </row>
    <row r="7" spans="1:5" ht="17" x14ac:dyDescent="0.2">
      <c r="A7" s="1" t="s">
        <v>113</v>
      </c>
      <c r="B7" s="14"/>
      <c r="C7" s="16">
        <v>7.779618000000001</v>
      </c>
      <c r="D7" s="17">
        <v>6.6008880000000003</v>
      </c>
      <c r="E7" s="17">
        <v>8.9583480000000009</v>
      </c>
    </row>
    <row r="8" spans="1:5" ht="17" x14ac:dyDescent="0.2">
      <c r="A8" s="1" t="s">
        <v>114</v>
      </c>
      <c r="B8" s="1"/>
      <c r="C8" s="16"/>
      <c r="D8" s="16"/>
      <c r="E8" s="16"/>
    </row>
    <row r="9" spans="1:5" ht="17" x14ac:dyDescent="0.2">
      <c r="A9" s="1" t="s">
        <v>115</v>
      </c>
      <c r="B9" s="1" t="s">
        <v>119</v>
      </c>
      <c r="C9" s="18">
        <v>-189.90504000000004</v>
      </c>
      <c r="D9" s="18">
        <v>-156.92486062499998</v>
      </c>
      <c r="E9" s="18">
        <v>-226.60998750000005</v>
      </c>
    </row>
    <row r="10" spans="1:5" ht="17" x14ac:dyDescent="0.2">
      <c r="A10" s="1" t="s">
        <v>116</v>
      </c>
      <c r="B10" s="1" t="s">
        <v>118</v>
      </c>
      <c r="C10" s="16">
        <v>-1.9469450000000001E-6</v>
      </c>
      <c r="D10" s="17">
        <v>-1.6003459999999997E-6</v>
      </c>
      <c r="E10" s="17">
        <v>-2.3127995E-6</v>
      </c>
    </row>
    <row r="11" spans="1:5" ht="17" x14ac:dyDescent="0.2">
      <c r="A11" s="1" t="s">
        <v>117</v>
      </c>
      <c r="B11" t="s">
        <v>120</v>
      </c>
      <c r="C11" s="16">
        <v>-9.4590276000000024E-8</v>
      </c>
      <c r="D11" s="17">
        <v>-8.7539225400000003E-8</v>
      </c>
      <c r="E11" s="17">
        <v>-3.3599305739999998E-7</v>
      </c>
    </row>
    <row r="12" spans="1:5" ht="17" x14ac:dyDescent="0.2">
      <c r="A12" s="1" t="s">
        <v>121</v>
      </c>
      <c r="B12" s="1" t="s">
        <v>118</v>
      </c>
      <c r="C12" s="16">
        <v>-1.6132607999999999</v>
      </c>
      <c r="D12" s="17">
        <v>-1.3599284400000002</v>
      </c>
      <c r="E12" s="17">
        <v>-1.5313374</v>
      </c>
    </row>
    <row r="13" spans="1:5" x14ac:dyDescent="0.2">
      <c r="A13" s="1"/>
      <c r="B13" s="1"/>
      <c r="C13" s="18"/>
      <c r="D13" s="18"/>
      <c r="E13" s="18"/>
    </row>
    <row r="14" spans="1:5" ht="17" x14ac:dyDescent="0.2">
      <c r="A14" s="1" t="s">
        <v>108</v>
      </c>
      <c r="B14" s="1"/>
      <c r="C14" s="16"/>
      <c r="D14" s="17"/>
      <c r="E14" s="17"/>
    </row>
    <row r="15" spans="1:5" ht="17" x14ac:dyDescent="0.2">
      <c r="A15" s="1" t="s">
        <v>123</v>
      </c>
      <c r="C15" s="18"/>
      <c r="D15" s="18"/>
      <c r="E15" s="18"/>
    </row>
    <row r="16" spans="1:5" ht="17" x14ac:dyDescent="0.2">
      <c r="A16" s="1" t="s">
        <v>124</v>
      </c>
      <c r="B16" s="1" t="s">
        <v>119</v>
      </c>
      <c r="C16" s="16">
        <v>-128.78048777999999</v>
      </c>
      <c r="D16" s="17">
        <v>-121.79413517999998</v>
      </c>
      <c r="E16" s="17">
        <v>-155.54813435999998</v>
      </c>
    </row>
    <row r="17" spans="1:12" ht="17" x14ac:dyDescent="0.2">
      <c r="A17" s="1" t="s">
        <v>125</v>
      </c>
      <c r="B17" s="14" t="s">
        <v>118</v>
      </c>
      <c r="C17" s="16">
        <v>-95.16</v>
      </c>
      <c r="D17" s="17">
        <v>23.171198893524892</v>
      </c>
      <c r="E17" s="17">
        <v>-213.49119889352485</v>
      </c>
    </row>
    <row r="18" spans="1:12" ht="17" x14ac:dyDescent="0.2">
      <c r="A18" s="1" t="s">
        <v>126</v>
      </c>
      <c r="B18" s="14"/>
      <c r="C18" s="16">
        <v>-719.17499999999995</v>
      </c>
      <c r="D18" s="17">
        <v>-505.09500000000003</v>
      </c>
      <c r="E18" s="17">
        <v>-933.25499999999988</v>
      </c>
    </row>
    <row r="19" spans="1:12" ht="17" x14ac:dyDescent="0.2">
      <c r="A19" s="1" t="s">
        <v>127</v>
      </c>
      <c r="B19" s="14" t="s">
        <v>120</v>
      </c>
      <c r="C19" s="16">
        <v>-6.08802341516376</v>
      </c>
      <c r="D19" s="17">
        <v>-5.1880050480041797</v>
      </c>
      <c r="E19" s="17">
        <v>-6.9147772674292396</v>
      </c>
    </row>
    <row r="20" spans="1:12" ht="17" x14ac:dyDescent="0.2">
      <c r="A20" s="1" t="s">
        <v>128</v>
      </c>
      <c r="B20" s="14"/>
      <c r="C20" s="16">
        <v>-12616.8284539344</v>
      </c>
      <c r="D20" s="19">
        <v>-10388.31547</v>
      </c>
      <c r="E20" s="17">
        <v>-14663.933006744601</v>
      </c>
      <c r="K20" s="1"/>
      <c r="L20" s="1"/>
    </row>
    <row r="21" spans="1:12" ht="17" x14ac:dyDescent="0.2">
      <c r="A21" s="1" t="s">
        <v>129</v>
      </c>
      <c r="B21" s="1" t="s">
        <v>119</v>
      </c>
      <c r="C21" s="16">
        <v>-31.758218857714901</v>
      </c>
      <c r="D21" s="17">
        <v>-21.9636491246528</v>
      </c>
      <c r="E21" s="17">
        <v>-39.200000000000003</v>
      </c>
    </row>
    <row r="22" spans="1:12" ht="17" x14ac:dyDescent="0.2">
      <c r="A22" s="1" t="s">
        <v>130</v>
      </c>
      <c r="B22" s="15" t="s">
        <v>120</v>
      </c>
      <c r="C22" s="16">
        <v>-590.3276280434784</v>
      </c>
      <c r="D22" s="17">
        <v>-449.47603393280644</v>
      </c>
      <c r="E22" s="17">
        <v>-895.67604673913047</v>
      </c>
    </row>
    <row r="23" spans="1:12" ht="17" x14ac:dyDescent="0.2">
      <c r="A23" s="1" t="s">
        <v>131</v>
      </c>
      <c r="B23" s="15"/>
      <c r="C23" s="16">
        <v>-219.57</v>
      </c>
      <c r="D23" s="17">
        <v>-207.37166666666667</v>
      </c>
      <c r="E23" s="17">
        <v>-231.76833333333335</v>
      </c>
    </row>
    <row r="24" spans="1:12" ht="17" x14ac:dyDescent="0.2">
      <c r="A24" s="1" t="s">
        <v>132</v>
      </c>
      <c r="B24" s="15"/>
      <c r="C24" s="16">
        <v>-407.18941628458504</v>
      </c>
      <c r="D24" s="17">
        <v>-359.2122227667985</v>
      </c>
      <c r="E24" s="17">
        <v>-534.48690592885373</v>
      </c>
    </row>
    <row r="25" spans="1:12" ht="17" x14ac:dyDescent="0.2">
      <c r="A25" s="1" t="s">
        <v>133</v>
      </c>
      <c r="C25" s="18"/>
      <c r="D25" s="18"/>
      <c r="E25" s="18"/>
    </row>
    <row r="26" spans="1:12" ht="17" x14ac:dyDescent="0.2">
      <c r="A26" s="1" t="s">
        <v>134</v>
      </c>
      <c r="B26" s="1" t="s">
        <v>120</v>
      </c>
      <c r="C26" s="16">
        <v>-5.88526400000001</v>
      </c>
      <c r="D26" s="17">
        <v>-5.6548800000000004</v>
      </c>
      <c r="E26" s="17">
        <v>-6.1156480001400002</v>
      </c>
    </row>
    <row r="27" spans="1:12" ht="17" x14ac:dyDescent="0.2">
      <c r="A27" s="1" t="s">
        <v>135</v>
      </c>
      <c r="B27" s="1" t="s">
        <v>119</v>
      </c>
      <c r="C27" s="16">
        <v>-105.55776</v>
      </c>
      <c r="D27" s="17">
        <v>-103.21203201119999</v>
      </c>
      <c r="E27" s="17">
        <v>-107.903487888</v>
      </c>
    </row>
    <row r="28" spans="1:12" ht="17" x14ac:dyDescent="0.2">
      <c r="A28" s="1" t="s">
        <v>136</v>
      </c>
      <c r="B28" s="1" t="s">
        <v>120</v>
      </c>
      <c r="C28" s="16">
        <f>-232.711111111111*1.26</f>
        <v>-293.21599999999984</v>
      </c>
      <c r="D28" s="17">
        <f>-224.4*1.26</f>
        <v>-282.74400000000003</v>
      </c>
      <c r="E28" s="17">
        <f>-241.022222222222*1.26</f>
        <v>-303.68799999999976</v>
      </c>
    </row>
    <row r="29" spans="1:12" ht="17" x14ac:dyDescent="0.2">
      <c r="A29" s="1" t="s">
        <v>137</v>
      </c>
      <c r="B29" s="1" t="s">
        <v>119</v>
      </c>
      <c r="C29" s="16">
        <v>-11.5655470335124</v>
      </c>
      <c r="D29" s="17">
        <v>-6.0587841253228101</v>
      </c>
      <c r="E29" s="17">
        <v>-16.296657232981598</v>
      </c>
    </row>
    <row r="30" spans="1:12" ht="17" x14ac:dyDescent="0.2">
      <c r="A30" s="1" t="s">
        <v>138</v>
      </c>
      <c r="B30" s="1" t="s">
        <v>120</v>
      </c>
      <c r="C30" s="16">
        <f>-(52.19459459*0.65)</f>
        <v>-33.9264864835</v>
      </c>
      <c r="D30" s="17">
        <f>-(44.51891892*0.65)</f>
        <v>-28.937297298000001</v>
      </c>
      <c r="E30" s="17">
        <f>-(59.87027027*0.65)</f>
        <v>-38.915675675499998</v>
      </c>
    </row>
    <row r="31" spans="1:12" ht="17" x14ac:dyDescent="0.2">
      <c r="A31" s="1" t="s">
        <v>139</v>
      </c>
      <c r="B31" s="1"/>
      <c r="C31" s="16"/>
      <c r="D31" s="17"/>
      <c r="E31" s="17"/>
    </row>
    <row r="32" spans="1:12" ht="17" x14ac:dyDescent="0.2">
      <c r="A32" s="1" t="s">
        <v>140</v>
      </c>
      <c r="B32" s="1" t="s">
        <v>119</v>
      </c>
      <c r="C32" s="16">
        <v>1.7199574218816E-6</v>
      </c>
      <c r="D32" s="17">
        <v>1.4282040209333317E-6</v>
      </c>
      <c r="E32" s="17">
        <v>2.0230129347638692E-6</v>
      </c>
    </row>
    <row r="33" spans="1:5" ht="17" x14ac:dyDescent="0.2">
      <c r="A33" s="1" t="s">
        <v>141</v>
      </c>
      <c r="B33" s="1" t="s">
        <v>118</v>
      </c>
      <c r="C33" s="16">
        <v>2.5236758433216E-4</v>
      </c>
      <c r="D33" s="17">
        <v>2.3739280488170453E-4</v>
      </c>
      <c r="E33" s="17">
        <v>2.680355816935795E-4</v>
      </c>
    </row>
    <row r="34" spans="1:5" ht="17" x14ac:dyDescent="0.2">
      <c r="A34" s="1" t="s">
        <v>142</v>
      </c>
      <c r="B34" s="1" t="s">
        <v>119</v>
      </c>
      <c r="C34" s="16">
        <v>0.28723090183613276</v>
      </c>
      <c r="D34" s="17">
        <v>0.2486999271995784</v>
      </c>
      <c r="E34" s="17">
        <v>0.32576187647268717</v>
      </c>
    </row>
    <row r="35" spans="1:5" ht="17" x14ac:dyDescent="0.2">
      <c r="A35" s="1" t="s">
        <v>143</v>
      </c>
      <c r="B35" s="1" t="s">
        <v>118</v>
      </c>
      <c r="C35" s="16">
        <v>7.7412230860713844</v>
      </c>
      <c r="D35" s="17">
        <v>6.9040500916953391</v>
      </c>
      <c r="E35" s="17">
        <v>8.5783960804474315</v>
      </c>
    </row>
    <row r="36" spans="1:5" ht="17" x14ac:dyDescent="0.2">
      <c r="A36" s="1" t="s">
        <v>144</v>
      </c>
      <c r="B36" s="1" t="s">
        <v>120</v>
      </c>
      <c r="C36" s="16">
        <v>2.3830251195696001E-11</v>
      </c>
      <c r="D36" s="17">
        <v>1.98815485939889E-11</v>
      </c>
      <c r="E36" s="17">
        <v>2.7932301235385201E-11</v>
      </c>
    </row>
    <row r="37" spans="1:5" ht="17" x14ac:dyDescent="0.2">
      <c r="A37" s="1" t="s">
        <v>145</v>
      </c>
      <c r="C37" s="18"/>
      <c r="D37" s="18"/>
      <c r="E37" s="18"/>
    </row>
    <row r="38" spans="1:5" ht="17" x14ac:dyDescent="0.2">
      <c r="A38" s="1" t="s">
        <v>150</v>
      </c>
      <c r="B38" s="1" t="s">
        <v>120</v>
      </c>
      <c r="C38" s="16">
        <v>5.9449950000000001E-2</v>
      </c>
      <c r="D38" s="17">
        <v>3.1424979348000003E-2</v>
      </c>
      <c r="E38" s="17">
        <v>8.7474920651999993E-2</v>
      </c>
    </row>
    <row r="39" spans="1:5" ht="17" x14ac:dyDescent="0.2">
      <c r="A39" s="1" t="s">
        <v>151</v>
      </c>
      <c r="B39" s="1" t="s">
        <v>119</v>
      </c>
      <c r="C39" s="16">
        <v>243.30453333333301</v>
      </c>
      <c r="D39" s="17">
        <v>164.97435139935641</v>
      </c>
      <c r="E39" s="17">
        <v>334.43346102099167</v>
      </c>
    </row>
    <row r="40" spans="1:5" ht="17" x14ac:dyDescent="0.2">
      <c r="A40" s="1" t="s">
        <v>147</v>
      </c>
      <c r="B40" s="1"/>
      <c r="C40" s="18"/>
      <c r="D40" s="18"/>
      <c r="E40" s="18"/>
    </row>
    <row r="41" spans="1:5" ht="17" x14ac:dyDescent="0.2">
      <c r="A41" s="1" t="s">
        <v>146</v>
      </c>
      <c r="B41" s="13" t="s">
        <v>119</v>
      </c>
      <c r="C41" s="16">
        <f>264.7058824*0.65</f>
        <v>172.05882356000001</v>
      </c>
      <c r="D41" s="17">
        <f>250*0.65</f>
        <v>162.5</v>
      </c>
      <c r="E41" s="17">
        <f>279.411764705882*0.65</f>
        <v>181.61764705882328</v>
      </c>
    </row>
    <row r="42" spans="1:5" ht="17" x14ac:dyDescent="0.2">
      <c r="A42" s="1" t="s">
        <v>148</v>
      </c>
      <c r="B42" s="13"/>
      <c r="C42" s="16">
        <f>264.7058824*0.65</f>
        <v>172.05882356000001</v>
      </c>
      <c r="D42" s="17">
        <f>250*0.65</f>
        <v>162.5</v>
      </c>
      <c r="E42" s="17">
        <f>279.411764705882*0.65</f>
        <v>181.61764705882328</v>
      </c>
    </row>
    <row r="43" spans="1:5" ht="17" x14ac:dyDescent="0.2">
      <c r="A43" s="1" t="s">
        <v>149</v>
      </c>
      <c r="B43" s="1" t="s">
        <v>118</v>
      </c>
      <c r="C43" s="16">
        <v>80.591409318124249</v>
      </c>
      <c r="D43" s="17">
        <v>56.413986522686983</v>
      </c>
      <c r="E43" s="17">
        <v>120.88711397718637</v>
      </c>
    </row>
    <row r="44" spans="1:5" x14ac:dyDescent="0.2">
      <c r="A44" s="1"/>
    </row>
  </sheetData>
  <mergeCells count="7">
    <mergeCell ref="B41:B42"/>
    <mergeCell ref="D1:E1"/>
    <mergeCell ref="B4:B5"/>
    <mergeCell ref="B6:B7"/>
    <mergeCell ref="B17:B18"/>
    <mergeCell ref="B19:B20"/>
    <mergeCell ref="B22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De Seguins Pazzis D'Aubignan</dc:creator>
  <cp:lastModifiedBy>Lucie De Seguins Pazzis D'Aubignan</cp:lastModifiedBy>
  <dcterms:created xsi:type="dcterms:W3CDTF">2024-04-12T09:31:30Z</dcterms:created>
  <dcterms:modified xsi:type="dcterms:W3CDTF">2024-04-24T15:42:46Z</dcterms:modified>
</cp:coreProperties>
</file>