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owner1\Documents\WEBSITE\GITHUB\"/>
    </mc:Choice>
  </mc:AlternateContent>
  <xr:revisionPtr revIDLastSave="0" documentId="13_ncr:1_{0745ECE5-0816-4A28-A6EA-B949AD68E06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inancial Analysi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5" i="2" l="1"/>
  <c r="J13" i="2"/>
  <c r="B9" i="2"/>
  <c r="B11" i="2" s="1"/>
  <c r="I8" i="2"/>
  <c r="J8" i="2" s="1"/>
  <c r="I7" i="2"/>
  <c r="J7" i="2" s="1"/>
  <c r="I6" i="2"/>
  <c r="J6" i="2" s="1"/>
  <c r="I5" i="2"/>
  <c r="J5" i="2" s="1"/>
  <c r="I4" i="2"/>
  <c r="J4" i="2" s="1"/>
  <c r="J9" i="2" l="1"/>
  <c r="B13" i="2"/>
  <c r="B15" i="2"/>
</calcChain>
</file>

<file path=xl/sharedStrings.xml><?xml version="1.0" encoding="utf-8"?>
<sst xmlns="http://schemas.openxmlformats.org/spreadsheetml/2006/main" count="22" uniqueCount="22">
  <si>
    <t>Loan Amount</t>
  </si>
  <si>
    <t>Annual Interest Rate</t>
  </si>
  <si>
    <t>Duration (in months)</t>
  </si>
  <si>
    <t>Calculate the monthly payment:</t>
  </si>
  <si>
    <t>Calculate the initial amount of loan:</t>
  </si>
  <si>
    <t>Calculate the interest rate:</t>
  </si>
  <si>
    <t>Calculate the duration of loan:</t>
  </si>
  <si>
    <t>Example of Loan</t>
  </si>
  <si>
    <t>Cash Flows</t>
  </si>
  <si>
    <t>Year</t>
  </si>
  <si>
    <t>Rate of Return is:</t>
  </si>
  <si>
    <t>N</t>
  </si>
  <si>
    <t>Calculate the net present value of the investment:</t>
  </si>
  <si>
    <t>PMT</t>
  </si>
  <si>
    <t>PV</t>
  </si>
  <si>
    <t>Rate</t>
  </si>
  <si>
    <t>Nper</t>
  </si>
  <si>
    <t>Calculate the internal rate of return of the investment:</t>
  </si>
  <si>
    <t>Discount Factor</t>
  </si>
  <si>
    <t>Present Values</t>
  </si>
  <si>
    <t>NPV</t>
  </si>
  <si>
    <t>IRR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</si>
</sst>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9">
    <xf numFmtId="0" fontId="0" fillId="0" borderId="0" xfId="0"/>
    <xf numFmtId="164" fontId="0" fillId="0" borderId="0" xfId="1" applyNumberFormat="1" applyFont="1"/>
    <xf numFmtId="0" fontId="0" fillId="0" borderId="1" xfId="0" applyBorder="1"/>
    <xf numFmtId="164" fontId="0" fillId="0" borderId="1" xfId="1" applyNumberFormat="1" applyFont="1" applyBorder="1"/>
    <xf numFmtId="9" fontId="0" fillId="0" borderId="1" xfId="0" applyNumberFormat="1" applyBorder="1"/>
    <xf numFmtId="0" fontId="2" fillId="0" borderId="0" xfId="0" applyFont="1"/>
    <xf numFmtId="0" fontId="2" fillId="0" borderId="1" xfId="0" applyFont="1" applyBorder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9" fontId="0" fillId="0" borderId="0" xfId="0" applyNumberFormat="1" applyAlignment="1">
      <alignment horizontal="left"/>
    </xf>
    <xf numFmtId="0" fontId="3" fillId="0" borderId="0" xfId="0" applyFont="1"/>
    <xf numFmtId="0" fontId="4" fillId="0" borderId="0" xfId="0" applyFont="1"/>
    <xf numFmtId="10" fontId="2" fillId="0" borderId="1" xfId="2" applyNumberFormat="1" applyFont="1" applyBorder="1"/>
    <xf numFmtId="164" fontId="0" fillId="0" borderId="0" xfId="0" applyNumberFormat="1"/>
    <xf numFmtId="164" fontId="2" fillId="0" borderId="1" xfId="0" applyNumberFormat="1" applyFont="1" applyBorder="1"/>
    <xf numFmtId="9" fontId="2" fillId="0" borderId="1" xfId="0" applyNumberFormat="1" applyFont="1" applyBorder="1"/>
    <xf numFmtId="2" fontId="0" fillId="0" borderId="0" xfId="0" applyNumberFormat="1"/>
    <xf numFmtId="164" fontId="2" fillId="0" borderId="0" xfId="0" applyNumberFormat="1" applyFont="1"/>
    <xf numFmtId="6" fontId="2" fillId="0" borderId="1" xfId="0" applyNumberFormat="1" applyFont="1" applyBorder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9"/>
  <sheetViews>
    <sheetView showGridLines="0" tabSelected="1" zoomScale="110" zoomScaleNormal="110" workbookViewId="0">
      <selection activeCell="B22" sqref="B22"/>
    </sheetView>
  </sheetViews>
  <sheetFormatPr defaultRowHeight="15" x14ac:dyDescent="0.25"/>
  <cols>
    <col min="1" max="1" width="34" customWidth="1"/>
    <col min="2" max="2" width="12.7109375" customWidth="1"/>
    <col min="6" max="7" width="9.7109375" customWidth="1"/>
    <col min="8" max="8" width="16.28515625" bestFit="1" customWidth="1"/>
    <col min="9" max="9" width="15" bestFit="1" customWidth="1"/>
    <col min="10" max="10" width="14.42578125" bestFit="1" customWidth="1"/>
    <col min="11" max="11" width="11.7109375" customWidth="1"/>
  </cols>
  <sheetData>
    <row r="1" spans="1:11" ht="18.75" x14ac:dyDescent="0.3">
      <c r="A1" s="10"/>
    </row>
    <row r="3" spans="1:11" x14ac:dyDescent="0.25">
      <c r="A3" s="5" t="s">
        <v>7</v>
      </c>
      <c r="F3" s="8" t="s">
        <v>11</v>
      </c>
      <c r="G3" s="8" t="s">
        <v>9</v>
      </c>
      <c r="H3" s="8" t="s">
        <v>8</v>
      </c>
      <c r="I3" s="8" t="s">
        <v>18</v>
      </c>
      <c r="J3" s="8" t="s">
        <v>19</v>
      </c>
    </row>
    <row r="4" spans="1:11" x14ac:dyDescent="0.25">
      <c r="A4" s="2" t="s">
        <v>0</v>
      </c>
      <c r="B4" s="3">
        <v>500000</v>
      </c>
      <c r="F4" s="7">
        <v>0</v>
      </c>
      <c r="G4" s="7">
        <v>2014</v>
      </c>
      <c r="H4" s="1">
        <v>-1000000</v>
      </c>
      <c r="I4" s="16">
        <f>1/(1+$I$10)^F4</f>
        <v>1</v>
      </c>
      <c r="J4" s="13">
        <f>I4*H4</f>
        <v>-1000000</v>
      </c>
    </row>
    <row r="5" spans="1:11" x14ac:dyDescent="0.25">
      <c r="A5" s="2" t="s">
        <v>1</v>
      </c>
      <c r="B5" s="4">
        <v>0.06</v>
      </c>
      <c r="F5" s="7">
        <v>1</v>
      </c>
      <c r="G5" s="7">
        <v>2015</v>
      </c>
      <c r="H5" s="1">
        <v>150000</v>
      </c>
      <c r="I5" s="16">
        <f t="shared" ref="I5:I8" si="0">1/(1+$I$10)^F5</f>
        <v>0.90909090909090906</v>
      </c>
      <c r="J5" s="13">
        <f t="shared" ref="J5:J8" si="1">I5*H5</f>
        <v>136363.63636363635</v>
      </c>
    </row>
    <row r="6" spans="1:11" x14ac:dyDescent="0.25">
      <c r="A6" s="2" t="s">
        <v>2</v>
      </c>
      <c r="B6" s="2">
        <v>120</v>
      </c>
      <c r="F6" s="7">
        <v>2</v>
      </c>
      <c r="G6" s="7">
        <v>2016</v>
      </c>
      <c r="H6" s="1">
        <v>350000</v>
      </c>
      <c r="I6" s="16">
        <f t="shared" si="0"/>
        <v>0.82644628099173545</v>
      </c>
      <c r="J6" s="13">
        <f t="shared" si="1"/>
        <v>289256.19834710739</v>
      </c>
    </row>
    <row r="7" spans="1:11" x14ac:dyDescent="0.25">
      <c r="F7" s="7">
        <v>3</v>
      </c>
      <c r="G7" s="7">
        <v>2017</v>
      </c>
      <c r="H7" s="1">
        <v>500000</v>
      </c>
      <c r="I7" s="16">
        <f t="shared" si="0"/>
        <v>0.75131480090157754</v>
      </c>
      <c r="J7" s="13">
        <f t="shared" si="1"/>
        <v>375657.40045078879</v>
      </c>
    </row>
    <row r="8" spans="1:11" x14ac:dyDescent="0.25">
      <c r="F8" s="7">
        <v>4</v>
      </c>
      <c r="G8" s="7">
        <v>2018</v>
      </c>
      <c r="H8" s="1">
        <v>650000</v>
      </c>
      <c r="I8" s="16">
        <f t="shared" si="0"/>
        <v>0.68301345536507052</v>
      </c>
      <c r="J8" s="13">
        <f t="shared" si="1"/>
        <v>443958.74598729581</v>
      </c>
    </row>
    <row r="9" spans="1:11" x14ac:dyDescent="0.25">
      <c r="A9" s="5" t="s">
        <v>3</v>
      </c>
      <c r="B9" s="14">
        <f>PMT(B5/12,B6,B4)</f>
        <v>-5551.0250970824718</v>
      </c>
      <c r="C9" t="s">
        <v>13</v>
      </c>
      <c r="J9" s="17">
        <f>SUM(J4:J8)</f>
        <v>245235.98114882834</v>
      </c>
    </row>
    <row r="10" spans="1:11" x14ac:dyDescent="0.25">
      <c r="H10" t="s">
        <v>10</v>
      </c>
      <c r="I10" s="9">
        <v>0.1</v>
      </c>
    </row>
    <row r="11" spans="1:11" x14ac:dyDescent="0.25">
      <c r="A11" s="5" t="s">
        <v>4</v>
      </c>
      <c r="B11" s="18">
        <f>PV(B5/12,B6,B9)</f>
        <v>499999.99999998877</v>
      </c>
      <c r="C11" t="s">
        <v>14</v>
      </c>
    </row>
    <row r="13" spans="1:11" x14ac:dyDescent="0.25">
      <c r="A13" s="5" t="s">
        <v>5</v>
      </c>
      <c r="B13" s="12">
        <f>RATE(B6,B9,B11)*12</f>
        <v>6.0000000000005924E-2</v>
      </c>
      <c r="C13" t="s">
        <v>15</v>
      </c>
      <c r="F13" s="5" t="s">
        <v>12</v>
      </c>
      <c r="J13" s="14">
        <f>NPV(I10,H5:H8)+H4</f>
        <v>245235.98114882829</v>
      </c>
      <c r="K13" t="s">
        <v>20</v>
      </c>
    </row>
    <row r="15" spans="1:11" x14ac:dyDescent="0.25">
      <c r="A15" s="5" t="s">
        <v>6</v>
      </c>
      <c r="B15" s="6">
        <f>NPER(B5/12,B9,B11)</f>
        <v>119.99999999999892</v>
      </c>
      <c r="C15" t="s">
        <v>16</v>
      </c>
      <c r="F15" s="5" t="s">
        <v>17</v>
      </c>
      <c r="J15" s="15">
        <f>IRR(H4:H8)</f>
        <v>0.1874890371579685</v>
      </c>
      <c r="K15" t="s">
        <v>21</v>
      </c>
    </row>
    <row r="19" spans="1:1" x14ac:dyDescent="0.25">
      <c r="A19" s="1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Financial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vardges zardaryan</dc:creator>
  <cp:lastModifiedBy>Pelumi</cp:lastModifiedBy>
  <dcterms:created xsi:type="dcterms:W3CDTF">2019-06-20T16:51:49Z</dcterms:created>
  <dcterms:modified xsi:type="dcterms:W3CDTF">2021-08-29T23:40:02Z</dcterms:modified>
</cp:coreProperties>
</file>